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0" yWindow="0" windowWidth="28800" windowHeight="11985" tabRatio="601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Expenses!$A$2:$BK$253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N23" i="5" l="1"/>
  <c r="AN18" i="5"/>
  <c r="AN19" i="5"/>
  <c r="AN20" i="5"/>
  <c r="AN21" i="5"/>
  <c r="AN22" i="5"/>
  <c r="AN17" i="5"/>
  <c r="AZ8" i="5"/>
  <c r="C183" i="4" l="1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204" i="4"/>
  <c r="D204" i="4"/>
  <c r="E204" i="4"/>
  <c r="F204" i="4"/>
  <c r="C205" i="4"/>
  <c r="D205" i="4"/>
  <c r="E205" i="4"/>
  <c r="F205" i="4"/>
  <c r="C206" i="4"/>
  <c r="D206" i="4"/>
  <c r="E206" i="4"/>
  <c r="F206" i="4"/>
  <c r="C207" i="4"/>
  <c r="D207" i="4"/>
  <c r="E207" i="4"/>
  <c r="F207" i="4"/>
  <c r="C208" i="4"/>
  <c r="D208" i="4"/>
  <c r="E208" i="4"/>
  <c r="F208" i="4"/>
  <c r="C209" i="4"/>
  <c r="D209" i="4"/>
  <c r="E209" i="4"/>
  <c r="F209" i="4"/>
  <c r="C210" i="4"/>
  <c r="D210" i="4"/>
  <c r="E210" i="4"/>
  <c r="F210" i="4"/>
  <c r="C211" i="4"/>
  <c r="D211" i="4"/>
  <c r="E211" i="4"/>
  <c r="F211" i="4"/>
  <c r="C212" i="4"/>
  <c r="D212" i="4"/>
  <c r="E212" i="4"/>
  <c r="F212" i="4"/>
  <c r="C213" i="4"/>
  <c r="D213" i="4"/>
  <c r="E213" i="4"/>
  <c r="F213" i="4"/>
  <c r="C214" i="4"/>
  <c r="D214" i="4"/>
  <c r="E214" i="4"/>
  <c r="F214" i="4"/>
  <c r="C215" i="4"/>
  <c r="D215" i="4"/>
  <c r="E215" i="4"/>
  <c r="F215" i="4"/>
  <c r="C216" i="4"/>
  <c r="D216" i="4"/>
  <c r="E216" i="4"/>
  <c r="F216" i="4"/>
  <c r="C217" i="4"/>
  <c r="D217" i="4"/>
  <c r="E217" i="4"/>
  <c r="F217" i="4"/>
  <c r="C218" i="4"/>
  <c r="D218" i="4"/>
  <c r="E218" i="4"/>
  <c r="F218" i="4"/>
  <c r="C219" i="4"/>
  <c r="D219" i="4"/>
  <c r="E219" i="4"/>
  <c r="F219" i="4"/>
  <c r="C220" i="4"/>
  <c r="D220" i="4"/>
  <c r="E220" i="4"/>
  <c r="F220" i="4"/>
  <c r="C221" i="4"/>
  <c r="D221" i="4"/>
  <c r="E221" i="4"/>
  <c r="F221" i="4"/>
  <c r="C222" i="4"/>
  <c r="D222" i="4"/>
  <c r="E222" i="4"/>
  <c r="F222" i="4"/>
  <c r="C223" i="4"/>
  <c r="D223" i="4"/>
  <c r="E223" i="4"/>
  <c r="F223" i="4"/>
  <c r="C224" i="4"/>
  <c r="D224" i="4"/>
  <c r="E224" i="4"/>
  <c r="F224" i="4"/>
  <c r="C225" i="4"/>
  <c r="D225" i="4"/>
  <c r="E225" i="4"/>
  <c r="F225" i="4"/>
  <c r="C226" i="4"/>
  <c r="D226" i="4"/>
  <c r="E226" i="4"/>
  <c r="F226" i="4"/>
  <c r="C227" i="4"/>
  <c r="D227" i="4"/>
  <c r="E227" i="4"/>
  <c r="F227" i="4"/>
  <c r="C228" i="4"/>
  <c r="D228" i="4"/>
  <c r="E228" i="4"/>
  <c r="F228" i="4"/>
  <c r="C229" i="4"/>
  <c r="D229" i="4"/>
  <c r="E229" i="4"/>
  <c r="F229" i="4"/>
  <c r="C230" i="4"/>
  <c r="D230" i="4"/>
  <c r="E230" i="4"/>
  <c r="F230" i="4"/>
  <c r="C231" i="4"/>
  <c r="D231" i="4"/>
  <c r="E231" i="4"/>
  <c r="F231" i="4"/>
  <c r="C232" i="4"/>
  <c r="D232" i="4"/>
  <c r="E232" i="4"/>
  <c r="F232" i="4"/>
  <c r="C233" i="4"/>
  <c r="D233" i="4"/>
  <c r="E233" i="4"/>
  <c r="F233" i="4"/>
  <c r="C234" i="4"/>
  <c r="D234" i="4"/>
  <c r="E234" i="4"/>
  <c r="F234" i="4"/>
  <c r="C235" i="4"/>
  <c r="D235" i="4"/>
  <c r="E235" i="4"/>
  <c r="F235" i="4"/>
  <c r="C236" i="4"/>
  <c r="D236" i="4"/>
  <c r="E236" i="4"/>
  <c r="F236" i="4"/>
  <c r="C237" i="4"/>
  <c r="D237" i="4"/>
  <c r="E237" i="4"/>
  <c r="F237" i="4"/>
  <c r="C238" i="4"/>
  <c r="D238" i="4"/>
  <c r="E238" i="4"/>
  <c r="F238" i="4"/>
  <c r="C239" i="4"/>
  <c r="D239" i="4"/>
  <c r="E239" i="4"/>
  <c r="F239" i="4"/>
  <c r="C240" i="4"/>
  <c r="D240" i="4"/>
  <c r="E240" i="4"/>
  <c r="F240" i="4"/>
  <c r="C241" i="4"/>
  <c r="D241" i="4"/>
  <c r="E241" i="4"/>
  <c r="F241" i="4"/>
  <c r="C242" i="4"/>
  <c r="D242" i="4"/>
  <c r="E242" i="4"/>
  <c r="F242" i="4"/>
  <c r="C243" i="4"/>
  <c r="D243" i="4"/>
  <c r="E243" i="4"/>
  <c r="F243" i="4"/>
  <c r="C244" i="4"/>
  <c r="D244" i="4"/>
  <c r="E244" i="4"/>
  <c r="F244" i="4"/>
  <c r="C245" i="4"/>
  <c r="D245" i="4"/>
  <c r="E245" i="4"/>
  <c r="F245" i="4"/>
  <c r="C246" i="4"/>
  <c r="D246" i="4"/>
  <c r="E246" i="4"/>
  <c r="F246" i="4"/>
  <c r="C247" i="4"/>
  <c r="D247" i="4"/>
  <c r="E247" i="4"/>
  <c r="F247" i="4"/>
  <c r="C248" i="4"/>
  <c r="D248" i="4"/>
  <c r="E248" i="4"/>
  <c r="F248" i="4"/>
  <c r="C249" i="4"/>
  <c r="D249" i="4"/>
  <c r="E249" i="4"/>
  <c r="F249" i="4"/>
  <c r="C250" i="4"/>
  <c r="D250" i="4"/>
  <c r="E250" i="4"/>
  <c r="F250" i="4"/>
  <c r="C251" i="4"/>
  <c r="D251" i="4"/>
  <c r="E251" i="4"/>
  <c r="F251" i="4"/>
  <c r="C252" i="4"/>
  <c r="D252" i="4"/>
  <c r="E252" i="4"/>
  <c r="F252" i="4"/>
  <c r="C253" i="4"/>
  <c r="D253" i="4"/>
  <c r="E253" i="4"/>
  <c r="F253" i="4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3" i="4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3" i="3"/>
  <c r="AO11" i="5" l="1"/>
  <c r="AK89" i="4" l="1"/>
  <c r="AJ89" i="4" l="1"/>
  <c r="AK148" i="4"/>
  <c r="AK63" i="4"/>
  <c r="AK122" i="4"/>
  <c r="AK254" i="4" l="1"/>
  <c r="AM17" i="5"/>
  <c r="AO17" i="5"/>
  <c r="AP17" i="5"/>
  <c r="AQ17" i="5"/>
  <c r="AR17" i="5"/>
  <c r="AS17" i="5"/>
  <c r="AT17" i="5"/>
  <c r="AO18" i="5"/>
  <c r="AP18" i="5"/>
  <c r="AQ18" i="5"/>
  <c r="AR18" i="5"/>
  <c r="AS18" i="5"/>
  <c r="AT18" i="5"/>
  <c r="AO19" i="5"/>
  <c r="AP19" i="5"/>
  <c r="AQ19" i="5"/>
  <c r="AR19" i="5"/>
  <c r="AS19" i="5"/>
  <c r="AT19" i="5"/>
  <c r="AO20" i="5"/>
  <c r="AP20" i="5"/>
  <c r="AQ20" i="5"/>
  <c r="AR20" i="5"/>
  <c r="AS20" i="5"/>
  <c r="AT20" i="5"/>
  <c r="AO21" i="5"/>
  <c r="AP21" i="5"/>
  <c r="AQ21" i="5"/>
  <c r="AR21" i="5"/>
  <c r="AS21" i="5"/>
  <c r="AT21" i="5"/>
  <c r="AO22" i="5"/>
  <c r="AP22" i="5"/>
  <c r="AQ22" i="5"/>
  <c r="AR22" i="5"/>
  <c r="AS22" i="5"/>
  <c r="AT22" i="5"/>
  <c r="AM20" i="5"/>
  <c r="AM22" i="5"/>
  <c r="AM28" i="5"/>
  <c r="AN26" i="5"/>
  <c r="AO26" i="5"/>
  <c r="AO29" i="5" s="1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M26" i="5"/>
  <c r="AN11" i="5"/>
  <c r="AO14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I45" i="3"/>
  <c r="AG18" i="5"/>
  <c r="AG19" i="5"/>
  <c r="AG21" i="5"/>
  <c r="AC17" i="5"/>
  <c r="AC18" i="5"/>
  <c r="AC19" i="5"/>
  <c r="AC21" i="5"/>
  <c r="AB17" i="5"/>
  <c r="AB18" i="5"/>
  <c r="AB19" i="5"/>
  <c r="AB21" i="5"/>
  <c r="AG13" i="5"/>
  <c r="AG11" i="5"/>
  <c r="AA45" i="3"/>
  <c r="AC12" i="5"/>
  <c r="AC11" i="5"/>
  <c r="AB13" i="5"/>
  <c r="AB11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B26" i="5"/>
  <c r="AC28" i="5"/>
  <c r="AD28" i="5"/>
  <c r="AE28" i="5"/>
  <c r="AF28" i="5"/>
  <c r="AG28" i="5"/>
  <c r="AH28" i="5"/>
  <c r="AB28" i="5"/>
  <c r="AD17" i="5"/>
  <c r="AE17" i="5"/>
  <c r="AF17" i="5"/>
  <c r="AG17" i="5"/>
  <c r="AH17" i="5"/>
  <c r="AD18" i="5"/>
  <c r="AE18" i="5"/>
  <c r="AF18" i="5"/>
  <c r="AH18" i="5"/>
  <c r="AD19" i="5"/>
  <c r="AE19" i="5"/>
  <c r="AF19" i="5"/>
  <c r="AH19" i="5"/>
  <c r="AC20" i="5"/>
  <c r="AD20" i="5"/>
  <c r="AE20" i="5"/>
  <c r="AF20" i="5"/>
  <c r="AG20" i="5"/>
  <c r="AH20" i="5"/>
  <c r="AD21" i="5"/>
  <c r="AE21" i="5"/>
  <c r="AF21" i="5"/>
  <c r="AH21" i="5"/>
  <c r="AC22" i="5"/>
  <c r="AD22" i="5"/>
  <c r="AE22" i="5"/>
  <c r="AF22" i="5"/>
  <c r="AG22" i="5"/>
  <c r="AH22" i="5"/>
  <c r="AB20" i="5"/>
  <c r="AB22" i="5"/>
  <c r="AD11" i="5"/>
  <c r="AE11" i="5"/>
  <c r="AF11" i="5"/>
  <c r="AH11" i="5"/>
  <c r="AD12" i="5"/>
  <c r="AE12" i="5"/>
  <c r="AF12" i="5"/>
  <c r="AG12" i="5"/>
  <c r="AH12" i="5"/>
  <c r="AD13" i="5"/>
  <c r="AE13" i="5"/>
  <c r="AF13" i="5"/>
  <c r="AH13" i="5"/>
  <c r="AB12" i="5"/>
  <c r="V12" i="5"/>
  <c r="V11" i="5"/>
  <c r="R45" i="3"/>
  <c r="S45" i="3"/>
  <c r="T45" i="3"/>
  <c r="U45" i="3"/>
  <c r="W45" i="3"/>
  <c r="R12" i="5"/>
  <c r="R11" i="5"/>
  <c r="R13" i="5"/>
  <c r="Q45" i="3"/>
  <c r="Q12" i="5"/>
  <c r="Q11" i="5"/>
  <c r="R28" i="5"/>
  <c r="S28" i="5"/>
  <c r="T28" i="5"/>
  <c r="U28" i="5"/>
  <c r="V28" i="5"/>
  <c r="W28" i="5"/>
  <c r="Q28" i="5"/>
  <c r="R26" i="5"/>
  <c r="S26" i="5"/>
  <c r="T26" i="5"/>
  <c r="U26" i="5"/>
  <c r="V26" i="5"/>
  <c r="W26" i="5"/>
  <c r="R27" i="5"/>
  <c r="S27" i="5"/>
  <c r="T27" i="5"/>
  <c r="U27" i="5"/>
  <c r="V27" i="5"/>
  <c r="W27" i="5"/>
  <c r="Q27" i="5"/>
  <c r="Q26" i="5"/>
  <c r="S11" i="5"/>
  <c r="T11" i="5"/>
  <c r="U11" i="5"/>
  <c r="W11" i="5"/>
  <c r="S12" i="5"/>
  <c r="T12" i="5"/>
  <c r="U12" i="5"/>
  <c r="W12" i="5"/>
  <c r="S13" i="5"/>
  <c r="T13" i="5"/>
  <c r="U13" i="5"/>
  <c r="V13" i="5"/>
  <c r="W13" i="5"/>
  <c r="Q13" i="5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Q18" i="5"/>
  <c r="Q19" i="5"/>
  <c r="Q20" i="5"/>
  <c r="Q21" i="5"/>
  <c r="Q22" i="5"/>
  <c r="Q17" i="5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3" i="4"/>
  <c r="X4" i="4"/>
  <c r="X5" i="4"/>
  <c r="X6" i="4"/>
  <c r="X7" i="4"/>
  <c r="X8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F17" i="5"/>
  <c r="H254" i="4"/>
  <c r="F129" i="4"/>
  <c r="F71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F179" i="4"/>
  <c r="F5" i="4"/>
  <c r="F121" i="4"/>
  <c r="F6" i="4"/>
  <c r="F7" i="4"/>
  <c r="F8" i="4"/>
  <c r="G26" i="5"/>
  <c r="H26" i="5"/>
  <c r="I26" i="5"/>
  <c r="J26" i="5"/>
  <c r="K26" i="5"/>
  <c r="L26" i="5"/>
  <c r="G27" i="5"/>
  <c r="H27" i="5"/>
  <c r="I27" i="5"/>
  <c r="J27" i="5"/>
  <c r="K27" i="5"/>
  <c r="L27" i="5"/>
  <c r="G28" i="5"/>
  <c r="H28" i="5"/>
  <c r="I28" i="5"/>
  <c r="J28" i="5"/>
  <c r="K28" i="5"/>
  <c r="L28" i="5"/>
  <c r="F27" i="5"/>
  <c r="F28" i="5"/>
  <c r="F26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AM21" i="5" l="1"/>
  <c r="AO23" i="5"/>
  <c r="AO31" i="5" s="1"/>
  <c r="AM19" i="5"/>
  <c r="AM18" i="5"/>
  <c r="AC13" i="5"/>
  <c r="V45" i="3"/>
  <c r="E3" i="4"/>
  <c r="C3" i="4"/>
  <c r="E16" i="3"/>
  <c r="E28" i="3"/>
  <c r="E29" i="3"/>
  <c r="E30" i="3"/>
  <c r="E31" i="3"/>
  <c r="E32" i="3"/>
  <c r="E33" i="3"/>
  <c r="E42" i="3"/>
  <c r="E34" i="3"/>
  <c r="E17" i="3"/>
  <c r="E18" i="3"/>
  <c r="E19" i="3"/>
  <c r="E20" i="3"/>
  <c r="E21" i="3"/>
  <c r="E35" i="3"/>
  <c r="E36" i="3"/>
  <c r="E5" i="3"/>
  <c r="E22" i="3"/>
  <c r="E43" i="3"/>
  <c r="E6" i="3"/>
  <c r="E7" i="3"/>
  <c r="E8" i="3"/>
  <c r="E23" i="3"/>
  <c r="E37" i="3"/>
  <c r="E9" i="3"/>
  <c r="E24" i="3"/>
  <c r="E38" i="3"/>
  <c r="E44" i="3"/>
  <c r="E10" i="3"/>
  <c r="E11" i="3"/>
  <c r="E39" i="3"/>
  <c r="E40" i="3"/>
  <c r="E41" i="3"/>
  <c r="E12" i="3"/>
  <c r="E4" i="3"/>
  <c r="E13" i="3"/>
  <c r="E14" i="3"/>
  <c r="E15" i="3"/>
  <c r="E25" i="3"/>
  <c r="E26" i="3"/>
  <c r="E27" i="3"/>
  <c r="E3" i="3"/>
  <c r="D16" i="3"/>
  <c r="D28" i="3"/>
  <c r="D29" i="3"/>
  <c r="D30" i="3"/>
  <c r="D31" i="3"/>
  <c r="D32" i="3"/>
  <c r="D33" i="3"/>
  <c r="D42" i="3"/>
  <c r="D34" i="3"/>
  <c r="D17" i="3"/>
  <c r="D18" i="3"/>
  <c r="D19" i="3"/>
  <c r="D20" i="3"/>
  <c r="D21" i="3"/>
  <c r="D35" i="3"/>
  <c r="D36" i="3"/>
  <c r="D5" i="3"/>
  <c r="D22" i="3"/>
  <c r="D43" i="3"/>
  <c r="D6" i="3"/>
  <c r="D7" i="3"/>
  <c r="D8" i="3"/>
  <c r="D23" i="3"/>
  <c r="D37" i="3"/>
  <c r="D9" i="3"/>
  <c r="D24" i="3"/>
  <c r="D38" i="3"/>
  <c r="D44" i="3"/>
  <c r="D10" i="3"/>
  <c r="D11" i="3"/>
  <c r="D39" i="3"/>
  <c r="D40" i="3"/>
  <c r="D41" i="3"/>
  <c r="D12" i="3"/>
  <c r="D4" i="3"/>
  <c r="D13" i="3"/>
  <c r="D14" i="3"/>
  <c r="D15" i="3"/>
  <c r="D25" i="3"/>
  <c r="D26" i="3"/>
  <c r="D27" i="3"/>
  <c r="D3" i="3"/>
  <c r="C3" i="3"/>
  <c r="C16" i="3"/>
  <c r="C28" i="3"/>
  <c r="C29" i="3"/>
  <c r="C30" i="3"/>
  <c r="C31" i="3"/>
  <c r="C32" i="3"/>
  <c r="C33" i="3"/>
  <c r="C42" i="3"/>
  <c r="C34" i="3"/>
  <c r="C17" i="3"/>
  <c r="C18" i="3"/>
  <c r="C19" i="3"/>
  <c r="C20" i="3"/>
  <c r="C21" i="3"/>
  <c r="C35" i="3"/>
  <c r="C36" i="3"/>
  <c r="C5" i="3"/>
  <c r="C22" i="3"/>
  <c r="C43" i="3"/>
  <c r="C6" i="3"/>
  <c r="C7" i="3"/>
  <c r="C8" i="3"/>
  <c r="C23" i="3"/>
  <c r="C37" i="3"/>
  <c r="C9" i="3"/>
  <c r="C24" i="3"/>
  <c r="C38" i="3"/>
  <c r="C44" i="3"/>
  <c r="C10" i="3"/>
  <c r="C11" i="3"/>
  <c r="C39" i="3"/>
  <c r="C40" i="3"/>
  <c r="C41" i="3"/>
  <c r="C12" i="3"/>
  <c r="C4" i="3"/>
  <c r="C13" i="3"/>
  <c r="C14" i="3"/>
  <c r="C15" i="3"/>
  <c r="C25" i="3"/>
  <c r="C26" i="3"/>
  <c r="C27" i="3"/>
  <c r="F3" i="3"/>
  <c r="AB45" i="3" l="1"/>
  <c r="AC45" i="3"/>
  <c r="AD45" i="3"/>
  <c r="AE45" i="3"/>
  <c r="AF45" i="3"/>
  <c r="AJ45" i="3"/>
  <c r="AL45" i="3"/>
  <c r="AM45" i="3"/>
  <c r="AN45" i="3"/>
  <c r="AO45" i="3"/>
  <c r="AG39" i="3"/>
  <c r="AG40" i="3"/>
  <c r="AG41" i="3"/>
  <c r="AG12" i="3"/>
  <c r="AG4" i="3"/>
  <c r="AG13" i="3"/>
  <c r="AG14" i="3"/>
  <c r="AG15" i="3"/>
  <c r="AG25" i="3"/>
  <c r="AG26" i="3"/>
  <c r="AG27" i="3"/>
  <c r="AG16" i="3"/>
  <c r="AG28" i="3"/>
  <c r="AG29" i="3"/>
  <c r="AG30" i="3"/>
  <c r="AG31" i="3"/>
  <c r="AG32" i="3"/>
  <c r="AG33" i="3"/>
  <c r="AG42" i="3"/>
  <c r="AG34" i="3"/>
  <c r="AG17" i="3"/>
  <c r="AG18" i="3"/>
  <c r="AG19" i="3"/>
  <c r="AG20" i="3"/>
  <c r="AG21" i="3"/>
  <c r="AG35" i="3"/>
  <c r="AG36" i="3"/>
  <c r="AG5" i="3"/>
  <c r="AG22" i="3"/>
  <c r="AG43" i="3"/>
  <c r="AG6" i="3"/>
  <c r="AG7" i="3"/>
  <c r="AG8" i="3"/>
  <c r="AG23" i="3"/>
  <c r="AG37" i="3"/>
  <c r="AG9" i="3"/>
  <c r="AG24" i="3"/>
  <c r="AG38" i="3"/>
  <c r="AG44" i="3"/>
  <c r="AG10" i="3"/>
  <c r="AG11" i="3"/>
  <c r="AG3" i="3"/>
  <c r="X39" i="3"/>
  <c r="X40" i="3"/>
  <c r="X41" i="3"/>
  <c r="X12" i="3"/>
  <c r="X4" i="3"/>
  <c r="X13" i="3"/>
  <c r="X14" i="3"/>
  <c r="X15" i="3"/>
  <c r="X25" i="3"/>
  <c r="X26" i="3"/>
  <c r="X27" i="3"/>
  <c r="X16" i="3"/>
  <c r="X28" i="3"/>
  <c r="X29" i="3"/>
  <c r="X30" i="3"/>
  <c r="X31" i="3"/>
  <c r="X32" i="3"/>
  <c r="X33" i="3"/>
  <c r="X42" i="3"/>
  <c r="X34" i="3"/>
  <c r="X17" i="3"/>
  <c r="X18" i="3"/>
  <c r="X19" i="3"/>
  <c r="X20" i="3"/>
  <c r="X21" i="3"/>
  <c r="X35" i="3"/>
  <c r="X36" i="3"/>
  <c r="X5" i="3"/>
  <c r="X22" i="3"/>
  <c r="X43" i="3"/>
  <c r="X6" i="3"/>
  <c r="X7" i="3"/>
  <c r="X8" i="3"/>
  <c r="X23" i="3"/>
  <c r="X37" i="3"/>
  <c r="X9" i="3"/>
  <c r="X24" i="3"/>
  <c r="X38" i="3"/>
  <c r="X44" i="3"/>
  <c r="X10" i="3"/>
  <c r="X11" i="3"/>
  <c r="X3" i="3"/>
  <c r="O44" i="3"/>
  <c r="O10" i="3"/>
  <c r="O11" i="3"/>
  <c r="O39" i="3"/>
  <c r="O40" i="3"/>
  <c r="O41" i="3"/>
  <c r="O12" i="3"/>
  <c r="O4" i="3"/>
  <c r="O13" i="3"/>
  <c r="O14" i="3"/>
  <c r="O15" i="3"/>
  <c r="O25" i="3"/>
  <c r="O26" i="3"/>
  <c r="O27" i="3"/>
  <c r="O16" i="3"/>
  <c r="O28" i="3"/>
  <c r="O29" i="3"/>
  <c r="O30" i="3"/>
  <c r="O31" i="3"/>
  <c r="O32" i="3"/>
  <c r="O33" i="3"/>
  <c r="O42" i="3"/>
  <c r="O34" i="3"/>
  <c r="O17" i="3"/>
  <c r="O18" i="3"/>
  <c r="O19" i="3"/>
  <c r="O20" i="3"/>
  <c r="O21" i="3"/>
  <c r="O35" i="3"/>
  <c r="O36" i="3"/>
  <c r="O5" i="3"/>
  <c r="O22" i="3"/>
  <c r="O43" i="3"/>
  <c r="O6" i="3"/>
  <c r="O7" i="3"/>
  <c r="O8" i="3"/>
  <c r="O23" i="3"/>
  <c r="O37" i="3"/>
  <c r="O9" i="3"/>
  <c r="O24" i="3"/>
  <c r="O38" i="3"/>
  <c r="O3" i="3"/>
  <c r="I45" i="3"/>
  <c r="J45" i="3"/>
  <c r="K45" i="3"/>
  <c r="L45" i="3"/>
  <c r="M45" i="3"/>
  <c r="N45" i="3"/>
  <c r="H45" i="3"/>
  <c r="F16" i="3"/>
  <c r="F28" i="3"/>
  <c r="F29" i="3"/>
  <c r="F30" i="3"/>
  <c r="F31" i="3"/>
  <c r="F32" i="3"/>
  <c r="F33" i="3"/>
  <c r="F42" i="3"/>
  <c r="F17" i="3"/>
  <c r="F18" i="3"/>
  <c r="F19" i="3"/>
  <c r="F20" i="3"/>
  <c r="F21" i="3"/>
  <c r="F35" i="3"/>
  <c r="F36" i="3"/>
  <c r="F5" i="3"/>
  <c r="F22" i="3"/>
  <c r="F43" i="3"/>
  <c r="F6" i="3"/>
  <c r="F7" i="3"/>
  <c r="F8" i="3"/>
  <c r="F23" i="3"/>
  <c r="F37" i="3"/>
  <c r="F9" i="3"/>
  <c r="F24" i="3"/>
  <c r="F38" i="3"/>
  <c r="F44" i="3"/>
  <c r="F10" i="3"/>
  <c r="F11" i="3"/>
  <c r="X45" i="3" l="1"/>
  <c r="AG45" i="3"/>
  <c r="O45" i="3"/>
  <c r="F27" i="3"/>
  <c r="Z45" i="3" l="1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G164" i="4"/>
  <c r="AB254" i="4"/>
  <c r="AC254" i="4"/>
  <c r="AD254" i="4"/>
  <c r="S254" i="4"/>
  <c r="T254" i="4"/>
  <c r="U254" i="4"/>
  <c r="V254" i="4"/>
  <c r="Q254" i="4"/>
  <c r="F12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254" i="4" l="1"/>
  <c r="I254" i="4"/>
  <c r="AN28" i="5"/>
  <c r="AN29" i="5" s="1"/>
  <c r="AP28" i="5"/>
  <c r="AP29" i="5" s="1"/>
  <c r="AQ28" i="5"/>
  <c r="AR28" i="5"/>
  <c r="AS28" i="5"/>
  <c r="AT28" i="5"/>
  <c r="AQ11" i="4"/>
  <c r="AQ63" i="4"/>
  <c r="AQ122" i="4"/>
  <c r="AQ64" i="4"/>
  <c r="AQ123" i="4"/>
  <c r="AQ13" i="4"/>
  <c r="AQ65" i="4"/>
  <c r="AQ124" i="4"/>
  <c r="AQ14" i="4"/>
  <c r="AQ66" i="4"/>
  <c r="AQ125" i="4"/>
  <c r="AQ67" i="4"/>
  <c r="AQ15" i="4"/>
  <c r="AQ68" i="4"/>
  <c r="AQ126" i="4"/>
  <c r="AQ16" i="4"/>
  <c r="AQ69" i="4"/>
  <c r="AQ127" i="4"/>
  <c r="AQ17" i="4"/>
  <c r="AQ70" i="4"/>
  <c r="AQ128" i="4"/>
  <c r="AQ71" i="4"/>
  <c r="AQ129" i="4"/>
  <c r="AQ18" i="4"/>
  <c r="AQ72" i="4"/>
  <c r="AQ130" i="4"/>
  <c r="AQ19" i="4"/>
  <c r="AQ73" i="4"/>
  <c r="AQ131" i="4"/>
  <c r="AQ20" i="4"/>
  <c r="AQ74" i="4"/>
  <c r="AQ132" i="4"/>
  <c r="AQ9" i="4"/>
  <c r="AQ21" i="4"/>
  <c r="AQ75" i="4"/>
  <c r="AQ133" i="4"/>
  <c r="AQ180" i="4"/>
  <c r="AQ22" i="4"/>
  <c r="AQ76" i="4"/>
  <c r="AQ134" i="4"/>
  <c r="AQ23" i="4"/>
  <c r="AQ77" i="4"/>
  <c r="AQ135" i="4"/>
  <c r="AQ24" i="4"/>
  <c r="AQ78" i="4"/>
  <c r="AQ136" i="4"/>
  <c r="AQ25" i="4"/>
  <c r="AQ79" i="4"/>
  <c r="AQ137" i="4"/>
  <c r="AQ26" i="4"/>
  <c r="AQ80" i="4"/>
  <c r="AQ138" i="4"/>
  <c r="AQ27" i="4"/>
  <c r="AQ81" i="4"/>
  <c r="AQ139" i="4"/>
  <c r="AQ28" i="4"/>
  <c r="AQ82" i="4"/>
  <c r="AQ140" i="4"/>
  <c r="AQ29" i="4"/>
  <c r="AQ83" i="4"/>
  <c r="AQ141" i="4"/>
  <c r="AQ30" i="4"/>
  <c r="AQ84" i="4"/>
  <c r="AQ142" i="4"/>
  <c r="AQ31" i="4"/>
  <c r="AQ143" i="4"/>
  <c r="AQ32" i="4"/>
  <c r="AQ85" i="4"/>
  <c r="AQ144" i="4"/>
  <c r="AQ33" i="4"/>
  <c r="AQ86" i="4"/>
  <c r="AQ145" i="4"/>
  <c r="AQ34" i="4"/>
  <c r="AQ87" i="4"/>
  <c r="AQ146" i="4"/>
  <c r="AQ35" i="4"/>
  <c r="AQ36" i="4"/>
  <c r="AQ88" i="4"/>
  <c r="AQ147" i="4"/>
  <c r="AQ10" i="4"/>
  <c r="AQ37" i="4"/>
  <c r="AQ89" i="4"/>
  <c r="AQ148" i="4"/>
  <c r="AQ149" i="4"/>
  <c r="AQ38" i="4"/>
  <c r="AQ150" i="4"/>
  <c r="AQ90" i="4"/>
  <c r="AQ151" i="4"/>
  <c r="AQ39" i="4"/>
  <c r="AQ91" i="4"/>
  <c r="AQ152" i="4"/>
  <c r="AQ40" i="4"/>
  <c r="AQ92" i="4"/>
  <c r="AQ153" i="4"/>
  <c r="AQ93" i="4"/>
  <c r="AQ41" i="4"/>
  <c r="AQ94" i="4"/>
  <c r="AQ154" i="4"/>
  <c r="AQ42" i="4"/>
  <c r="AQ95" i="4"/>
  <c r="AQ155" i="4"/>
  <c r="AQ43" i="4"/>
  <c r="AQ96" i="4"/>
  <c r="AQ156" i="4"/>
  <c r="AQ44" i="4"/>
  <c r="AQ97" i="4"/>
  <c r="AQ157" i="4"/>
  <c r="AQ45" i="4"/>
  <c r="AQ98" i="4"/>
  <c r="AQ158" i="4"/>
  <c r="AQ46" i="4"/>
  <c r="AQ99" i="4"/>
  <c r="AQ159" i="4"/>
  <c r="AQ47" i="4"/>
  <c r="AQ100" i="4"/>
  <c r="AQ160" i="4"/>
  <c r="AQ48" i="4"/>
  <c r="AQ101" i="4"/>
  <c r="AQ161" i="4"/>
  <c r="AQ162" i="4"/>
  <c r="AQ49" i="4"/>
  <c r="AQ102" i="4"/>
  <c r="AQ163" i="4"/>
  <c r="AQ103" i="4"/>
  <c r="AQ50" i="4"/>
  <c r="AQ104" i="4"/>
  <c r="AQ164" i="4"/>
  <c r="AQ51" i="4"/>
  <c r="AQ105" i="4"/>
  <c r="AQ165" i="4"/>
  <c r="AQ106" i="4"/>
  <c r="AQ52" i="4"/>
  <c r="AQ107" i="4"/>
  <c r="AQ166" i="4"/>
  <c r="AQ108" i="4"/>
  <c r="AQ167" i="4"/>
  <c r="AQ181" i="4"/>
  <c r="AQ168" i="4"/>
  <c r="AQ53" i="4"/>
  <c r="AQ109" i="4"/>
  <c r="AQ169" i="4"/>
  <c r="AQ54" i="4"/>
  <c r="AQ110" i="4"/>
  <c r="AQ170" i="4"/>
  <c r="AQ55" i="4"/>
  <c r="AQ111" i="4"/>
  <c r="AQ171" i="4"/>
  <c r="AQ56" i="4"/>
  <c r="AQ112" i="4"/>
  <c r="AQ172" i="4"/>
  <c r="AQ57" i="4"/>
  <c r="AQ113" i="4"/>
  <c r="AQ173" i="4"/>
  <c r="AQ58" i="4"/>
  <c r="AQ59" i="4"/>
  <c r="AQ114" i="4"/>
  <c r="AQ174" i="4"/>
  <c r="AQ115" i="4"/>
  <c r="AQ116" i="4"/>
  <c r="AQ60" i="4"/>
  <c r="AQ117" i="4"/>
  <c r="AQ175" i="4"/>
  <c r="AQ118" i="4"/>
  <c r="AQ176" i="4"/>
  <c r="AQ61" i="4"/>
  <c r="AQ119" i="4"/>
  <c r="AQ177" i="4"/>
  <c r="AQ62" i="4"/>
  <c r="AQ120" i="4"/>
  <c r="AQ178" i="4"/>
  <c r="AQ3" i="4"/>
  <c r="AQ4" i="4"/>
  <c r="AQ182" i="4"/>
  <c r="AY254" i="4"/>
  <c r="AX254" i="4"/>
  <c r="AW254" i="4"/>
  <c r="AV254" i="4"/>
  <c r="AU254" i="4"/>
  <c r="AT254" i="4"/>
  <c r="AS254" i="4"/>
  <c r="AZ177" i="4"/>
  <c r="AZ119" i="4"/>
  <c r="AZ61" i="4"/>
  <c r="AZ176" i="4"/>
  <c r="AZ118" i="4"/>
  <c r="AZ175" i="4"/>
  <c r="AZ117" i="4"/>
  <c r="AZ60" i="4"/>
  <c r="AZ116" i="4"/>
  <c r="AZ115" i="4"/>
  <c r="AZ174" i="4"/>
  <c r="AZ114" i="4"/>
  <c r="AZ59" i="4"/>
  <c r="AZ58" i="4"/>
  <c r="AZ173" i="4"/>
  <c r="AZ113" i="4"/>
  <c r="AZ57" i="4"/>
  <c r="AZ172" i="4"/>
  <c r="AZ112" i="4"/>
  <c r="AZ56" i="4"/>
  <c r="AZ171" i="4"/>
  <c r="AZ111" i="4"/>
  <c r="AZ55" i="4"/>
  <c r="AZ170" i="4"/>
  <c r="AZ110" i="4"/>
  <c r="AZ54" i="4"/>
  <c r="AZ169" i="4"/>
  <c r="AZ109" i="4"/>
  <c r="AZ53" i="4"/>
  <c r="AZ168" i="4"/>
  <c r="AZ181" i="4"/>
  <c r="AZ167" i="4"/>
  <c r="AZ108" i="4"/>
  <c r="AZ166" i="4"/>
  <c r="AZ107" i="4"/>
  <c r="AZ52" i="4"/>
  <c r="AZ106" i="4"/>
  <c r="AZ165" i="4"/>
  <c r="AZ105" i="4"/>
  <c r="AZ51" i="4"/>
  <c r="AZ164" i="4"/>
  <c r="AZ104" i="4"/>
  <c r="AZ50" i="4"/>
  <c r="AZ103" i="4"/>
  <c r="AZ163" i="4"/>
  <c r="AZ102" i="4"/>
  <c r="AZ49" i="4"/>
  <c r="AZ162" i="4"/>
  <c r="AZ161" i="4"/>
  <c r="AZ101" i="4"/>
  <c r="AZ48" i="4"/>
  <c r="AZ160" i="4"/>
  <c r="AZ100" i="4"/>
  <c r="AZ47" i="4"/>
  <c r="AZ159" i="4"/>
  <c r="AZ99" i="4"/>
  <c r="AZ46" i="4"/>
  <c r="AZ158" i="4"/>
  <c r="AZ98" i="4"/>
  <c r="AZ45" i="4"/>
  <c r="AZ157" i="4"/>
  <c r="AZ97" i="4"/>
  <c r="AZ44" i="4"/>
  <c r="AZ156" i="4"/>
  <c r="AZ96" i="4"/>
  <c r="AZ43" i="4"/>
  <c r="AZ155" i="4"/>
  <c r="AZ95" i="4"/>
  <c r="AZ42" i="4"/>
  <c r="AZ154" i="4"/>
  <c r="AZ94" i="4"/>
  <c r="AZ41" i="4"/>
  <c r="AZ93" i="4"/>
  <c r="AZ153" i="4"/>
  <c r="AZ92" i="4"/>
  <c r="AZ40" i="4"/>
  <c r="AZ152" i="4"/>
  <c r="AZ91" i="4"/>
  <c r="AZ39" i="4"/>
  <c r="AZ151" i="4"/>
  <c r="AZ90" i="4"/>
  <c r="AZ150" i="4"/>
  <c r="AZ38" i="4"/>
  <c r="AZ149" i="4"/>
  <c r="AZ148" i="4"/>
  <c r="AZ89" i="4"/>
  <c r="AZ37" i="4"/>
  <c r="AZ10" i="4"/>
  <c r="AZ147" i="4"/>
  <c r="AZ88" i="4"/>
  <c r="AZ36" i="4"/>
  <c r="AZ35" i="4"/>
  <c r="AZ146" i="4"/>
  <c r="AZ87" i="4"/>
  <c r="AZ34" i="4"/>
  <c r="AZ145" i="4"/>
  <c r="AZ86" i="4"/>
  <c r="AZ33" i="4"/>
  <c r="AZ144" i="4"/>
  <c r="AZ85" i="4"/>
  <c r="AZ32" i="4"/>
  <c r="AZ143" i="4"/>
  <c r="AZ31" i="4"/>
  <c r="AZ142" i="4"/>
  <c r="AZ84" i="4"/>
  <c r="AZ30" i="4"/>
  <c r="AZ141" i="4"/>
  <c r="AZ83" i="4"/>
  <c r="AZ29" i="4"/>
  <c r="AZ140" i="4"/>
  <c r="AZ82" i="4"/>
  <c r="AZ28" i="4"/>
  <c r="AZ139" i="4"/>
  <c r="AZ81" i="4"/>
  <c r="AZ27" i="4"/>
  <c r="AZ138" i="4"/>
  <c r="AZ80" i="4"/>
  <c r="AZ26" i="4"/>
  <c r="AZ137" i="4"/>
  <c r="AZ79" i="4"/>
  <c r="AZ25" i="4"/>
  <c r="AZ136" i="4"/>
  <c r="AZ78" i="4"/>
  <c r="AZ24" i="4"/>
  <c r="AZ135" i="4"/>
  <c r="AZ77" i="4"/>
  <c r="AZ23" i="4"/>
  <c r="AZ134" i="4"/>
  <c r="AZ76" i="4"/>
  <c r="AZ22" i="4"/>
  <c r="AZ180" i="4"/>
  <c r="AZ133" i="4"/>
  <c r="AZ75" i="4"/>
  <c r="AZ21" i="4"/>
  <c r="AZ9" i="4"/>
  <c r="AZ132" i="4"/>
  <c r="AZ74" i="4"/>
  <c r="AZ20" i="4"/>
  <c r="AZ131" i="4"/>
  <c r="AZ73" i="4"/>
  <c r="AZ19" i="4"/>
  <c r="AZ130" i="4"/>
  <c r="AZ72" i="4"/>
  <c r="AZ18" i="4"/>
  <c r="AZ129" i="4"/>
  <c r="AZ71" i="4"/>
  <c r="AZ128" i="4"/>
  <c r="AZ70" i="4"/>
  <c r="AZ17" i="4"/>
  <c r="AZ127" i="4"/>
  <c r="AZ69" i="4"/>
  <c r="AZ16" i="4"/>
  <c r="AZ126" i="4"/>
  <c r="AZ68" i="4"/>
  <c r="AZ15" i="4"/>
  <c r="AZ67" i="4"/>
  <c r="AZ125" i="4"/>
  <c r="AZ66" i="4"/>
  <c r="AZ14" i="4"/>
  <c r="AZ124" i="4"/>
  <c r="AZ65" i="4"/>
  <c r="AZ13" i="4"/>
  <c r="AZ123" i="4"/>
  <c r="AZ64" i="4"/>
  <c r="AZ122" i="4"/>
  <c r="AZ63" i="4"/>
  <c r="AZ11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F26" i="3"/>
  <c r="F25" i="3"/>
  <c r="AF254" i="4" l="1"/>
  <c r="AE254" i="4"/>
  <c r="Z254" i="4"/>
  <c r="AA254" i="4"/>
  <c r="W254" i="4"/>
  <c r="R254" i="4"/>
  <c r="T29" i="5"/>
  <c r="AF29" i="5"/>
  <c r="AD29" i="5"/>
  <c r="AC29" i="5"/>
  <c r="AZ254" i="4"/>
  <c r="U29" i="5"/>
  <c r="AB29" i="5"/>
  <c r="AH29" i="5"/>
  <c r="AU29" i="5" s="1"/>
  <c r="AG29" i="5"/>
  <c r="AE29" i="5"/>
  <c r="R29" i="5"/>
  <c r="W29" i="5"/>
  <c r="V29" i="5"/>
  <c r="S29" i="5"/>
  <c r="L29" i="5"/>
  <c r="I29" i="5"/>
  <c r="H29" i="5"/>
  <c r="K29" i="5"/>
  <c r="J29" i="5"/>
  <c r="G29" i="5"/>
  <c r="F3" i="4"/>
  <c r="F4" i="4"/>
  <c r="F182" i="4"/>
  <c r="F126" i="4"/>
  <c r="H21" i="2"/>
  <c r="F21" i="2"/>
  <c r="D21" i="2"/>
  <c r="T10" i="2"/>
  <c r="R10" i="2"/>
  <c r="P10" i="2"/>
  <c r="N10" i="2"/>
  <c r="L10" i="2"/>
  <c r="J10" i="2"/>
  <c r="H10" i="2"/>
  <c r="F10" i="2"/>
  <c r="D10" i="2"/>
  <c r="F15" i="3"/>
  <c r="F14" i="3"/>
  <c r="F13" i="3"/>
  <c r="F4" i="3"/>
  <c r="F12" i="3"/>
  <c r="F41" i="3"/>
  <c r="F40" i="3"/>
  <c r="F39" i="3"/>
  <c r="M11" i="5"/>
  <c r="N11" i="5" s="1"/>
  <c r="AP254" i="4"/>
  <c r="AO254" i="4"/>
  <c r="AN254" i="4"/>
  <c r="AM254" i="4"/>
  <c r="AL254" i="4"/>
  <c r="AJ254" i="4"/>
  <c r="M254" i="4"/>
  <c r="L254" i="4"/>
  <c r="K254" i="4"/>
  <c r="J254" i="4"/>
  <c r="AG182" i="4"/>
  <c r="O182" i="4"/>
  <c r="AG4" i="4"/>
  <c r="O4" i="4"/>
  <c r="AG3" i="4"/>
  <c r="O3" i="4"/>
  <c r="AG178" i="4"/>
  <c r="O178" i="4"/>
  <c r="F178" i="4"/>
  <c r="AG120" i="4"/>
  <c r="O120" i="4"/>
  <c r="F120" i="4"/>
  <c r="O62" i="4"/>
  <c r="F62" i="4"/>
  <c r="AG177" i="4"/>
  <c r="O177" i="4"/>
  <c r="F177" i="4"/>
  <c r="AG119" i="4"/>
  <c r="O119" i="4"/>
  <c r="F119" i="4"/>
  <c r="AG61" i="4"/>
  <c r="O61" i="4"/>
  <c r="F61" i="4"/>
  <c r="AG176" i="4"/>
  <c r="O176" i="4"/>
  <c r="F176" i="4"/>
  <c r="AG118" i="4"/>
  <c r="O118" i="4"/>
  <c r="F118" i="4"/>
  <c r="AG175" i="4"/>
  <c r="O175" i="4"/>
  <c r="F175" i="4"/>
  <c r="AG117" i="4"/>
  <c r="O117" i="4"/>
  <c r="F117" i="4"/>
  <c r="AG60" i="4"/>
  <c r="O60" i="4"/>
  <c r="F60" i="4"/>
  <c r="AG116" i="4"/>
  <c r="O116" i="4"/>
  <c r="F116" i="4"/>
  <c r="AG115" i="4"/>
  <c r="O115" i="4"/>
  <c r="F115" i="4"/>
  <c r="AG174" i="4"/>
  <c r="O174" i="4"/>
  <c r="F174" i="4"/>
  <c r="AG114" i="4"/>
  <c r="O114" i="4"/>
  <c r="F114" i="4"/>
  <c r="AG59" i="4"/>
  <c r="O59" i="4"/>
  <c r="F59" i="4"/>
  <c r="AG58" i="4"/>
  <c r="O58" i="4"/>
  <c r="F58" i="4"/>
  <c r="AG173" i="4"/>
  <c r="O173" i="4"/>
  <c r="F173" i="4"/>
  <c r="AG113" i="4"/>
  <c r="O113" i="4"/>
  <c r="F113" i="4"/>
  <c r="AG57" i="4"/>
  <c r="O57" i="4"/>
  <c r="F57" i="4"/>
  <c r="AG172" i="4"/>
  <c r="O172" i="4"/>
  <c r="F172" i="4"/>
  <c r="AG112" i="4"/>
  <c r="O112" i="4"/>
  <c r="F112" i="4"/>
  <c r="AG56" i="4"/>
  <c r="O56" i="4"/>
  <c r="F56" i="4"/>
  <c r="AG171" i="4"/>
  <c r="O171" i="4"/>
  <c r="F171" i="4"/>
  <c r="AG111" i="4"/>
  <c r="O111" i="4"/>
  <c r="F111" i="4"/>
  <c r="AG55" i="4"/>
  <c r="O55" i="4"/>
  <c r="F55" i="4"/>
  <c r="AG170" i="4"/>
  <c r="O170" i="4"/>
  <c r="F170" i="4"/>
  <c r="AG110" i="4"/>
  <c r="O110" i="4"/>
  <c r="F110" i="4"/>
  <c r="AG54" i="4"/>
  <c r="O54" i="4"/>
  <c r="F54" i="4"/>
  <c r="AG169" i="4"/>
  <c r="O169" i="4"/>
  <c r="F169" i="4"/>
  <c r="AG109" i="4"/>
  <c r="O109" i="4"/>
  <c r="F109" i="4"/>
  <c r="AG53" i="4"/>
  <c r="O53" i="4"/>
  <c r="F53" i="4"/>
  <c r="AG168" i="4"/>
  <c r="O168" i="4"/>
  <c r="F168" i="4"/>
  <c r="AG181" i="4"/>
  <c r="O181" i="4"/>
  <c r="F181" i="4"/>
  <c r="AG167" i="4"/>
  <c r="O167" i="4"/>
  <c r="F167" i="4"/>
  <c r="AG108" i="4"/>
  <c r="O108" i="4"/>
  <c r="F108" i="4"/>
  <c r="AG166" i="4"/>
  <c r="O166" i="4"/>
  <c r="F166" i="4"/>
  <c r="AG107" i="4"/>
  <c r="O107" i="4"/>
  <c r="F107" i="4"/>
  <c r="AG52" i="4"/>
  <c r="O52" i="4"/>
  <c r="F52" i="4"/>
  <c r="AG106" i="4"/>
  <c r="O106" i="4"/>
  <c r="F106" i="4"/>
  <c r="AG165" i="4"/>
  <c r="O165" i="4"/>
  <c r="F165" i="4"/>
  <c r="AG105" i="4"/>
  <c r="O105" i="4"/>
  <c r="F105" i="4"/>
  <c r="AG51" i="4"/>
  <c r="O51" i="4"/>
  <c r="F51" i="4"/>
  <c r="O164" i="4"/>
  <c r="F164" i="4"/>
  <c r="AG104" i="4"/>
  <c r="O104" i="4"/>
  <c r="F104" i="4"/>
  <c r="AG50" i="4"/>
  <c r="O50" i="4"/>
  <c r="F50" i="4"/>
  <c r="AG103" i="4"/>
  <c r="O103" i="4"/>
  <c r="F103" i="4"/>
  <c r="AG163" i="4"/>
  <c r="O163" i="4"/>
  <c r="F163" i="4"/>
  <c r="AG102" i="4"/>
  <c r="O102" i="4"/>
  <c r="F102" i="4"/>
  <c r="AG49" i="4"/>
  <c r="O49" i="4"/>
  <c r="F49" i="4"/>
  <c r="AG162" i="4"/>
  <c r="O162" i="4"/>
  <c r="F162" i="4"/>
  <c r="AG161" i="4"/>
  <c r="O161" i="4"/>
  <c r="F161" i="4"/>
  <c r="AG101" i="4"/>
  <c r="O101" i="4"/>
  <c r="F101" i="4"/>
  <c r="AG48" i="4"/>
  <c r="O48" i="4"/>
  <c r="F48" i="4"/>
  <c r="AG160" i="4"/>
  <c r="O160" i="4"/>
  <c r="F160" i="4"/>
  <c r="AG100" i="4"/>
  <c r="O100" i="4"/>
  <c r="F100" i="4"/>
  <c r="AG47" i="4"/>
  <c r="O47" i="4"/>
  <c r="F47" i="4"/>
  <c r="AG159" i="4"/>
  <c r="O159" i="4"/>
  <c r="F159" i="4"/>
  <c r="AG99" i="4"/>
  <c r="O99" i="4"/>
  <c r="F99" i="4"/>
  <c r="AG46" i="4"/>
  <c r="O46" i="4"/>
  <c r="F46" i="4"/>
  <c r="AG158" i="4"/>
  <c r="O158" i="4"/>
  <c r="F158" i="4"/>
  <c r="AG98" i="4"/>
  <c r="O98" i="4"/>
  <c r="F98" i="4"/>
  <c r="AG45" i="4"/>
  <c r="O45" i="4"/>
  <c r="F45" i="4"/>
  <c r="AG157" i="4"/>
  <c r="O157" i="4"/>
  <c r="F157" i="4"/>
  <c r="AG97" i="4"/>
  <c r="O97" i="4"/>
  <c r="F97" i="4"/>
  <c r="AG44" i="4"/>
  <c r="O44" i="4"/>
  <c r="F44" i="4"/>
  <c r="AG156" i="4"/>
  <c r="O156" i="4"/>
  <c r="F156" i="4"/>
  <c r="AG96" i="4"/>
  <c r="O96" i="4"/>
  <c r="F96" i="4"/>
  <c r="AI254" i="4"/>
  <c r="AG43" i="4"/>
  <c r="O43" i="4"/>
  <c r="F43" i="4"/>
  <c r="AG155" i="4"/>
  <c r="O155" i="4"/>
  <c r="F155" i="4"/>
  <c r="AG95" i="4"/>
  <c r="O95" i="4"/>
  <c r="F95" i="4"/>
  <c r="AG42" i="4"/>
  <c r="O42" i="4"/>
  <c r="F42" i="4"/>
  <c r="AG154" i="4"/>
  <c r="O154" i="4"/>
  <c r="F154" i="4"/>
  <c r="AG94" i="4"/>
  <c r="O94" i="4"/>
  <c r="F94" i="4"/>
  <c r="AG41" i="4"/>
  <c r="O41" i="4"/>
  <c r="F41" i="4"/>
  <c r="AG93" i="4"/>
  <c r="O93" i="4"/>
  <c r="F93" i="4"/>
  <c r="AG153" i="4"/>
  <c r="O153" i="4"/>
  <c r="F153" i="4"/>
  <c r="AG92" i="4"/>
  <c r="O92" i="4"/>
  <c r="F92" i="4"/>
  <c r="AG40" i="4"/>
  <c r="O40" i="4"/>
  <c r="F40" i="4"/>
  <c r="AG152" i="4"/>
  <c r="O152" i="4"/>
  <c r="F152" i="4"/>
  <c r="AG91" i="4"/>
  <c r="O91" i="4"/>
  <c r="F91" i="4"/>
  <c r="AG39" i="4"/>
  <c r="O39" i="4"/>
  <c r="F39" i="4"/>
  <c r="AG151" i="4"/>
  <c r="O151" i="4"/>
  <c r="F151" i="4"/>
  <c r="AG90" i="4"/>
  <c r="O90" i="4"/>
  <c r="F90" i="4"/>
  <c r="AG150" i="4"/>
  <c r="O150" i="4"/>
  <c r="F150" i="4"/>
  <c r="AG38" i="4"/>
  <c r="O38" i="4"/>
  <c r="F38" i="4"/>
  <c r="AG149" i="4"/>
  <c r="O149" i="4"/>
  <c r="F149" i="4"/>
  <c r="AG148" i="4"/>
  <c r="O148" i="4"/>
  <c r="F148" i="4"/>
  <c r="AG89" i="4"/>
  <c r="O89" i="4"/>
  <c r="F89" i="4"/>
  <c r="AG37" i="4"/>
  <c r="O37" i="4"/>
  <c r="F37" i="4"/>
  <c r="AG10" i="4"/>
  <c r="O10" i="4"/>
  <c r="F10" i="4"/>
  <c r="AG147" i="4"/>
  <c r="O147" i="4"/>
  <c r="F147" i="4"/>
  <c r="AG88" i="4"/>
  <c r="O88" i="4"/>
  <c r="F88" i="4"/>
  <c r="AG36" i="4"/>
  <c r="O36" i="4"/>
  <c r="F36" i="4"/>
  <c r="AG35" i="4"/>
  <c r="O35" i="4"/>
  <c r="F35" i="4"/>
  <c r="AG146" i="4"/>
  <c r="O146" i="4"/>
  <c r="F146" i="4"/>
  <c r="AG87" i="4"/>
  <c r="O87" i="4"/>
  <c r="F87" i="4"/>
  <c r="AG34" i="4"/>
  <c r="O34" i="4"/>
  <c r="F34" i="4"/>
  <c r="AG145" i="4"/>
  <c r="O145" i="4"/>
  <c r="F145" i="4"/>
  <c r="AG86" i="4"/>
  <c r="O86" i="4"/>
  <c r="F86" i="4"/>
  <c r="AG33" i="4"/>
  <c r="O33" i="4"/>
  <c r="F33" i="4"/>
  <c r="AG144" i="4"/>
  <c r="O144" i="4"/>
  <c r="F144" i="4"/>
  <c r="AG85" i="4"/>
  <c r="O85" i="4"/>
  <c r="F85" i="4"/>
  <c r="AG32" i="4"/>
  <c r="O32" i="4"/>
  <c r="F32" i="4"/>
  <c r="AG143" i="4"/>
  <c r="O143" i="4"/>
  <c r="F143" i="4"/>
  <c r="AG31" i="4"/>
  <c r="O31" i="4"/>
  <c r="F31" i="4"/>
  <c r="AG142" i="4"/>
  <c r="O142" i="4"/>
  <c r="F142" i="4"/>
  <c r="AG84" i="4"/>
  <c r="O84" i="4"/>
  <c r="F84" i="4"/>
  <c r="AG30" i="4"/>
  <c r="O30" i="4"/>
  <c r="F30" i="4"/>
  <c r="AG141" i="4"/>
  <c r="O141" i="4"/>
  <c r="F141" i="4"/>
  <c r="AG83" i="4"/>
  <c r="O83" i="4"/>
  <c r="F83" i="4"/>
  <c r="AG29" i="4"/>
  <c r="O29" i="4"/>
  <c r="F29" i="4"/>
  <c r="AG140" i="4"/>
  <c r="O140" i="4"/>
  <c r="F140" i="4"/>
  <c r="AG82" i="4"/>
  <c r="O82" i="4"/>
  <c r="F82" i="4"/>
  <c r="AG28" i="4"/>
  <c r="O28" i="4"/>
  <c r="F28" i="4"/>
  <c r="AG139" i="4"/>
  <c r="O139" i="4"/>
  <c r="F139" i="4"/>
  <c r="AG81" i="4"/>
  <c r="O81" i="4"/>
  <c r="F81" i="4"/>
  <c r="AG27" i="4"/>
  <c r="O27" i="4"/>
  <c r="F27" i="4"/>
  <c r="AG138" i="4"/>
  <c r="O138" i="4"/>
  <c r="F138" i="4"/>
  <c r="AG80" i="4"/>
  <c r="O80" i="4"/>
  <c r="F80" i="4"/>
  <c r="AG26" i="4"/>
  <c r="O26" i="4"/>
  <c r="F26" i="4"/>
  <c r="AG137" i="4"/>
  <c r="O137" i="4"/>
  <c r="F137" i="4"/>
  <c r="AG79" i="4"/>
  <c r="O79" i="4"/>
  <c r="F79" i="4"/>
  <c r="AG25" i="4"/>
  <c r="O25" i="4"/>
  <c r="F25" i="4"/>
  <c r="AG136" i="4"/>
  <c r="O136" i="4"/>
  <c r="F136" i="4"/>
  <c r="AG78" i="4"/>
  <c r="O78" i="4"/>
  <c r="F78" i="4"/>
  <c r="AG24" i="4"/>
  <c r="O24" i="4"/>
  <c r="F24" i="4"/>
  <c r="AG135" i="4"/>
  <c r="O135" i="4"/>
  <c r="F135" i="4"/>
  <c r="AG77" i="4"/>
  <c r="O77" i="4"/>
  <c r="F77" i="4"/>
  <c r="AG23" i="4"/>
  <c r="O23" i="4"/>
  <c r="F23" i="4"/>
  <c r="AG134" i="4"/>
  <c r="O134" i="4"/>
  <c r="F134" i="4"/>
  <c r="AG76" i="4"/>
  <c r="O76" i="4"/>
  <c r="F76" i="4"/>
  <c r="AG22" i="4"/>
  <c r="O22" i="4"/>
  <c r="F22" i="4"/>
  <c r="AG180" i="4"/>
  <c r="O180" i="4"/>
  <c r="F180" i="4"/>
  <c r="AG133" i="4"/>
  <c r="O133" i="4"/>
  <c r="F133" i="4"/>
  <c r="AG75" i="4"/>
  <c r="O75" i="4"/>
  <c r="F75" i="4"/>
  <c r="AG21" i="4"/>
  <c r="O21" i="4"/>
  <c r="F21" i="4"/>
  <c r="AG9" i="4"/>
  <c r="X9" i="4"/>
  <c r="O9" i="4"/>
  <c r="F9" i="4"/>
  <c r="AG132" i="4"/>
  <c r="O132" i="4"/>
  <c r="F132" i="4"/>
  <c r="AG74" i="4"/>
  <c r="O74" i="4"/>
  <c r="F74" i="4"/>
  <c r="AG20" i="4"/>
  <c r="O20" i="4"/>
  <c r="F20" i="4"/>
  <c r="AG131" i="4"/>
  <c r="O131" i="4"/>
  <c r="F131" i="4"/>
  <c r="AG73" i="4"/>
  <c r="O73" i="4"/>
  <c r="F73" i="4"/>
  <c r="AG19" i="4"/>
  <c r="O19" i="4"/>
  <c r="F19" i="4"/>
  <c r="AG130" i="4"/>
  <c r="O130" i="4"/>
  <c r="F130" i="4"/>
  <c r="AG72" i="4"/>
  <c r="O72" i="4"/>
  <c r="F72" i="4"/>
  <c r="AG18" i="4"/>
  <c r="O18" i="4"/>
  <c r="F18" i="4"/>
  <c r="AG129" i="4"/>
  <c r="O129" i="4"/>
  <c r="AG71" i="4"/>
  <c r="O71" i="4"/>
  <c r="AG128" i="4"/>
  <c r="O128" i="4"/>
  <c r="F128" i="4"/>
  <c r="AG70" i="4"/>
  <c r="O70" i="4"/>
  <c r="F70" i="4"/>
  <c r="AG17" i="4"/>
  <c r="O17" i="4"/>
  <c r="F17" i="4"/>
  <c r="AG127" i="4"/>
  <c r="O127" i="4"/>
  <c r="F127" i="4"/>
  <c r="AG69" i="4"/>
  <c r="O69" i="4"/>
  <c r="F69" i="4"/>
  <c r="AG16" i="4"/>
  <c r="O16" i="4"/>
  <c r="F16" i="4"/>
  <c r="AG126" i="4"/>
  <c r="O126" i="4"/>
  <c r="AG68" i="4"/>
  <c r="O68" i="4"/>
  <c r="F68" i="4"/>
  <c r="AG15" i="4"/>
  <c r="O15" i="4"/>
  <c r="F15" i="4"/>
  <c r="AG67" i="4"/>
  <c r="O67" i="4"/>
  <c r="F67" i="4"/>
  <c r="AG125" i="4"/>
  <c r="O125" i="4"/>
  <c r="F125" i="4"/>
  <c r="AG66" i="4"/>
  <c r="O66" i="4"/>
  <c r="F66" i="4"/>
  <c r="AG14" i="4"/>
  <c r="O14" i="4"/>
  <c r="F14" i="4"/>
  <c r="AG124" i="4"/>
  <c r="O124" i="4"/>
  <c r="F124" i="4"/>
  <c r="AG65" i="4"/>
  <c r="O65" i="4"/>
  <c r="F65" i="4"/>
  <c r="AG13" i="4"/>
  <c r="O13" i="4"/>
  <c r="F13" i="4"/>
  <c r="AG123" i="4"/>
  <c r="O123" i="4"/>
  <c r="F123" i="4"/>
  <c r="AG64" i="4"/>
  <c r="O64" i="4"/>
  <c r="F64" i="4"/>
  <c r="AG122" i="4"/>
  <c r="O122" i="4"/>
  <c r="F122" i="4"/>
  <c r="AG63" i="4"/>
  <c r="O63" i="4"/>
  <c r="F63" i="4"/>
  <c r="AG11" i="4"/>
  <c r="O11" i="4"/>
  <c r="F11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L14" i="5"/>
  <c r="I14" i="5"/>
  <c r="H14" i="5"/>
  <c r="F14" i="5"/>
  <c r="G8" i="5"/>
  <c r="AT31" i="5" l="1"/>
  <c r="D23" i="2"/>
  <c r="D24" i="2" s="1"/>
  <c r="F23" i="2"/>
  <c r="S31" i="5"/>
  <c r="S33" i="5" s="1"/>
  <c r="H23" i="2"/>
  <c r="AG254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BC29" i="5"/>
  <c r="N26" i="5"/>
  <c r="M29" i="5"/>
  <c r="N29" i="5" s="1"/>
  <c r="BC14" i="5"/>
  <c r="J14" i="5"/>
  <c r="BE14" i="5"/>
  <c r="AC23" i="5"/>
  <c r="BB23" i="5"/>
  <c r="AQ29" i="5"/>
  <c r="AF14" i="5"/>
  <c r="AS14" i="5"/>
  <c r="AS31" i="5" s="1"/>
  <c r="AS33" i="5" s="1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254" i="4"/>
  <c r="O254" i="4"/>
  <c r="X254" i="4"/>
  <c r="AM29" i="5"/>
  <c r="BG14" i="5"/>
  <c r="BH11" i="5"/>
  <c r="AP23" i="5"/>
  <c r="AP31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AM14" i="5"/>
  <c r="V23" i="5"/>
  <c r="AG23" i="5"/>
  <c r="AG31" i="5" s="1"/>
  <c r="AG33" i="5" s="1"/>
  <c r="AY29" i="5"/>
  <c r="AZ29" i="5" s="1"/>
  <c r="AZ28" i="5"/>
  <c r="BA28" i="5" s="1"/>
  <c r="Q14" i="5"/>
  <c r="Q23" i="5"/>
  <c r="AZ11" i="5"/>
  <c r="K23" i="5"/>
  <c r="U14" i="5"/>
  <c r="AR14" i="5"/>
  <c r="L23" i="5"/>
  <c r="L31" i="5" s="1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T31" i="5" l="1"/>
  <c r="AR31" i="5"/>
  <c r="AR33" i="5" s="1"/>
  <c r="AC31" i="5"/>
  <c r="AD31" i="5"/>
  <c r="AD33" i="5" s="1"/>
  <c r="R31" i="5"/>
  <c r="AQ31" i="5"/>
  <c r="AQ33" i="5" s="1"/>
  <c r="AP33" i="5"/>
  <c r="AH31" i="5"/>
  <c r="AE31" i="5"/>
  <c r="AE33" i="5" s="1"/>
  <c r="AN31" i="5"/>
  <c r="AF31" i="5"/>
  <c r="AF33" i="5" s="1"/>
  <c r="AB31" i="5"/>
  <c r="W31" i="5"/>
  <c r="U31" i="5"/>
  <c r="U33" i="5" s="1"/>
  <c r="V31" i="5"/>
  <c r="V33" i="5" s="1"/>
  <c r="Q31" i="5"/>
  <c r="BD31" i="5"/>
  <c r="BD33" i="5" s="1"/>
  <c r="AM31" i="5"/>
  <c r="BC31" i="5"/>
  <c r="BC33" i="5" s="1"/>
  <c r="X29" i="5"/>
  <c r="Y29" i="5" s="1"/>
  <c r="M23" i="5"/>
  <c r="N23" i="5" s="1"/>
  <c r="G31" i="5"/>
  <c r="G33" i="5" s="1"/>
  <c r="T33" i="5"/>
  <c r="BE31" i="5"/>
  <c r="BE33" i="5" s="1"/>
  <c r="AZ23" i="5"/>
  <c r="BA23" i="5" s="1"/>
  <c r="BB31" i="5"/>
  <c r="BB33" i="5" s="1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3" i="5"/>
  <c r="AY31" i="5"/>
  <c r="BG31" i="5"/>
  <c r="BI17" i="5"/>
  <c r="BH23" i="5"/>
  <c r="BI23" i="5" s="1"/>
  <c r="X14" i="5"/>
  <c r="Y14" i="5" s="1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N8" i="5" s="1"/>
  <c r="AN33" i="5" s="1"/>
  <c r="AC8" i="5"/>
  <c r="AC33" i="5" s="1"/>
  <c r="AM8" i="5" l="1"/>
  <c r="AT8" i="5"/>
  <c r="AT33" i="5" s="1"/>
  <c r="AM33" i="5" l="1"/>
  <c r="AO8" i="5"/>
  <c r="AO33" i="5" s="1"/>
  <c r="AY8" i="5"/>
  <c r="AY33" i="5" s="1"/>
  <c r="BG8" i="5"/>
  <c r="BG33" i="5" s="1"/>
  <c r="BG72" i="5" s="1"/>
  <c r="AT72" i="5"/>
</calcChain>
</file>

<file path=xl/comments1.xml><?xml version="1.0" encoding="utf-8"?>
<comments xmlns="http://schemas.openxmlformats.org/spreadsheetml/2006/main">
  <authors>
    <author>O'Keefe, Paula</author>
  </authors>
  <commentList>
    <comment ref="AK37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$77,000 earmarked for Hensley Building. Not moved - move out. 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<sst xmlns="http://schemas.openxmlformats.org/spreadsheetml/2006/main" count="842" uniqueCount="549">
  <si>
    <t>Total Revenue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</si>
  <si>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</si>
  <si>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</si>
  <si>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</si>
  <si>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</si>
  <si>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</si>
  <si>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</si>
  <si>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</si>
  <si>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</si>
  <si>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</si>
  <si>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</si>
  <si>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</si>
  <si>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</si>
  <si>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</si>
  <si>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</si>
  <si>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</si>
  <si>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</si>
  <si>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</si>
  <si>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</si>
  <si>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</si>
  <si>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</si>
  <si>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</si>
  <si>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</si>
  <si>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</si>
  <si>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</si>
  <si>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</si>
  <si>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</si>
  <si>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</si>
  <si>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</si>
  <si>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</si>
  <si>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</si>
  <si>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</si>
  <si>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</si>
  <si>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</si>
  <si>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</si>
  <si>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</si>
  <si>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</si>
  <si>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</si>
  <si>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</si>
  <si>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</si>
  <si>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</si>
  <si>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</si>
  <si>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</si>
  <si>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</si>
  <si>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</si>
  <si>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</si>
  <si>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</si>
  <si>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</si>
  <si>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</si>
  <si>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</si>
  <si>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</si>
  <si>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</si>
  <si>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</si>
  <si>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</si>
  <si>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</si>
  <si>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</si>
  <si>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</si>
  <si>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</si>
  <si>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</si>
  <si>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</si>
  <si>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</si>
  <si>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</si>
  <si>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</si>
  <si>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</si>
  <si>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</si>
  <si>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</si>
  <si>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</si>
  <si>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</si>
  <si>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</si>
  <si>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</si>
  <si>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</si>
  <si>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</si>
  <si>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</si>
  <si>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</si>
  <si>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</si>
  <si>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</si>
  <si>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</si>
  <si>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</si>
  <si>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</si>
  <si>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</si>
  <si>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</si>
  <si>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</si>
  <si>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</si>
  <si>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</si>
  <si>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</si>
  <si>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</si>
  <si>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</si>
  <si>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</si>
  <si>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</si>
  <si>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</si>
  <si>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</si>
  <si>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</si>
  <si>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</si>
  <si>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</si>
  <si>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</si>
  <si>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</si>
  <si>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</si>
  <si>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</si>
  <si>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</si>
  <si>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</si>
  <si>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</si>
  <si>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</si>
  <si>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</si>
  <si>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</si>
  <si>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</si>
  <si>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</si>
  <si>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</si>
  <si>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</si>
  <si>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</si>
  <si>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</si>
  <si>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</si>
  <si>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</si>
  <si>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</si>
  <si>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</si>
  <si>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</si>
  <si>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</si>
  <si>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</si>
  <si>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</si>
  <si>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</si>
  <si>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</si>
  <si>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</si>
  <si>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Administrative Expenses Equipment Fund Contribution</t>
  </si>
  <si>
    <t>Administrative Expenses Vehicle Fund Contribution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</si>
  <si>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</si>
  <si>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</si>
  <si>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</si>
  <si>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</si>
  <si>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</si>
  <si>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</si>
  <si>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</si>
  <si>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</si>
  <si>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</si>
  <si>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</si>
  <si>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</si>
  <si>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</si>
  <si>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</si>
  <si>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</si>
  <si>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</si>
  <si>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</si>
  <si>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</si>
  <si>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</si>
  <si>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</si>
  <si>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</si>
  <si>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</si>
  <si>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</si>
  <si>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</si>
  <si>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</si>
  <si>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</si>
  <si>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</si>
  <si>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Utilities Telephone</t>
  </si>
  <si>
    <t>Utilities Data Transmission / ISP</t>
  </si>
  <si>
    <t>Supplies Office</t>
  </si>
  <si>
    <t>Supplies Postage</t>
  </si>
  <si>
    <t>Dues &amp; Subscriptions Memberships</t>
  </si>
  <si>
    <t>Maintenance Agreements &amp; Licenses License/Software Maintenance</t>
  </si>
  <si>
    <t>Repairs &amp; Maintenance Building</t>
  </si>
  <si>
    <t>Administrative Expenses Meetings</t>
  </si>
  <si>
    <t>Administrative Expenses Mileage Reimbursement</t>
  </si>
  <si>
    <t>Administrative Expenses Property/Building Rental</t>
  </si>
  <si>
    <t>Capital Outlay Vehicles-Major</t>
  </si>
  <si>
    <t>Capital Outlay Computer Software</t>
  </si>
  <si>
    <t>Capital Improvements-General Government General</t>
  </si>
  <si>
    <t>Transfer In - General Fund</t>
  </si>
  <si>
    <t>Transfer In - Other</t>
  </si>
  <si>
    <t>Professional Services Labor Relations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</si>
  <si>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</si>
  <si>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</si>
  <si>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</si>
  <si>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</si>
  <si>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Repairs &amp; Maintenance Radio Communication</t>
  </si>
  <si>
    <t>Fund 340</t>
  </si>
  <si>
    <t>Development Services</t>
  </si>
  <si>
    <t>340.00.00.900-4300.12</t>
  </si>
  <si>
    <t>Licenses and Permits Building Permits</t>
  </si>
  <si>
    <t>340.30.45.000-4300.12</t>
  </si>
  <si>
    <t>340.30.45.000-4300.13</t>
  </si>
  <si>
    <t>Licenses and Permits Plumbing Permits</t>
  </si>
  <si>
    <t>340.30.45.000-4300.14</t>
  </si>
  <si>
    <t>Licenses and Permits Electric Permits</t>
  </si>
  <si>
    <t>340.30.40.015-4400.31</t>
  </si>
  <si>
    <t>Intergovernmental Revenues SJAFCA Admin Fee</t>
  </si>
  <si>
    <t>340.00.00.900-4450.35</t>
  </si>
  <si>
    <t>Intergovernmental Grants-Federal Smart Valley</t>
  </si>
  <si>
    <t>340.30.40.015-4500.01</t>
  </si>
  <si>
    <t>Charges for Services-Public Works Subdivision Plan Check Fees</t>
  </si>
  <si>
    <t>340.30.40.015-4500.02</t>
  </si>
  <si>
    <t>Charges for Services-Public Works Engineering Inspection Fees</t>
  </si>
  <si>
    <t>340.30.40.015-4500.03</t>
  </si>
  <si>
    <t>Charges for Services-Public Works Area of Benefit Admin Fee</t>
  </si>
  <si>
    <t>340.30.40.400-4520.01</t>
  </si>
  <si>
    <t>Charges for Services-CDD Zoning &amp; Subdivision Fees</t>
  </si>
  <si>
    <t>340.30.40.400-4520.02</t>
  </si>
  <si>
    <t>Charges for Services-CDD Environmental Eval Fees</t>
  </si>
  <si>
    <t>340.30.40.400-4520.03</t>
  </si>
  <si>
    <t>Charges for Services-CDD Design/ Site Plan Review Fees</t>
  </si>
  <si>
    <t>340.30.40.015-4520.04</t>
  </si>
  <si>
    <t>Charges for Services-CDD Special Service Fees</t>
  </si>
  <si>
    <t>340.30.40.400-4520.04</t>
  </si>
  <si>
    <t>340.30.40.400-4520.05</t>
  </si>
  <si>
    <t>Charges for Services-CDD Annexation Fees</t>
  </si>
  <si>
    <t>340.30.40.400-4520.06</t>
  </si>
  <si>
    <t>Charges for Services-CDD Project Allocation Fee</t>
  </si>
  <si>
    <t>340.30.40.400-4520.07</t>
  </si>
  <si>
    <t>Charges for Services-CDD Development Agreement Fee</t>
  </si>
  <si>
    <t>340.30.40.400-4520.08</t>
  </si>
  <si>
    <t>Charges for Services-CDD Mitigation Monitoring</t>
  </si>
  <si>
    <t>340.30.40.400-4520.09</t>
  </si>
  <si>
    <t>Charges for Services-CDD Plan Retention</t>
  </si>
  <si>
    <t>340.30.45.000-4520.09</t>
  </si>
  <si>
    <t>Charges for Services-CDD Admin Fee</t>
  </si>
  <si>
    <t>340.30.40.015-4520.11</t>
  </si>
  <si>
    <t>Charges for Services-CDD Plan Check Review</t>
  </si>
  <si>
    <t>340.30.40.015-4520.12</t>
  </si>
  <si>
    <t>Charges for Services-CDD Construction Inspection</t>
  </si>
  <si>
    <t>340.30.40.015-4520.13</t>
  </si>
  <si>
    <t>Charges for Services-CDD Encroachment Permit</t>
  </si>
  <si>
    <t>340.30.40.015-4520.14</t>
  </si>
  <si>
    <t>Charges for Services-CDD Planning Review</t>
  </si>
  <si>
    <t>340.30.40.015-4520.15</t>
  </si>
  <si>
    <t>Charges for Services-CDD Stormwater Quality Control</t>
  </si>
  <si>
    <t>340.30.40.400-4520.16</t>
  </si>
  <si>
    <t>Charges for Services-CDD Long Range Plan</t>
  </si>
  <si>
    <t>340.30.40.400-4600.01</t>
  </si>
  <si>
    <t>Charges for Services-General Government Filing Fees</t>
  </si>
  <si>
    <t>340.00.00.900-4600.02</t>
  </si>
  <si>
    <t>Charges for Services-General Government Support Services</t>
  </si>
  <si>
    <t>340.30.40.015-4600.02</t>
  </si>
  <si>
    <t>340.30.45.000-4600.13</t>
  </si>
  <si>
    <t>Charges for Services-General Government CASP Admin Fee</t>
  </si>
  <si>
    <t>340.00.00.900-4700.01</t>
  </si>
  <si>
    <t>Investment Earnings Interest on Investments</t>
  </si>
  <si>
    <t>340.00.00.900-4700.21</t>
  </si>
  <si>
    <t>Investment Earnings Unallocated Investment Expense</t>
  </si>
  <si>
    <t>340.00.00.900-4850.07</t>
  </si>
  <si>
    <t>Other Revenue Misc Reimbursement</t>
  </si>
  <si>
    <t>340.30.40.015-4850.07</t>
  </si>
  <si>
    <t>340.30.40.400-4850.07</t>
  </si>
  <si>
    <t>340.00.00.900-4850.08</t>
  </si>
  <si>
    <t>Other Revenue Misc Reimbursement-Developers</t>
  </si>
  <si>
    <t>340.30.40.015-4850.08</t>
  </si>
  <si>
    <t>340.30.40.400-4850.08</t>
  </si>
  <si>
    <t>340.30.45.000-4850.08</t>
  </si>
  <si>
    <t>340.00.00.900-4900.01</t>
  </si>
  <si>
    <t>Other Financing Sources Op Transfer In-General Fund</t>
  </si>
  <si>
    <t>340.00.00.900-4900.25</t>
  </si>
  <si>
    <t>Other Financing Sources Op Transfer In-Dev. Mitigation</t>
  </si>
  <si>
    <t>340.30.40.015-5000.01</t>
  </si>
  <si>
    <t>340.30.40.400-5000.01</t>
  </si>
  <si>
    <t>340.30.45.000-5000.01</t>
  </si>
  <si>
    <t>340.30.40.015-5000.02</t>
  </si>
  <si>
    <t>340.30.40.400-5000.02</t>
  </si>
  <si>
    <t>340.30.45.000-5000.02</t>
  </si>
  <si>
    <t>340.30.40.015-5000.03</t>
  </si>
  <si>
    <t>340.30.40.400-5000.03</t>
  </si>
  <si>
    <t>340.30.45.000-5000.03</t>
  </si>
  <si>
    <t>340.30.40.015-5000.04</t>
  </si>
  <si>
    <t>340.30.40.400-5000.04</t>
  </si>
  <si>
    <t>340.30.45.000-5000.04</t>
  </si>
  <si>
    <t>340.30.40.400-5000.05</t>
  </si>
  <si>
    <t>340.30.40.015-5000.06</t>
  </si>
  <si>
    <t>340.30.40.400-5000.06</t>
  </si>
  <si>
    <t>340.30.45.000-5000.06</t>
  </si>
  <si>
    <t>340.30.40.015-5000.07</t>
  </si>
  <si>
    <t>340.30.40.400-5000.07</t>
  </si>
  <si>
    <t>340.30.45.000-5000.07</t>
  </si>
  <si>
    <t>340.30.40.015-5000.08</t>
  </si>
  <si>
    <t>340.30.40.400-5000.08</t>
  </si>
  <si>
    <t>340.30.45.000-5000.08</t>
  </si>
  <si>
    <t>340.30.40.015-5000.11</t>
  </si>
  <si>
    <t>340.30.40.400-5000.11</t>
  </si>
  <si>
    <t>340.30.45.000-5000.11</t>
  </si>
  <si>
    <t>340.30.40.015-5000.12</t>
  </si>
  <si>
    <t>340.30.40.400-5000.12</t>
  </si>
  <si>
    <t>340.30.45.000-5000.12</t>
  </si>
  <si>
    <t>340.30.40.015-5000.99</t>
  </si>
  <si>
    <t>340.30.40.400-5000.99</t>
  </si>
  <si>
    <t>340.30.45.000-5000.99</t>
  </si>
  <si>
    <t>340.30.40.015-5100.01</t>
  </si>
  <si>
    <t>340.30.40.400-5100.01</t>
  </si>
  <si>
    <t>340.30.45.000-5100.01</t>
  </si>
  <si>
    <t>340.30.40.015-5100.02</t>
  </si>
  <si>
    <t>340.30.40.400-5100.02</t>
  </si>
  <si>
    <t>340.30.45.000-5100.02</t>
  </si>
  <si>
    <t>340.30.40.015-5100.03</t>
  </si>
  <si>
    <t>340.30.40.400-5100.03</t>
  </si>
  <si>
    <t>340.30.45.000-5100.03</t>
  </si>
  <si>
    <t>340.30.40.015-5100.04</t>
  </si>
  <si>
    <t>340.30.40.400-5100.04</t>
  </si>
  <si>
    <t>340.30.45.000-5100.04</t>
  </si>
  <si>
    <t>340.30.40.015-5100.05</t>
  </si>
  <si>
    <t>340.30.40.400-5100.05</t>
  </si>
  <si>
    <t>340.30.45.000-5100.05</t>
  </si>
  <si>
    <t>340.30.40.015-5100.06</t>
  </si>
  <si>
    <t>340.30.40.400-5100.06</t>
  </si>
  <si>
    <t>340.30.45.000-5100.06</t>
  </si>
  <si>
    <t>340.30.40.015-5100.07</t>
  </si>
  <si>
    <t>340.30.40.400-5100.07</t>
  </si>
  <si>
    <t>340.30.45.000-5100.07</t>
  </si>
  <si>
    <t>340.30.40.015-5100.08</t>
  </si>
  <si>
    <t>340.30.40.400-5100.08</t>
  </si>
  <si>
    <t>340.30.45.000-5100.08</t>
  </si>
  <si>
    <t>340.30.40.015-5100.09</t>
  </si>
  <si>
    <t>340.30.40.400-5100.09</t>
  </si>
  <si>
    <t>340.30.45.000-5100.09</t>
  </si>
  <si>
    <t>340.30.40.015-5100.11</t>
  </si>
  <si>
    <t>340.30.40.400-5100.11</t>
  </si>
  <si>
    <t>340.30.45.000-5100.11</t>
  </si>
  <si>
    <t>340.30.40.015-5100.12</t>
  </si>
  <si>
    <t>340.30.40.400-5100.12</t>
  </si>
  <si>
    <t>340.30.45.000-5100.12</t>
  </si>
  <si>
    <t>340.30.40.015-5100.15</t>
  </si>
  <si>
    <t>340.30.40.400-5100.15</t>
  </si>
  <si>
    <t>340.30.45.000-5100.15</t>
  </si>
  <si>
    <t>340.30.40.015-5100.16</t>
  </si>
  <si>
    <t>340.30.40.015-5100.17</t>
  </si>
  <si>
    <t>Benefits Other Post Employment Benefits</t>
  </si>
  <si>
    <t>340.30.40.400-5100.17</t>
  </si>
  <si>
    <t>340.30.45.000-5100.17</t>
  </si>
  <si>
    <t>340.05.00.150-6000.01</t>
  </si>
  <si>
    <t>340.30.40.015-6000.01</t>
  </si>
  <si>
    <t>340.30.40.400-6000.01</t>
  </si>
  <si>
    <t>340.30.45.000-6000.01</t>
  </si>
  <si>
    <t>340.30.45.000-6000.02</t>
  </si>
  <si>
    <t>Professional Services Fingerprint Fees</t>
  </si>
  <si>
    <t>Professional Services Consultant</t>
  </si>
  <si>
    <t>340.30.40.400-6000.12</t>
  </si>
  <si>
    <t>340.30.45.000-6000.12</t>
  </si>
  <si>
    <t>340.30.40.015-6000.18</t>
  </si>
  <si>
    <t>340.30.40.400-6000.18</t>
  </si>
  <si>
    <t>340.30.45.000-6000.18</t>
  </si>
  <si>
    <t>340.30.40.015-6000.19</t>
  </si>
  <si>
    <t>340.30.40.400-6000.19</t>
  </si>
  <si>
    <t>340.30.45.000-6000.19</t>
  </si>
  <si>
    <t>340.30.40.400-6000.33</t>
  </si>
  <si>
    <t>Professional Services Long Range Planning</t>
  </si>
  <si>
    <t>340.30.40.015-6100.01</t>
  </si>
  <si>
    <t>340.30.40.400-6100.01</t>
  </si>
  <si>
    <t>340.30.45.000-6100.01</t>
  </si>
  <si>
    <t>340.30.40.015-6100.02</t>
  </si>
  <si>
    <t>340.30.40.400-6100.02</t>
  </si>
  <si>
    <t>340.30.45.000-6100.02</t>
  </si>
  <si>
    <t>340.30.40.015-6100.03</t>
  </si>
  <si>
    <t>340.30.40.400-6100.03</t>
  </si>
  <si>
    <t>340.30.45.000-6100.03</t>
  </si>
  <si>
    <t>340.30.40.015-6200.01</t>
  </si>
  <si>
    <t>340.30.40.400-6200.01</t>
  </si>
  <si>
    <t>340.30.45.000-6200.01</t>
  </si>
  <si>
    <t>340.30.40.015-6200.02</t>
  </si>
  <si>
    <t>340.30.40.400-6200.02</t>
  </si>
  <si>
    <t>340.30.45.000-6200.02</t>
  </si>
  <si>
    <t>340.30.40.015-6200.03</t>
  </si>
  <si>
    <t>340.30.40.400-6200.03</t>
  </si>
  <si>
    <t>340.30.45.000-6200.03</t>
  </si>
  <si>
    <t>340.30.40.015-6200.04</t>
  </si>
  <si>
    <t>340.30.40.400-6200.04</t>
  </si>
  <si>
    <t>340.30.45.000-6200.04</t>
  </si>
  <si>
    <t>340.30.40.015-6200.05</t>
  </si>
  <si>
    <t>340.30.40.400-6200.05</t>
  </si>
  <si>
    <t>340.30.45.000-6200.05</t>
  </si>
  <si>
    <t>340.30.45.000-6200.07</t>
  </si>
  <si>
    <t>Supplies Radio Communication &amp; Maint.</t>
  </si>
  <si>
    <t>340.30.40.015-6200.09</t>
  </si>
  <si>
    <t>340.30.40.400-6200.09</t>
  </si>
  <si>
    <t>340.30.45.000-6200.09</t>
  </si>
  <si>
    <t>340.30.40.400-6260.01</t>
  </si>
  <si>
    <t>Supplies-Community Development General Plan Documents</t>
  </si>
  <si>
    <t>340.30.40.015-6300.01</t>
  </si>
  <si>
    <t>340.30.40.400-6300.01</t>
  </si>
  <si>
    <t>340.30.45.000-6300.01</t>
  </si>
  <si>
    <t>340.30.40.015-6300.02</t>
  </si>
  <si>
    <t>Dues &amp; Subscriptions Publications</t>
  </si>
  <si>
    <t>340.30.40.400-6300.02</t>
  </si>
  <si>
    <t>340.30.45.000-6300.02</t>
  </si>
  <si>
    <t>340.30.40.400-6350.01</t>
  </si>
  <si>
    <t>340.30.40.015-6400.01</t>
  </si>
  <si>
    <t>340.30.40.400-6400.01</t>
  </si>
  <si>
    <t>340.30.45.000-6400.02</t>
  </si>
  <si>
    <t>340.30.40.400-6400.05</t>
  </si>
  <si>
    <t>340.30.45.000-6400.05</t>
  </si>
  <si>
    <t>340.40.60.520-6400.05</t>
  </si>
  <si>
    <t>340.30.45.000-6400.07</t>
  </si>
  <si>
    <t>340.30.40.015-6500.04</t>
  </si>
  <si>
    <t>340.30.40.400-6500.04</t>
  </si>
  <si>
    <t>340.30.45.000-6500.04</t>
  </si>
  <si>
    <t>340.30.40.015-6600.01</t>
  </si>
  <si>
    <t>340.30.40.400-6600.01</t>
  </si>
  <si>
    <t>340.30.45.000-6600.01</t>
  </si>
  <si>
    <t>340.30.40.015-6600.03</t>
  </si>
  <si>
    <t>340.30.40.400-6600.03</t>
  </si>
  <si>
    <t>340.30.45.000-6600.03</t>
  </si>
  <si>
    <t>340.30.40.015-6600.04</t>
  </si>
  <si>
    <t>340.30.40.400-6600.04</t>
  </si>
  <si>
    <t>340.30.45.000-6600.04</t>
  </si>
  <si>
    <t>340.30.40.015-6600.05</t>
  </si>
  <si>
    <t>Administrative Expenses Public/Legal Advertisement</t>
  </si>
  <si>
    <t>340.30.40.400-6600.05</t>
  </si>
  <si>
    <t>340.30.45.000-6600.05</t>
  </si>
  <si>
    <t>340.30.40.015-6600.06</t>
  </si>
  <si>
    <t>340.30.40.015-6600.07</t>
  </si>
  <si>
    <t>340.30.40.400-6600.07</t>
  </si>
  <si>
    <t>340.30.45.000-6600.07</t>
  </si>
  <si>
    <t>340.30.40.400-6600.14</t>
  </si>
  <si>
    <t>Administrative Expenses Filing/Recording Fee</t>
  </si>
  <si>
    <t>Administrative Expenses Training - Commissioners</t>
  </si>
  <si>
    <t>340.30.40.015-6600.26</t>
  </si>
  <si>
    <t>340.30.40.400-6600.26</t>
  </si>
  <si>
    <t>340.30.45.000-6600.26</t>
  </si>
  <si>
    <t>340.30.40.400-6600.28</t>
  </si>
  <si>
    <t>340.30.45.000-6600.28</t>
  </si>
  <si>
    <t>340.30.40.015-6600.32</t>
  </si>
  <si>
    <t>340.30.40.400-6600.32</t>
  </si>
  <si>
    <t>340.30.45.000-6600.32</t>
  </si>
  <si>
    <t>340.30.40.015-6600.36</t>
  </si>
  <si>
    <t>340.30.40.400-6600.36</t>
  </si>
  <si>
    <t>340.30.45.000-6600.36</t>
  </si>
  <si>
    <t>340.00.00.900-6700.01</t>
  </si>
  <si>
    <t>Depreciation Buildings</t>
  </si>
  <si>
    <t>340.00.00.900-7000.02</t>
  </si>
  <si>
    <t>340.40.60.520-7000.03</t>
  </si>
  <si>
    <t>340.30.45.000-7000.08</t>
  </si>
  <si>
    <t>340.00.00.900-7000.99</t>
  </si>
  <si>
    <t>340.30.40.400-8000.99</t>
  </si>
  <si>
    <t>340.00.00.900-9000.01</t>
  </si>
  <si>
    <t>Operating Transfers Out General Fund</t>
  </si>
  <si>
    <t>340.00.00.900-9000.82</t>
  </si>
  <si>
    <t>Operating Transfers Out Vehicle Fund</t>
  </si>
  <si>
    <t>340.00.00.900-9887.01</t>
  </si>
  <si>
    <t>Bad Debt Expense Service Fees</t>
  </si>
  <si>
    <t>340.30.40.400-4520.10</t>
  </si>
  <si>
    <t>340.30.40.400-5000.10</t>
  </si>
  <si>
    <t>340.30.45.000-5000.10</t>
  </si>
  <si>
    <t>340.05.00.150-5100.00</t>
  </si>
  <si>
    <t>340.30.40.015-5100.00</t>
  </si>
  <si>
    <t>340.30.40.400-5100.00</t>
  </si>
  <si>
    <t>340.30.45.000-5100.00</t>
  </si>
  <si>
    <t>340.40.60.520-5100.00</t>
  </si>
  <si>
    <t>340.30.40.015-5100.10</t>
  </si>
  <si>
    <t>340.30.45.000-5100.10</t>
  </si>
  <si>
    <t>340.30.40.015-6000.10</t>
  </si>
  <si>
    <t>340.30.45.000-6000.10</t>
  </si>
  <si>
    <t>340.30.40.400-6600.20</t>
  </si>
  <si>
    <t>Provisional Budget</t>
  </si>
  <si>
    <t>Provisional  Budget</t>
  </si>
  <si>
    <t>Additional Request +/-</t>
  </si>
  <si>
    <t>Total Budget Request</t>
  </si>
  <si>
    <t>Notes</t>
  </si>
  <si>
    <t>Amount to include the remainder of the year in the property at 1215 W Center Street for Development Services. ($14,000 x 6 months)</t>
  </si>
  <si>
    <t>Includes the requested Senior Planner position that is a reclassification of the Planning Manager position previously budgeted</t>
  </si>
  <si>
    <t>Includes the requested Development Services Tehcnician Position amount of $117,442</t>
  </si>
  <si>
    <t>Includes the amount requested for Overtime for the Development Services Technician and Building Inspector Positions</t>
  </si>
  <si>
    <t>Incluest the amount requested for overtime for the Administrative Assistant and Assistant Planner</t>
  </si>
  <si>
    <t>Includes the amount requested for the part time Development Services Technician</t>
  </si>
  <si>
    <t>Includes $3,000 previously approved plus $10,000 for additional cubicles and furniture during remodel</t>
  </si>
  <si>
    <t>Includes $20,000 previously approved plus $10,000 for additional cubicles and furniture during remodel</t>
  </si>
  <si>
    <t>Amount to include $70,000 previously approved plus $50,000 toward remodel of Development Services Space to include more employees and front counter</t>
  </si>
  <si>
    <t>$900,000 was approved as shown in budget/New World. Amount to include previously approved plus $150,000 due to retiring Senior Plan Check Engineer and coverage for projects during recruitment process.</t>
  </si>
  <si>
    <t>Includes $25,000 for City Initiated Projects, $263,294 for C/O 16023 for GP Update, plus $25,000 for general planning needs,  and $50,000 toward remodel of Development Services Space to accommodate employees and front counter</t>
  </si>
  <si>
    <t>For the purchase of new permitting software</t>
  </si>
  <si>
    <t>340.45.41.000-5000.01</t>
  </si>
  <si>
    <t>340.45.41.000-5000.02</t>
  </si>
  <si>
    <t>340.45.41.000-5000.03</t>
  </si>
  <si>
    <t>340.45.41.000-5000.04</t>
  </si>
  <si>
    <t>340.45.41.000-5000.06</t>
  </si>
  <si>
    <t>340.45.41.000-5000.07</t>
  </si>
  <si>
    <t>340.45.41.000-5000.08</t>
  </si>
  <si>
    <t>340.45.41.000-5000.11</t>
  </si>
  <si>
    <t>340.45.41.000-5000.99</t>
  </si>
  <si>
    <t>340.45.41.000-5100.00</t>
  </si>
  <si>
    <t>340.45.41.000-5100.01</t>
  </si>
  <si>
    <t>340.45.41.000-5100.02</t>
  </si>
  <si>
    <t>340.45.41.000-5100.03</t>
  </si>
  <si>
    <t>340.45.41.000-5100.04</t>
  </si>
  <si>
    <t>340.45.41.000-5100.05</t>
  </si>
  <si>
    <t>340.45.41.000-5100.06</t>
  </si>
  <si>
    <t>340.45.41.000-5100.07</t>
  </si>
  <si>
    <t>340.45.41.000-5100.08</t>
  </si>
  <si>
    <t>340.45.41.000-5100.09</t>
  </si>
  <si>
    <t>340.45.41.000-5100.11</t>
  </si>
  <si>
    <t>340.45.41.000-5100.15</t>
  </si>
  <si>
    <t>340.45.41.000-5100.17</t>
  </si>
  <si>
    <t>340.45.41.000-6000.01</t>
  </si>
  <si>
    <t>340.45.41.000-6000.10</t>
  </si>
  <si>
    <t>340.45.41.000-6000.12</t>
  </si>
  <si>
    <t>340.45.41.000-6000.13</t>
  </si>
  <si>
    <t>340.45.41.000-6000.14</t>
  </si>
  <si>
    <t>340.45.41.000-6000.18</t>
  </si>
  <si>
    <t>340.45.41.000-6100.01</t>
  </si>
  <si>
    <t>340.45.41.000-6100.02</t>
  </si>
  <si>
    <t>340.45.41.000-6100.03</t>
  </si>
  <si>
    <t>340.45.41.000-6200.01</t>
  </si>
  <si>
    <t>340.45.41.000-6200.02</t>
  </si>
  <si>
    <t>340.45.41.000-6200.03</t>
  </si>
  <si>
    <t>340.45.41.000-6200.04</t>
  </si>
  <si>
    <t>340.45.41.000-6200.05</t>
  </si>
  <si>
    <t>340.45.41.000-6200.09</t>
  </si>
  <si>
    <t>340.45.41.000-6300.01</t>
  </si>
  <si>
    <t>340.45.41.000-6300.02</t>
  </si>
  <si>
    <t>340.45.41.000-6300.03</t>
  </si>
  <si>
    <t>340.45.41.000-6350.01</t>
  </si>
  <si>
    <t>340.45.41.000-6350.02</t>
  </si>
  <si>
    <t>340.45.41.000-6350.03</t>
  </si>
  <si>
    <t>340.45.41.000-6350.04</t>
  </si>
  <si>
    <t>340.45.41.000-6350.05</t>
  </si>
  <si>
    <t>340.45.41.000-6350.06</t>
  </si>
  <si>
    <t>340.45.41.000-6400.01</t>
  </si>
  <si>
    <t>340.45.41.000-6400.02</t>
  </si>
  <si>
    <t>340.45.41.000-6400.03</t>
  </si>
  <si>
    <t>340.45.41.000-6400.04</t>
  </si>
  <si>
    <t>340.45.41.000-6400.05</t>
  </si>
  <si>
    <t>340.45.41.000-6600.01</t>
  </si>
  <si>
    <t>340.45.41.000-6600.03</t>
  </si>
  <si>
    <t>340.45.41.000-6600.04</t>
  </si>
  <si>
    <t>340.45.41.000-6600.05</t>
  </si>
  <si>
    <t>340.45.41.000-6600.06</t>
  </si>
  <si>
    <t>340.45.41.000-6600.07</t>
  </si>
  <si>
    <t>340.45.41.000-6600.08</t>
  </si>
  <si>
    <t>340.45.41.000-6600.14</t>
  </si>
  <si>
    <t>340.45.41.000-6600.24</t>
  </si>
  <si>
    <t>340.45.41.000-6600.25</t>
  </si>
  <si>
    <t>340.45.41.000-6600.26</t>
  </si>
  <si>
    <t>340.45.41.000-6600.27</t>
  </si>
  <si>
    <t>340.45.41.000-6600.29</t>
  </si>
  <si>
    <t>340.45.41.000-6600.30</t>
  </si>
  <si>
    <t>340.45.41.000-7000.03</t>
  </si>
  <si>
    <t>340.45.41.000-7000.04</t>
  </si>
  <si>
    <t>340.45.41.000-7000.07</t>
  </si>
  <si>
    <t>340.45.41.000-7000.08</t>
  </si>
  <si>
    <t>340.45.41.000-7000.12</t>
  </si>
  <si>
    <t>340.45.41.000-7000.99</t>
  </si>
  <si>
    <t xml:space="preserve">Benefits Other Post Employment Benefits </t>
  </si>
  <si>
    <t>Professional Services Compliance Monitoring</t>
  </si>
  <si>
    <t>Professional Services IW Pre Analysis</t>
  </si>
  <si>
    <t>Dues &amp; Subscriptions Certifications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</si>
  <si>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</si>
  <si>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</si>
  <si>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</si>
  <si>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</si>
  <si>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</si>
  <si>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Major Repair &amp; Contingency</t>
  </si>
  <si>
    <t>Repairs &amp; Maintenance Equipment Rental</t>
  </si>
  <si>
    <t>Administrative Expenses Employee Recognition</t>
  </si>
  <si>
    <t>Administrative Expenses Marketing</t>
  </si>
  <si>
    <t>Administrative Expenses Support Services-Indirect Labor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</si>
  <si>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</si>
  <si>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</si>
  <si>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</si>
  <si>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Equipment-Major</t>
  </si>
  <si>
    <t>Capital Outlay Computer Hardware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</si>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</sst>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0" fillId="0" borderId="0"/>
  </cellStyleXfs>
  <cellXfs count="212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/>
    <xf numFmtId="0" fontId="5" fillId="0" borderId="0" xfId="4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0" applyFont="1" applyFill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7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4" applyFont="1"/>
    <xf numFmtId="0" fontId="8" fillId="0" borderId="0" xfId="4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4" fontId="7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164" fontId="4" fillId="0" borderId="0" xfId="2" applyNumberFormat="1" applyFont="1" applyBorder="1"/>
    <xf numFmtId="164" fontId="5" fillId="0" borderId="0" xfId="0" applyNumberFormat="1" applyFont="1" applyFill="1"/>
    <xf numFmtId="0" fontId="5" fillId="0" borderId="0" xfId="4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7" fillId="0" borderId="0" xfId="4" applyFont="1" applyAlignment="1">
      <alignment vertical="top"/>
    </xf>
    <xf numFmtId="0" fontId="5" fillId="0" borderId="0" xfId="4" applyFont="1" applyAlignment="1">
      <alignment horizontal="left" vertical="top"/>
    </xf>
    <xf numFmtId="0" fontId="4" fillId="0" borderId="0" xfId="0" applyFont="1" applyAlignment="1">
      <alignment vertical="top" wrapText="1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vertical="top"/>
    </xf>
    <xf numFmtId="9" fontId="4" fillId="0" borderId="0" xfId="3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4" fillId="0" borderId="3" xfId="0" applyNumberFormat="1" applyFont="1" applyBorder="1"/>
    <xf numFmtId="9" fontId="4" fillId="0" borderId="3" xfId="3" applyFont="1" applyBorder="1" applyAlignment="1">
      <alignment horizontal="right"/>
    </xf>
    <xf numFmtId="0" fontId="4" fillId="0" borderId="0" xfId="0" applyFont="1" applyAlignment="1">
      <alignment horizontal="left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/>
    <xf numFmtId="41" fontId="5" fillId="0" borderId="2" xfId="0" applyNumberFormat="1" applyFont="1" applyBorder="1" applyAlignment="1">
      <alignment vertical="top" wrapText="1"/>
    </xf>
    <xf numFmtId="0" fontId="5" fillId="0" borderId="0" xfId="4" applyFont="1" applyAlignment="1">
      <alignment horizontal="left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49" fontId="7" fillId="0" borderId="0" xfId="4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vertical="top" wrapText="1"/>
    </xf>
    <xf numFmtId="0" fontId="5" fillId="0" borderId="0" xfId="0" applyFont="1" applyFill="1" applyAlignment="1">
      <alignment horizontal="center" vertical="top"/>
    </xf>
    <xf numFmtId="9" fontId="4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7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2" xfId="1" applyNumberFormat="1" applyFont="1" applyFill="1" applyBorder="1" applyAlignment="1">
      <alignment vertical="top"/>
    </xf>
    <xf numFmtId="165" fontId="5" fillId="0" borderId="2" xfId="1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4" fillId="0" borderId="0" xfId="1" applyNumberFormat="1" applyFont="1" applyAlignment="1">
      <alignment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4" fillId="0" borderId="0" xfId="1" applyNumberFormat="1" applyFont="1"/>
    <xf numFmtId="164" fontId="4" fillId="0" borderId="0" xfId="2" applyNumberFormat="1" applyFont="1" applyAlignment="1">
      <alignment horizontal="left"/>
    </xf>
    <xf numFmtId="164" fontId="5" fillId="0" borderId="4" xfId="2" applyNumberFormat="1" applyFont="1" applyFill="1" applyBorder="1"/>
    <xf numFmtId="164" fontId="5" fillId="0" borderId="4" xfId="2" applyNumberFormat="1" applyFont="1" applyBorder="1"/>
    <xf numFmtId="166" fontId="4" fillId="0" borderId="0" xfId="3" applyNumberFormat="1" applyFont="1"/>
    <xf numFmtId="166" fontId="4" fillId="0" borderId="0" xfId="3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164" fontId="5" fillId="0" borderId="4" xfId="2" applyNumberFormat="1" applyFont="1" applyFill="1" applyBorder="1" applyAlignment="1">
      <alignment vertical="top"/>
    </xf>
    <xf numFmtId="0" fontId="4" fillId="0" borderId="0" xfId="5" applyFont="1" applyAlignment="1">
      <alignment horizontal="left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4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5" fillId="0" borderId="0" xfId="0" applyFont="1" applyFill="1" applyBorder="1"/>
    <xf numFmtId="165" fontId="5" fillId="0" borderId="0" xfId="1" applyNumberFormat="1" applyFont="1" applyAlignment="1">
      <alignment horizontal="right" vertical="top" indent="1"/>
    </xf>
    <xf numFmtId="42" fontId="5" fillId="0" borderId="0" xfId="0" applyNumberFormat="1" applyFont="1" applyFill="1"/>
    <xf numFmtId="165" fontId="5" fillId="0" borderId="0" xfId="1" applyNumberFormat="1" applyFont="1" applyBorder="1" applyAlignment="1">
      <alignment horizontal="right" vertical="top" indent="1"/>
    </xf>
    <xf numFmtId="42" fontId="5" fillId="0" borderId="0" xfId="0" applyNumberFormat="1" applyFont="1" applyFill="1" applyBorder="1"/>
    <xf numFmtId="43" fontId="4" fillId="0" borderId="0" xfId="1" applyFont="1" applyFill="1" applyAlignment="1">
      <alignment vertical="top"/>
    </xf>
    <xf numFmtId="43" fontId="4" fillId="0" borderId="0" xfId="1" applyFont="1" applyAlignment="1">
      <alignment vertical="top"/>
    </xf>
    <xf numFmtId="42" fontId="5" fillId="0" borderId="3" xfId="0" applyNumberFormat="1" applyFont="1" applyFill="1" applyBorder="1"/>
    <xf numFmtId="43" fontId="4" fillId="0" borderId="0" xfId="1" applyFont="1" applyBorder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 indent="2"/>
    </xf>
    <xf numFmtId="165" fontId="5" fillId="0" borderId="0" xfId="1" applyNumberFormat="1" applyFont="1" applyBorder="1" applyAlignment="1">
      <alignment horizontal="right" vertical="top" indent="2"/>
    </xf>
    <xf numFmtId="164" fontId="5" fillId="0" borderId="0" xfId="2" applyNumberFormat="1" applyFont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0" fontId="7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vertical="top"/>
    </xf>
    <xf numFmtId="165" fontId="5" fillId="0" borderId="3" xfId="1" applyNumberFormat="1" applyFont="1" applyBorder="1" applyAlignment="1">
      <alignment vertical="top"/>
    </xf>
    <xf numFmtId="165" fontId="5" fillId="0" borderId="0" xfId="1" applyNumberFormat="1" applyFont="1"/>
    <xf numFmtId="165" fontId="5" fillId="0" borderId="0" xfId="0" applyNumberFormat="1" applyFont="1"/>
    <xf numFmtId="43" fontId="5" fillId="0" borderId="0" xfId="1" applyFont="1"/>
    <xf numFmtId="165" fontId="5" fillId="0" borderId="0" xfId="1" applyNumberFormat="1" applyFont="1" applyBorder="1" applyAlignment="1">
      <alignment vertical="top"/>
    </xf>
    <xf numFmtId="43" fontId="5" fillId="0" borderId="0" xfId="1" applyFont="1" applyBorder="1"/>
    <xf numFmtId="165" fontId="5" fillId="0" borderId="0" xfId="0" applyNumberFormat="1" applyFont="1" applyBorder="1"/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9" fillId="0" borderId="0" xfId="1" applyFont="1" applyFill="1"/>
    <xf numFmtId="2" fontId="5" fillId="0" borderId="0" xfId="0" applyNumberFormat="1" applyFont="1" applyFill="1" applyBorder="1" applyAlignment="1">
      <alignment horizontal="left" vertical="top"/>
    </xf>
    <xf numFmtId="2" fontId="5" fillId="0" borderId="0" xfId="0" applyNumberFormat="1" applyFont="1"/>
    <xf numFmtId="165" fontId="5" fillId="0" borderId="0" xfId="1" applyNumberFormat="1" applyFont="1" applyFill="1" applyBorder="1" applyAlignment="1">
      <alignment vertical="top"/>
    </xf>
    <xf numFmtId="42" fontId="5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6" borderId="0" xfId="0" applyFont="1" applyFill="1" applyAlignment="1">
      <alignment horizontal="center"/>
    </xf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37" fontId="5" fillId="0" borderId="5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 wrapText="1"/>
    </xf>
    <xf numFmtId="37" fontId="5" fillId="2" borderId="5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/>
    <xf numFmtId="37" fontId="5" fillId="3" borderId="5" xfId="0" applyNumberFormat="1" applyFont="1" applyFill="1" applyBorder="1" applyAlignment="1">
      <alignment horizontal="center" vertical="top" wrapText="1"/>
    </xf>
    <xf numFmtId="37" fontId="5" fillId="4" borderId="5" xfId="0" applyNumberFormat="1" applyFont="1" applyFill="1" applyBorder="1" applyAlignment="1">
      <alignment horizontal="center" vertical="top" wrapText="1"/>
    </xf>
    <xf numFmtId="37" fontId="5" fillId="5" borderId="5" xfId="0" applyNumberFormat="1" applyFont="1" applyFill="1" applyBorder="1" applyAlignment="1">
      <alignment horizontal="center" vertical="top" wrapText="1"/>
    </xf>
    <xf numFmtId="37" fontId="5" fillId="5" borderId="6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 applyBorder="1" applyAlignment="1">
      <alignment horizontal="center" wrapText="1"/>
    </xf>
    <xf numFmtId="37" fontId="5" fillId="3" borderId="6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 applyBorder="1" applyAlignment="1">
      <alignment vertical="top" readingOrder="1"/>
    </xf>
    <xf numFmtId="37" fontId="5" fillId="0" borderId="0" xfId="0" quotePrefix="1" applyNumberFormat="1" applyFont="1" applyAlignment="1">
      <alignment horizontal="center"/>
    </xf>
    <xf numFmtId="37" fontId="5" fillId="2" borderId="5" xfId="0" applyNumberFormat="1" applyFont="1" applyFill="1" applyBorder="1"/>
    <xf numFmtId="37" fontId="5" fillId="3" borderId="5" xfId="0" applyNumberFormat="1" applyFont="1" applyFill="1" applyBorder="1"/>
    <xf numFmtId="37" fontId="5" fillId="4" borderId="5" xfId="0" applyNumberFormat="1" applyFont="1" applyFill="1" applyBorder="1"/>
    <xf numFmtId="37" fontId="5" fillId="5" borderId="5" xfId="0" applyNumberFormat="1" applyFont="1" applyFill="1" applyBorder="1" applyAlignment="1">
      <alignment horizontal="right"/>
    </xf>
    <xf numFmtId="37" fontId="5" fillId="5" borderId="5" xfId="0" applyNumberFormat="1" applyFont="1" applyFill="1" applyBorder="1"/>
    <xf numFmtId="37" fontId="5" fillId="0" borderId="0" xfId="0" quotePrefix="1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5" fillId="0" borderId="0" xfId="0" applyNumberFormat="1" applyFont="1"/>
    <xf numFmtId="1" fontId="5" fillId="0" borderId="5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Alignment="1">
      <alignment horizontal="center"/>
    </xf>
    <xf numFmtId="3" fontId="5" fillId="3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3" fontId="5" fillId="5" borderId="5" xfId="0" applyNumberFormat="1" applyFont="1" applyFill="1" applyBorder="1" applyAlignment="1">
      <alignment horizontal="center" vertical="top" wrapText="1"/>
    </xf>
    <xf numFmtId="3" fontId="5" fillId="5" borderId="6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 wrapText="1"/>
    </xf>
    <xf numFmtId="3" fontId="5" fillId="3" borderId="6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37" fontId="5" fillId="2" borderId="5" xfId="0" applyNumberFormat="1" applyFont="1" applyFill="1" applyBorder="1" applyAlignment="1">
      <alignment horizontal="right" vertical="top" wrapText="1"/>
    </xf>
    <xf numFmtId="37" fontId="5" fillId="2" borderId="5" xfId="0" applyNumberFormat="1" applyFont="1" applyFill="1" applyBorder="1" applyAlignment="1">
      <alignment horizontal="right"/>
    </xf>
    <xf numFmtId="37" fontId="5" fillId="3" borderId="5" xfId="0" applyNumberFormat="1" applyFont="1" applyFill="1" applyBorder="1" applyAlignment="1">
      <alignment horizontal="right" vertical="top" wrapText="1"/>
    </xf>
    <xf numFmtId="37" fontId="5" fillId="3" borderId="5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center"/>
    </xf>
    <xf numFmtId="37" fontId="5" fillId="4" borderId="5" xfId="0" applyNumberFormat="1" applyFont="1" applyFill="1" applyBorder="1" applyAlignment="1">
      <alignment horizontal="right" vertical="top" wrapText="1"/>
    </xf>
    <xf numFmtId="37" fontId="5" fillId="4" borderId="5" xfId="0" applyNumberFormat="1" applyFont="1" applyFill="1" applyBorder="1" applyAlignment="1">
      <alignment horizontal="right"/>
    </xf>
    <xf numFmtId="37" fontId="5" fillId="5" borderId="5" xfId="0" applyNumberFormat="1" applyFont="1" applyFill="1" applyBorder="1" applyAlignment="1">
      <alignment horizontal="right" vertical="top" wrapText="1"/>
    </xf>
    <xf numFmtId="2" fontId="5" fillId="0" borderId="0" xfId="0" applyNumberFormat="1" applyFont="1" applyAlignment="1">
      <alignment horizontal="center"/>
    </xf>
    <xf numFmtId="37" fontId="5" fillId="5" borderId="0" xfId="0" applyNumberFormat="1" applyFont="1" applyFill="1"/>
    <xf numFmtId="37" fontId="5" fillId="5" borderId="5" xfId="0" applyNumberFormat="1" applyFont="1" applyFill="1" applyBorder="1" applyAlignment="1">
      <alignment horizontal="left" vertical="top" wrapText="1"/>
    </xf>
    <xf numFmtId="37" fontId="5" fillId="5" borderId="5" xfId="0" applyNumberFormat="1" applyFont="1" applyFill="1" applyBorder="1" applyAlignment="1">
      <alignment wrapText="1"/>
    </xf>
    <xf numFmtId="37" fontId="5" fillId="4" borderId="0" xfId="0" applyNumberFormat="1" applyFont="1" applyFill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5" fillId="2" borderId="3" xfId="0" applyNumberFormat="1" applyFont="1" applyFill="1" applyBorder="1" applyAlignment="1">
      <alignment horizontal="center"/>
    </xf>
    <xf numFmtId="37" fontId="5" fillId="3" borderId="3" xfId="0" applyNumberFormat="1" applyFont="1" applyFill="1" applyBorder="1" applyAlignment="1">
      <alignment horizontal="center"/>
    </xf>
    <xf numFmtId="37" fontId="5" fillId="4" borderId="3" xfId="0" applyNumberFormat="1" applyFont="1" applyFill="1" applyBorder="1" applyAlignment="1">
      <alignment horizontal="center"/>
    </xf>
    <xf numFmtId="37" fontId="5" fillId="5" borderId="0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164" fontId="5" fillId="0" borderId="0" xfId="0" applyNumberFormat="1" applyFont="1"/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737">
          <cell r="A4737" t="str">
            <v>340.00.00.900-6700.01</v>
          </cell>
          <cell r="B4737" t="str">
            <v>340</v>
          </cell>
          <cell r="C4737" t="str">
            <v>00</v>
          </cell>
          <cell r="D4737" t="str">
            <v>00</v>
          </cell>
          <cell r="E4737" t="str">
            <v>900</v>
          </cell>
          <cell r="F4737" t="str">
            <v>6700.01</v>
          </cell>
          <cell r="G4737" t="str">
            <v>Depreciation Buildings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  <cell r="L4737">
            <v>0</v>
          </cell>
          <cell r="M4737">
            <v>0</v>
          </cell>
          <cell r="N4737">
            <v>0</v>
          </cell>
        </row>
        <row r="4738">
          <cell r="A4738" t="str">
            <v>340.00.00.900-7000.02</v>
          </cell>
          <cell r="B4738" t="str">
            <v>340</v>
          </cell>
          <cell r="C4738" t="str">
            <v>00</v>
          </cell>
          <cell r="D4738" t="str">
            <v>00</v>
          </cell>
          <cell r="E4738" t="str">
            <v>900</v>
          </cell>
          <cell r="F4738" t="str">
            <v>7000.02</v>
          </cell>
          <cell r="G4738" t="str">
            <v>Capital Outlay Vehicles-Major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L4738">
            <v>0</v>
          </cell>
          <cell r="M4738">
            <v>0</v>
          </cell>
          <cell r="N4738">
            <v>0</v>
          </cell>
        </row>
        <row r="4739">
          <cell r="A4739" t="str">
            <v>340.00.00.900-7000.99</v>
          </cell>
          <cell r="B4739" t="str">
            <v>340</v>
          </cell>
          <cell r="C4739" t="str">
            <v>00</v>
          </cell>
          <cell r="D4739" t="str">
            <v>00</v>
          </cell>
          <cell r="E4739" t="str">
            <v>900</v>
          </cell>
          <cell r="F4739" t="str">
            <v>7000.99</v>
          </cell>
          <cell r="G4739" t="str">
            <v>Capital Outlay General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L4739">
            <v>0</v>
          </cell>
          <cell r="M4739">
            <v>0</v>
          </cell>
          <cell r="N4739">
            <v>0</v>
          </cell>
        </row>
        <row r="4740">
          <cell r="A4740" t="str">
            <v>340.00.00.900-9000.01</v>
          </cell>
          <cell r="B4740" t="str">
            <v>340</v>
          </cell>
          <cell r="C4740" t="str">
            <v>00</v>
          </cell>
          <cell r="D4740" t="str">
            <v>00</v>
          </cell>
          <cell r="E4740" t="str">
            <v>900</v>
          </cell>
          <cell r="F4740" t="str">
            <v>9000.01</v>
          </cell>
          <cell r="G4740" t="str">
            <v>Operating Transfers Out General Fund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L4740">
            <v>0</v>
          </cell>
          <cell r="M4740">
            <v>0</v>
          </cell>
          <cell r="N4740">
            <v>0</v>
          </cell>
        </row>
        <row r="4741">
          <cell r="A4741" t="str">
            <v>340.00.00.900-9000.82</v>
          </cell>
          <cell r="B4741" t="str">
            <v>340</v>
          </cell>
          <cell r="C4741" t="str">
            <v>00</v>
          </cell>
          <cell r="D4741" t="str">
            <v>00</v>
          </cell>
          <cell r="E4741" t="str">
            <v>900</v>
          </cell>
          <cell r="F4741" t="str">
            <v>9000.82</v>
          </cell>
          <cell r="G4741" t="str">
            <v>Operating Transfers Out Vehicle Fund</v>
          </cell>
          <cell r="H4741">
            <v>127500</v>
          </cell>
          <cell r="I4741">
            <v>0</v>
          </cell>
          <cell r="J4741">
            <v>127500</v>
          </cell>
          <cell r="K4741">
            <v>0</v>
          </cell>
          <cell r="L4741">
            <v>0</v>
          </cell>
          <cell r="M4741">
            <v>0</v>
          </cell>
          <cell r="N4741">
            <v>127500</v>
          </cell>
        </row>
        <row r="4742">
          <cell r="A4742" t="str">
            <v>340.00.00.900-9887.01</v>
          </cell>
          <cell r="B4742" t="str">
            <v>340</v>
          </cell>
          <cell r="C4742" t="str">
            <v>00</v>
          </cell>
          <cell r="D4742" t="str">
            <v>00</v>
          </cell>
          <cell r="E4742" t="str">
            <v>900</v>
          </cell>
          <cell r="F4742" t="str">
            <v>9887.01</v>
          </cell>
          <cell r="G4742" t="str">
            <v>Bad Debt Expense Service Fees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L4742">
            <v>0</v>
          </cell>
          <cell r="M4742">
            <v>0</v>
          </cell>
          <cell r="N4742">
            <v>0</v>
          </cell>
        </row>
        <row r="4743">
          <cell r="A4743" t="str">
            <v>340.05.00.150-5100.00</v>
          </cell>
          <cell r="B4743" t="str">
            <v>340</v>
          </cell>
          <cell r="C4743" t="str">
            <v>05</v>
          </cell>
          <cell r="D4743" t="str">
            <v>00</v>
          </cell>
          <cell r="E4743" t="str">
            <v>150</v>
          </cell>
          <cell r="F4743" t="str">
            <v>5100.00</v>
          </cell>
          <cell r="G4743" t="str">
            <v>Benefits PERS Pool Liability</v>
          </cell>
          <cell r="H4743">
            <v>0</v>
          </cell>
          <cell r="I4743">
            <v>0</v>
          </cell>
          <cell r="J4743">
            <v>0</v>
          </cell>
          <cell r="K4743">
            <v>0</v>
          </cell>
          <cell r="L4743">
            <v>0</v>
          </cell>
          <cell r="M4743">
            <v>0</v>
          </cell>
          <cell r="N4743">
            <v>0</v>
          </cell>
        </row>
        <row r="4744">
          <cell r="A4744" t="str">
            <v>340.05.00.150-6000.01</v>
          </cell>
          <cell r="B4744" t="str">
            <v>340</v>
          </cell>
          <cell r="C4744" t="str">
            <v>05</v>
          </cell>
          <cell r="D4744" t="str">
            <v>00</v>
          </cell>
          <cell r="E4744" t="str">
            <v>150</v>
          </cell>
          <cell r="F4744" t="str">
            <v>6000.01</v>
          </cell>
          <cell r="G4744" t="str">
            <v>Professional Services General</v>
          </cell>
          <cell r="H4744">
            <v>20000</v>
          </cell>
          <cell r="I4744">
            <v>0</v>
          </cell>
          <cell r="J4744">
            <v>20000</v>
          </cell>
          <cell r="K4744">
            <v>0</v>
          </cell>
          <cell r="L4744">
            <v>0</v>
          </cell>
          <cell r="M4744">
            <v>0</v>
          </cell>
          <cell r="N4744">
            <v>20000</v>
          </cell>
        </row>
        <row r="4745">
          <cell r="A4745" t="str">
            <v>340.30.40.015-5000.01</v>
          </cell>
          <cell r="B4745" t="str">
            <v>340</v>
          </cell>
          <cell r="C4745" t="str">
            <v>30</v>
          </cell>
          <cell r="D4745" t="str">
            <v>40</v>
          </cell>
          <cell r="E4745" t="str">
            <v>015</v>
          </cell>
          <cell r="F4745" t="str">
            <v>5000.01</v>
          </cell>
          <cell r="G4745" t="str">
            <v>Salaries Regular</v>
          </cell>
          <cell r="H4745">
            <v>781863</v>
          </cell>
          <cell r="I4745">
            <v>0</v>
          </cell>
          <cell r="J4745">
            <v>781863</v>
          </cell>
          <cell r="K4745">
            <v>0</v>
          </cell>
          <cell r="L4745">
            <v>0</v>
          </cell>
          <cell r="M4745">
            <v>221914.54</v>
          </cell>
          <cell r="N4745">
            <v>559948.46</v>
          </cell>
        </row>
        <row r="4746">
          <cell r="A4746" t="str">
            <v>340.30.40.015-5000.02</v>
          </cell>
          <cell r="B4746" t="str">
            <v>340</v>
          </cell>
          <cell r="C4746" t="str">
            <v>30</v>
          </cell>
          <cell r="D4746" t="str">
            <v>40</v>
          </cell>
          <cell r="E4746" t="str">
            <v>015</v>
          </cell>
          <cell r="F4746" t="str">
            <v>5000.02</v>
          </cell>
          <cell r="G4746" t="str">
            <v>Salaries Part Time</v>
          </cell>
          <cell r="H4746">
            <v>0</v>
          </cell>
          <cell r="I4746">
            <v>0</v>
          </cell>
          <cell r="J4746">
            <v>0</v>
          </cell>
          <cell r="K4746">
            <v>0</v>
          </cell>
          <cell r="L4746">
            <v>0</v>
          </cell>
          <cell r="M4746">
            <v>0</v>
          </cell>
          <cell r="N4746">
            <v>0</v>
          </cell>
        </row>
        <row r="4747">
          <cell r="A4747" t="str">
            <v>340.30.40.015-5000.03</v>
          </cell>
          <cell r="B4747" t="str">
            <v>340</v>
          </cell>
          <cell r="C4747" t="str">
            <v>30</v>
          </cell>
          <cell r="D4747" t="str">
            <v>40</v>
          </cell>
          <cell r="E4747" t="str">
            <v>015</v>
          </cell>
          <cell r="F4747" t="str">
            <v>5000.03</v>
          </cell>
          <cell r="G4747" t="str">
            <v>Salaries Overtime</v>
          </cell>
          <cell r="H4747">
            <v>41200</v>
          </cell>
          <cell r="I4747">
            <v>0</v>
          </cell>
          <cell r="J4747">
            <v>41200</v>
          </cell>
          <cell r="K4747">
            <v>0</v>
          </cell>
          <cell r="L4747">
            <v>0</v>
          </cell>
          <cell r="M4747">
            <v>4970.92</v>
          </cell>
          <cell r="N4747">
            <v>36229.08</v>
          </cell>
        </row>
        <row r="4748">
          <cell r="A4748" t="str">
            <v>340.30.40.015-5000.04</v>
          </cell>
          <cell r="B4748" t="str">
            <v>340</v>
          </cell>
          <cell r="C4748" t="str">
            <v>30</v>
          </cell>
          <cell r="D4748" t="str">
            <v>40</v>
          </cell>
          <cell r="E4748" t="str">
            <v>015</v>
          </cell>
          <cell r="F4748" t="str">
            <v>5000.04</v>
          </cell>
          <cell r="G4748" t="str">
            <v>Salaries Holiday Pay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  <cell r="L4748">
            <v>0</v>
          </cell>
          <cell r="M4748">
            <v>0</v>
          </cell>
          <cell r="N4748">
            <v>0</v>
          </cell>
        </row>
        <row r="4749">
          <cell r="A4749" t="str">
            <v>340.30.40.015-5000.06</v>
          </cell>
          <cell r="B4749" t="str">
            <v>340</v>
          </cell>
          <cell r="C4749" t="str">
            <v>30</v>
          </cell>
          <cell r="D4749" t="str">
            <v>40</v>
          </cell>
          <cell r="E4749" t="str">
            <v>015</v>
          </cell>
          <cell r="F4749" t="str">
            <v>5000.06</v>
          </cell>
          <cell r="G4749" t="str">
            <v>Salaries Out of Class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  <cell r="L4749">
            <v>0</v>
          </cell>
          <cell r="M4749">
            <v>1844.54</v>
          </cell>
          <cell r="N4749">
            <v>-1844.54</v>
          </cell>
        </row>
        <row r="4750">
          <cell r="A4750" t="str">
            <v>340.30.40.015-5000.07</v>
          </cell>
          <cell r="B4750" t="str">
            <v>340</v>
          </cell>
          <cell r="C4750" t="str">
            <v>30</v>
          </cell>
          <cell r="D4750" t="str">
            <v>40</v>
          </cell>
          <cell r="E4750" t="str">
            <v>015</v>
          </cell>
          <cell r="F4750" t="str">
            <v>5000.07</v>
          </cell>
          <cell r="G4750" t="str">
            <v>Salaries Admin Leave Pay</v>
          </cell>
          <cell r="H4750">
            <v>10326</v>
          </cell>
          <cell r="I4750">
            <v>0</v>
          </cell>
          <cell r="J4750">
            <v>10326</v>
          </cell>
          <cell r="K4750">
            <v>0</v>
          </cell>
          <cell r="L4750">
            <v>0</v>
          </cell>
          <cell r="M4750">
            <v>2977.04</v>
          </cell>
          <cell r="N4750">
            <v>7348.96</v>
          </cell>
        </row>
        <row r="4751">
          <cell r="A4751" t="str">
            <v>340.30.40.015-5000.08</v>
          </cell>
          <cell r="B4751" t="str">
            <v>340</v>
          </cell>
          <cell r="C4751" t="str">
            <v>30</v>
          </cell>
          <cell r="D4751" t="str">
            <v>40</v>
          </cell>
          <cell r="E4751" t="str">
            <v>015</v>
          </cell>
          <cell r="F4751" t="str">
            <v>5000.08</v>
          </cell>
          <cell r="G4751" t="str">
            <v>Salaries Longevity Pay</v>
          </cell>
          <cell r="H4751">
            <v>5717</v>
          </cell>
          <cell r="I4751">
            <v>0</v>
          </cell>
          <cell r="J4751">
            <v>5717</v>
          </cell>
          <cell r="K4751">
            <v>0</v>
          </cell>
          <cell r="L4751">
            <v>0</v>
          </cell>
          <cell r="M4751">
            <v>0</v>
          </cell>
          <cell r="N4751">
            <v>5717</v>
          </cell>
        </row>
        <row r="4752">
          <cell r="A4752" t="str">
            <v>340.30.40.015-5000.11</v>
          </cell>
          <cell r="B4752" t="str">
            <v>340</v>
          </cell>
          <cell r="C4752" t="str">
            <v>30</v>
          </cell>
          <cell r="D4752" t="str">
            <v>40</v>
          </cell>
          <cell r="E4752" t="str">
            <v>015</v>
          </cell>
          <cell r="F4752" t="str">
            <v>5000.11</v>
          </cell>
          <cell r="G4752" t="str">
            <v>Salaries Worker's Comp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L4752">
            <v>0</v>
          </cell>
          <cell r="M4752">
            <v>0</v>
          </cell>
          <cell r="N4752">
            <v>0</v>
          </cell>
        </row>
        <row r="4753">
          <cell r="A4753" t="str">
            <v>340.30.40.015-5000.12</v>
          </cell>
          <cell r="B4753" t="str">
            <v>340</v>
          </cell>
          <cell r="C4753" t="str">
            <v>30</v>
          </cell>
          <cell r="D4753" t="str">
            <v>40</v>
          </cell>
          <cell r="E4753" t="str">
            <v>015</v>
          </cell>
          <cell r="F4753" t="str">
            <v>5000.12</v>
          </cell>
          <cell r="G4753" t="str">
            <v>Salaries Compensated Absences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>
            <v>0</v>
          </cell>
          <cell r="M4753">
            <v>0</v>
          </cell>
          <cell r="N4753">
            <v>0</v>
          </cell>
        </row>
        <row r="4754">
          <cell r="A4754" t="str">
            <v>340.30.40.015-5000.99</v>
          </cell>
          <cell r="B4754" t="str">
            <v>340</v>
          </cell>
          <cell r="C4754" t="str">
            <v>30</v>
          </cell>
          <cell r="D4754" t="str">
            <v>40</v>
          </cell>
          <cell r="E4754" t="str">
            <v>015</v>
          </cell>
          <cell r="F4754" t="str">
            <v>5000.99</v>
          </cell>
          <cell r="G4754" t="str">
            <v>Salaries New Personnel Requests</v>
          </cell>
          <cell r="H4754">
            <v>16880</v>
          </cell>
          <cell r="I4754">
            <v>0</v>
          </cell>
          <cell r="J4754">
            <v>16880</v>
          </cell>
          <cell r="K4754">
            <v>0</v>
          </cell>
          <cell r="L4754">
            <v>0</v>
          </cell>
          <cell r="M4754">
            <v>0</v>
          </cell>
          <cell r="N4754">
            <v>16880</v>
          </cell>
        </row>
        <row r="4755">
          <cell r="A4755" t="str">
            <v>340.30.40.015-5100.00</v>
          </cell>
          <cell r="B4755" t="str">
            <v>340</v>
          </cell>
          <cell r="C4755" t="str">
            <v>30</v>
          </cell>
          <cell r="D4755" t="str">
            <v>40</v>
          </cell>
          <cell r="E4755" t="str">
            <v>015</v>
          </cell>
          <cell r="F4755" t="str">
            <v>5100.00</v>
          </cell>
          <cell r="G4755" t="str">
            <v>Benefits PERS Pool Liability</v>
          </cell>
          <cell r="H4755">
            <v>148710</v>
          </cell>
          <cell r="I4755">
            <v>0</v>
          </cell>
          <cell r="J4755">
            <v>148710</v>
          </cell>
          <cell r="K4755">
            <v>0</v>
          </cell>
          <cell r="L4755">
            <v>0</v>
          </cell>
          <cell r="M4755">
            <v>42140.65</v>
          </cell>
          <cell r="N4755">
            <v>106569.35</v>
          </cell>
        </row>
        <row r="4756">
          <cell r="A4756" t="str">
            <v>340.30.40.015-5100.01</v>
          </cell>
          <cell r="B4756" t="str">
            <v>340</v>
          </cell>
          <cell r="C4756" t="str">
            <v>30</v>
          </cell>
          <cell r="D4756" t="str">
            <v>40</v>
          </cell>
          <cell r="E4756" t="str">
            <v>015</v>
          </cell>
          <cell r="F4756" t="str">
            <v>5100.01</v>
          </cell>
          <cell r="G4756" t="str">
            <v>Benefits Retirement</v>
          </cell>
          <cell r="H4756">
            <v>51590</v>
          </cell>
          <cell r="I4756">
            <v>0</v>
          </cell>
          <cell r="J4756">
            <v>51590</v>
          </cell>
          <cell r="K4756">
            <v>0</v>
          </cell>
          <cell r="L4756">
            <v>0</v>
          </cell>
          <cell r="M4756">
            <v>15014.82</v>
          </cell>
          <cell r="N4756">
            <v>36575.18</v>
          </cell>
        </row>
        <row r="4757">
          <cell r="A4757" t="str">
            <v>340.30.40.015-5100.02</v>
          </cell>
          <cell r="B4757" t="str">
            <v>340</v>
          </cell>
          <cell r="C4757" t="str">
            <v>30</v>
          </cell>
          <cell r="D4757" t="str">
            <v>40</v>
          </cell>
          <cell r="E4757" t="str">
            <v>015</v>
          </cell>
          <cell r="F4757" t="str">
            <v>5100.02</v>
          </cell>
          <cell r="G4757" t="str">
            <v>Benefits Health Insurance</v>
          </cell>
          <cell r="H4757">
            <v>122220</v>
          </cell>
          <cell r="I4757">
            <v>0</v>
          </cell>
          <cell r="J4757">
            <v>122220</v>
          </cell>
          <cell r="K4757">
            <v>0</v>
          </cell>
          <cell r="L4757">
            <v>0</v>
          </cell>
          <cell r="M4757">
            <v>36511.879999999997</v>
          </cell>
          <cell r="N4757">
            <v>85708.12</v>
          </cell>
        </row>
        <row r="4758">
          <cell r="A4758" t="str">
            <v>340.30.40.015-5100.03</v>
          </cell>
          <cell r="B4758" t="str">
            <v>340</v>
          </cell>
          <cell r="C4758" t="str">
            <v>30</v>
          </cell>
          <cell r="D4758" t="str">
            <v>40</v>
          </cell>
          <cell r="E4758" t="str">
            <v>015</v>
          </cell>
          <cell r="F4758" t="str">
            <v>5100.03</v>
          </cell>
          <cell r="G4758" t="str">
            <v>Benefits Dental Insurance</v>
          </cell>
          <cell r="H4758">
            <v>11245</v>
          </cell>
          <cell r="I4758">
            <v>0</v>
          </cell>
          <cell r="J4758">
            <v>11245</v>
          </cell>
          <cell r="K4758">
            <v>0</v>
          </cell>
          <cell r="L4758">
            <v>0</v>
          </cell>
          <cell r="M4758">
            <v>2505.67</v>
          </cell>
          <cell r="N4758">
            <v>8739.33</v>
          </cell>
        </row>
        <row r="4759">
          <cell r="A4759" t="str">
            <v>340.30.40.015-5100.04</v>
          </cell>
          <cell r="B4759" t="str">
            <v>340</v>
          </cell>
          <cell r="C4759" t="str">
            <v>30</v>
          </cell>
          <cell r="D4759" t="str">
            <v>40</v>
          </cell>
          <cell r="E4759" t="str">
            <v>015</v>
          </cell>
          <cell r="F4759" t="str">
            <v>5100.04</v>
          </cell>
          <cell r="G4759" t="str">
            <v>Benefits Vision Insurance</v>
          </cell>
          <cell r="H4759">
            <v>1715</v>
          </cell>
          <cell r="I4759">
            <v>0</v>
          </cell>
          <cell r="J4759">
            <v>1715</v>
          </cell>
          <cell r="K4759">
            <v>0</v>
          </cell>
          <cell r="L4759">
            <v>0</v>
          </cell>
          <cell r="M4759">
            <v>405.08</v>
          </cell>
          <cell r="N4759">
            <v>1309.92</v>
          </cell>
        </row>
        <row r="4760">
          <cell r="A4760" t="str">
            <v>340.30.40.015-5100.05</v>
          </cell>
          <cell r="B4760" t="str">
            <v>340</v>
          </cell>
          <cell r="C4760" t="str">
            <v>30</v>
          </cell>
          <cell r="D4760" t="str">
            <v>40</v>
          </cell>
          <cell r="E4760" t="str">
            <v>015</v>
          </cell>
          <cell r="F4760" t="str">
            <v>5100.05</v>
          </cell>
          <cell r="G4760" t="str">
            <v>Benefits Life Insurance</v>
          </cell>
          <cell r="H4760">
            <v>1590</v>
          </cell>
          <cell r="I4760">
            <v>0</v>
          </cell>
          <cell r="J4760">
            <v>1590</v>
          </cell>
          <cell r="K4760">
            <v>0</v>
          </cell>
          <cell r="L4760">
            <v>0</v>
          </cell>
          <cell r="M4760">
            <v>384.72</v>
          </cell>
          <cell r="N4760">
            <v>1205.28</v>
          </cell>
        </row>
        <row r="4761">
          <cell r="A4761" t="str">
            <v>340.30.40.015-5100.06</v>
          </cell>
          <cell r="B4761" t="str">
            <v>340</v>
          </cell>
          <cell r="C4761" t="str">
            <v>30</v>
          </cell>
          <cell r="D4761" t="str">
            <v>40</v>
          </cell>
          <cell r="E4761" t="str">
            <v>015</v>
          </cell>
          <cell r="F4761" t="str">
            <v>5100.06</v>
          </cell>
          <cell r="G4761" t="str">
            <v>Benefits Worker's Comp</v>
          </cell>
          <cell r="H4761">
            <v>22600</v>
          </cell>
          <cell r="I4761">
            <v>0</v>
          </cell>
          <cell r="J4761">
            <v>22600</v>
          </cell>
          <cell r="K4761">
            <v>0</v>
          </cell>
          <cell r="L4761">
            <v>0</v>
          </cell>
          <cell r="M4761">
            <v>0</v>
          </cell>
          <cell r="N4761">
            <v>22600</v>
          </cell>
        </row>
        <row r="4762">
          <cell r="A4762" t="str">
            <v>340.30.40.015-5100.07</v>
          </cell>
          <cell r="B4762" t="str">
            <v>340</v>
          </cell>
          <cell r="C4762" t="str">
            <v>30</v>
          </cell>
          <cell r="D4762" t="str">
            <v>40</v>
          </cell>
          <cell r="E4762" t="str">
            <v>015</v>
          </cell>
          <cell r="F4762" t="str">
            <v>5100.07</v>
          </cell>
          <cell r="G4762" t="str">
            <v>Benefits Long Term Disability</v>
          </cell>
          <cell r="H4762">
            <v>4310</v>
          </cell>
          <cell r="I4762">
            <v>0</v>
          </cell>
          <cell r="J4762">
            <v>4310</v>
          </cell>
          <cell r="K4762">
            <v>0</v>
          </cell>
          <cell r="L4762">
            <v>0</v>
          </cell>
          <cell r="M4762">
            <v>896.4</v>
          </cell>
          <cell r="N4762">
            <v>3413.6</v>
          </cell>
        </row>
        <row r="4763">
          <cell r="A4763" t="str">
            <v>340.30.40.015-5100.08</v>
          </cell>
          <cell r="B4763" t="str">
            <v>340</v>
          </cell>
          <cell r="C4763" t="str">
            <v>30</v>
          </cell>
          <cell r="D4763" t="str">
            <v>40</v>
          </cell>
          <cell r="E4763" t="str">
            <v>015</v>
          </cell>
          <cell r="F4763" t="str">
            <v>5100.08</v>
          </cell>
          <cell r="G4763" t="str">
            <v>Benefits Deferred Compensation</v>
          </cell>
          <cell r="H4763">
            <v>2880</v>
          </cell>
          <cell r="I4763">
            <v>0</v>
          </cell>
          <cell r="J4763">
            <v>2880</v>
          </cell>
          <cell r="K4763">
            <v>0</v>
          </cell>
          <cell r="L4763">
            <v>0</v>
          </cell>
          <cell r="M4763">
            <v>997.89</v>
          </cell>
          <cell r="N4763">
            <v>1882.11</v>
          </cell>
        </row>
        <row r="4764">
          <cell r="A4764" t="str">
            <v>340.30.40.015-5100.09</v>
          </cell>
          <cell r="B4764" t="str">
            <v>340</v>
          </cell>
          <cell r="C4764" t="str">
            <v>30</v>
          </cell>
          <cell r="D4764" t="str">
            <v>40</v>
          </cell>
          <cell r="E4764" t="str">
            <v>015</v>
          </cell>
          <cell r="F4764" t="str">
            <v>5100.09</v>
          </cell>
          <cell r="G4764" t="str">
            <v>Benefits Unemployment Insurance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  <cell r="L4764">
            <v>0</v>
          </cell>
          <cell r="M4764">
            <v>0</v>
          </cell>
          <cell r="N4764">
            <v>0</v>
          </cell>
        </row>
        <row r="4765">
          <cell r="A4765" t="str">
            <v>340.30.40.015-5100.10</v>
          </cell>
          <cell r="B4765" t="str">
            <v>340</v>
          </cell>
          <cell r="C4765" t="str">
            <v>30</v>
          </cell>
          <cell r="D4765" t="str">
            <v>40</v>
          </cell>
          <cell r="E4765" t="str">
            <v>015</v>
          </cell>
          <cell r="F4765" t="str">
            <v>5100.10</v>
          </cell>
          <cell r="G4765" t="str">
            <v>Benefits Uniform Allowance</v>
          </cell>
          <cell r="H4765">
            <v>300</v>
          </cell>
          <cell r="I4765">
            <v>0</v>
          </cell>
          <cell r="J4765">
            <v>300</v>
          </cell>
          <cell r="K4765">
            <v>0</v>
          </cell>
          <cell r="L4765">
            <v>0</v>
          </cell>
          <cell r="M4765">
            <v>0</v>
          </cell>
          <cell r="N4765">
            <v>300</v>
          </cell>
        </row>
        <row r="4766">
          <cell r="A4766" t="str">
            <v>340.30.40.015-5100.11</v>
          </cell>
          <cell r="B4766" t="str">
            <v>340</v>
          </cell>
          <cell r="C4766" t="str">
            <v>30</v>
          </cell>
          <cell r="D4766" t="str">
            <v>40</v>
          </cell>
          <cell r="E4766" t="str">
            <v>015</v>
          </cell>
          <cell r="F4766" t="str">
            <v>5100.11</v>
          </cell>
          <cell r="G4766" t="str">
            <v>Benefits Medicare</v>
          </cell>
          <cell r="H4766">
            <v>11305</v>
          </cell>
          <cell r="I4766">
            <v>0</v>
          </cell>
          <cell r="J4766">
            <v>11305</v>
          </cell>
          <cell r="K4766">
            <v>0</v>
          </cell>
          <cell r="L4766">
            <v>0</v>
          </cell>
          <cell r="M4766">
            <v>3388.55</v>
          </cell>
          <cell r="N4766">
            <v>7916.45</v>
          </cell>
        </row>
        <row r="4767">
          <cell r="A4767" t="str">
            <v>340.30.40.015-5100.12</v>
          </cell>
          <cell r="B4767" t="str">
            <v>340</v>
          </cell>
          <cell r="C4767" t="str">
            <v>30</v>
          </cell>
          <cell r="D4767" t="str">
            <v>40</v>
          </cell>
          <cell r="E4767" t="str">
            <v>015</v>
          </cell>
          <cell r="F4767" t="str">
            <v>5100.12</v>
          </cell>
          <cell r="G4767" t="str">
            <v>Benefits Annual Physical Exam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  <cell r="L4767">
            <v>0</v>
          </cell>
          <cell r="M4767">
            <v>0</v>
          </cell>
          <cell r="N4767">
            <v>0</v>
          </cell>
        </row>
        <row r="4768">
          <cell r="A4768" t="str">
            <v>340.30.40.015-5100.15</v>
          </cell>
          <cell r="B4768" t="str">
            <v>340</v>
          </cell>
          <cell r="C4768" t="str">
            <v>30</v>
          </cell>
          <cell r="D4768" t="str">
            <v>40</v>
          </cell>
          <cell r="E4768" t="str">
            <v>015</v>
          </cell>
          <cell r="F4768" t="str">
            <v>5100.15</v>
          </cell>
          <cell r="G4768" t="str">
            <v>Benefits Cell Phone Allowance</v>
          </cell>
          <cell r="H4768">
            <v>3695</v>
          </cell>
          <cell r="I4768">
            <v>0</v>
          </cell>
          <cell r="J4768">
            <v>3695</v>
          </cell>
          <cell r="K4768">
            <v>0</v>
          </cell>
          <cell r="L4768">
            <v>0</v>
          </cell>
          <cell r="M4768">
            <v>1223.4000000000001</v>
          </cell>
          <cell r="N4768">
            <v>2471.6</v>
          </cell>
        </row>
        <row r="4769">
          <cell r="A4769" t="str">
            <v>340.30.40.015-5100.16</v>
          </cell>
          <cell r="B4769" t="str">
            <v>340</v>
          </cell>
          <cell r="C4769" t="str">
            <v>30</v>
          </cell>
          <cell r="D4769" t="str">
            <v>40</v>
          </cell>
          <cell r="E4769" t="str">
            <v>015</v>
          </cell>
          <cell r="F4769" t="str">
            <v>5100.16</v>
          </cell>
          <cell r="G4769" t="str">
            <v>Benefits 1959 Survivor Retirement</v>
          </cell>
          <cell r="H4769">
            <v>0</v>
          </cell>
          <cell r="I4769">
            <v>0</v>
          </cell>
          <cell r="J4769">
            <v>0</v>
          </cell>
          <cell r="K4769">
            <v>0</v>
          </cell>
          <cell r="L4769">
            <v>0</v>
          </cell>
          <cell r="M4769">
            <v>0</v>
          </cell>
          <cell r="N4769">
            <v>0</v>
          </cell>
        </row>
        <row r="4770">
          <cell r="A4770" t="str">
            <v>340.30.40.015-5100.17</v>
          </cell>
          <cell r="B4770" t="str">
            <v>340</v>
          </cell>
          <cell r="C4770" t="str">
            <v>30</v>
          </cell>
          <cell r="D4770" t="str">
            <v>40</v>
          </cell>
          <cell r="E4770" t="str">
            <v>015</v>
          </cell>
          <cell r="F4770" t="str">
            <v>5100.17</v>
          </cell>
          <cell r="G4770" t="str">
            <v>Benefits Other Post Employment Benefits</v>
          </cell>
          <cell r="H4770">
            <v>12125</v>
          </cell>
          <cell r="I4770">
            <v>0</v>
          </cell>
          <cell r="J4770">
            <v>12125</v>
          </cell>
          <cell r="K4770">
            <v>0</v>
          </cell>
          <cell r="L4770">
            <v>0</v>
          </cell>
          <cell r="M4770">
            <v>4050</v>
          </cell>
          <cell r="N4770">
            <v>8075</v>
          </cell>
        </row>
        <row r="4771">
          <cell r="A4771" t="str">
            <v>340.30.40.015-6000.01</v>
          </cell>
          <cell r="B4771" t="str">
            <v>340</v>
          </cell>
          <cell r="C4771" t="str">
            <v>30</v>
          </cell>
          <cell r="D4771" t="str">
            <v>40</v>
          </cell>
          <cell r="E4771" t="str">
            <v>015</v>
          </cell>
          <cell r="F4771" t="str">
            <v>6000.01</v>
          </cell>
          <cell r="G4771" t="str">
            <v>Professional Services General</v>
          </cell>
          <cell r="H4771">
            <v>172000</v>
          </cell>
          <cell r="I4771">
            <v>0</v>
          </cell>
          <cell r="J4771">
            <v>172000</v>
          </cell>
          <cell r="K4771">
            <v>0</v>
          </cell>
          <cell r="L4771">
            <v>0</v>
          </cell>
          <cell r="M4771">
            <v>4753.5</v>
          </cell>
          <cell r="N4771">
            <v>167246.5</v>
          </cell>
        </row>
        <row r="4772">
          <cell r="A4772" t="str">
            <v>340.30.40.015-6000.10</v>
          </cell>
          <cell r="B4772" t="str">
            <v>340</v>
          </cell>
          <cell r="C4772" t="str">
            <v>30</v>
          </cell>
          <cell r="D4772" t="str">
            <v>40</v>
          </cell>
          <cell r="E4772" t="str">
            <v>015</v>
          </cell>
          <cell r="F4772" t="str">
            <v>6000.10</v>
          </cell>
          <cell r="G4772" t="str">
            <v>Professional Services Consultant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  <cell r="L4772">
            <v>0</v>
          </cell>
          <cell r="M4772">
            <v>0</v>
          </cell>
          <cell r="N4772">
            <v>0</v>
          </cell>
        </row>
        <row r="4773">
          <cell r="A4773" t="str">
            <v>340.30.40.015-6000.18</v>
          </cell>
          <cell r="B4773" t="str">
            <v>340</v>
          </cell>
          <cell r="C4773" t="str">
            <v>30</v>
          </cell>
          <cell r="D4773" t="str">
            <v>40</v>
          </cell>
          <cell r="E4773" t="str">
            <v>015</v>
          </cell>
          <cell r="F4773" t="str">
            <v>6000.18</v>
          </cell>
          <cell r="G4773" t="str">
            <v>Professional Services Legal</v>
          </cell>
          <cell r="H4773">
            <v>6000</v>
          </cell>
          <cell r="I4773">
            <v>0</v>
          </cell>
          <cell r="J4773">
            <v>6000</v>
          </cell>
          <cell r="K4773">
            <v>0</v>
          </cell>
          <cell r="L4773">
            <v>0</v>
          </cell>
          <cell r="M4773">
            <v>0</v>
          </cell>
          <cell r="N4773">
            <v>6000</v>
          </cell>
        </row>
        <row r="4774">
          <cell r="A4774" t="str">
            <v>340.30.40.015-6000.19</v>
          </cell>
          <cell r="B4774" t="str">
            <v>340</v>
          </cell>
          <cell r="C4774" t="str">
            <v>30</v>
          </cell>
          <cell r="D4774" t="str">
            <v>40</v>
          </cell>
          <cell r="E4774" t="str">
            <v>015</v>
          </cell>
          <cell r="F4774" t="str">
            <v>6000.19</v>
          </cell>
          <cell r="G4774" t="str">
            <v>Professional Services Labor Relations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  <cell r="L4774">
            <v>0</v>
          </cell>
          <cell r="M4774">
            <v>0</v>
          </cell>
          <cell r="N4774">
            <v>0</v>
          </cell>
        </row>
        <row r="4775">
          <cell r="A4775" t="str">
            <v>340.30.40.015-6100.01</v>
          </cell>
          <cell r="B4775" t="str">
            <v>340</v>
          </cell>
          <cell r="C4775" t="str">
            <v>30</v>
          </cell>
          <cell r="D4775" t="str">
            <v>40</v>
          </cell>
          <cell r="E4775" t="str">
            <v>015</v>
          </cell>
          <cell r="F4775" t="str">
            <v>6100.01</v>
          </cell>
          <cell r="G4775" t="str">
            <v>Utilities Electric</v>
          </cell>
          <cell r="H4775">
            <v>5000</v>
          </cell>
          <cell r="I4775">
            <v>0</v>
          </cell>
          <cell r="J4775">
            <v>5000</v>
          </cell>
          <cell r="K4775">
            <v>0</v>
          </cell>
          <cell r="L4775">
            <v>0</v>
          </cell>
          <cell r="M4775">
            <v>0</v>
          </cell>
          <cell r="N4775">
            <v>5000</v>
          </cell>
        </row>
        <row r="4776">
          <cell r="A4776" t="str">
            <v>340.30.40.015-6100.02</v>
          </cell>
          <cell r="B4776" t="str">
            <v>340</v>
          </cell>
          <cell r="C4776" t="str">
            <v>30</v>
          </cell>
          <cell r="D4776" t="str">
            <v>40</v>
          </cell>
          <cell r="E4776" t="str">
            <v>015</v>
          </cell>
          <cell r="F4776" t="str">
            <v>6100.02</v>
          </cell>
          <cell r="G4776" t="str">
            <v>Utilities Telephone</v>
          </cell>
          <cell r="H4776">
            <v>0</v>
          </cell>
          <cell r="I4776">
            <v>0</v>
          </cell>
          <cell r="J4776">
            <v>0</v>
          </cell>
          <cell r="K4776">
            <v>0</v>
          </cell>
          <cell r="L4776">
            <v>0</v>
          </cell>
          <cell r="M4776">
            <v>0</v>
          </cell>
          <cell r="N4776">
            <v>0</v>
          </cell>
        </row>
        <row r="4777">
          <cell r="A4777" t="str">
            <v>340.30.40.015-6100.03</v>
          </cell>
          <cell r="B4777" t="str">
            <v>340</v>
          </cell>
          <cell r="C4777" t="str">
            <v>30</v>
          </cell>
          <cell r="D4777" t="str">
            <v>40</v>
          </cell>
          <cell r="E4777" t="str">
            <v>015</v>
          </cell>
          <cell r="F4777" t="str">
            <v>6100.03</v>
          </cell>
          <cell r="G4777" t="str">
            <v>Utilities Data Transmission / ISP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  <cell r="L4777">
            <v>0</v>
          </cell>
          <cell r="M4777">
            <v>0</v>
          </cell>
          <cell r="N4777">
            <v>0</v>
          </cell>
        </row>
        <row r="4778">
          <cell r="A4778" t="str">
            <v>340.30.40.015-6200.01</v>
          </cell>
          <cell r="B4778" t="str">
            <v>340</v>
          </cell>
          <cell r="C4778" t="str">
            <v>30</v>
          </cell>
          <cell r="D4778" t="str">
            <v>40</v>
          </cell>
          <cell r="E4778" t="str">
            <v>015</v>
          </cell>
          <cell r="F4778" t="str">
            <v>6200.01</v>
          </cell>
          <cell r="G4778" t="str">
            <v>Supplies Office</v>
          </cell>
          <cell r="H4778">
            <v>3500</v>
          </cell>
          <cell r="I4778">
            <v>0</v>
          </cell>
          <cell r="J4778">
            <v>3500</v>
          </cell>
          <cell r="K4778">
            <v>0</v>
          </cell>
          <cell r="L4778">
            <v>0</v>
          </cell>
          <cell r="M4778">
            <v>0</v>
          </cell>
          <cell r="N4778">
            <v>3500</v>
          </cell>
        </row>
        <row r="4779">
          <cell r="A4779" t="str">
            <v>340.30.40.015-6200.02</v>
          </cell>
          <cell r="B4779" t="str">
            <v>340</v>
          </cell>
          <cell r="C4779" t="str">
            <v>30</v>
          </cell>
          <cell r="D4779" t="str">
            <v>40</v>
          </cell>
          <cell r="E4779" t="str">
            <v>015</v>
          </cell>
          <cell r="F4779" t="str">
            <v>6200.02</v>
          </cell>
          <cell r="G4779" t="str">
            <v>Supplies Special Department</v>
          </cell>
          <cell r="H4779">
            <v>6600</v>
          </cell>
          <cell r="I4779">
            <v>0</v>
          </cell>
          <cell r="J4779">
            <v>6600</v>
          </cell>
          <cell r="K4779">
            <v>0</v>
          </cell>
          <cell r="L4779">
            <v>83.4</v>
          </cell>
          <cell r="M4779">
            <v>102</v>
          </cell>
          <cell r="N4779">
            <v>6414.6</v>
          </cell>
        </row>
        <row r="4780">
          <cell r="A4780" t="str">
            <v>340.30.40.015-6200.03</v>
          </cell>
          <cell r="B4780" t="str">
            <v>340</v>
          </cell>
          <cell r="C4780" t="str">
            <v>30</v>
          </cell>
          <cell r="D4780" t="str">
            <v>40</v>
          </cell>
          <cell r="E4780" t="str">
            <v>015</v>
          </cell>
          <cell r="F4780" t="str">
            <v>6200.03</v>
          </cell>
          <cell r="G4780" t="str">
            <v>Supplies Copier Maintenance &amp; Supplies</v>
          </cell>
          <cell r="H4780">
            <v>5000</v>
          </cell>
          <cell r="I4780">
            <v>0</v>
          </cell>
          <cell r="J4780">
            <v>5000</v>
          </cell>
          <cell r="K4780">
            <v>0</v>
          </cell>
          <cell r="L4780">
            <v>0</v>
          </cell>
          <cell r="M4780">
            <v>544.29999999999995</v>
          </cell>
          <cell r="N4780">
            <v>4455.7</v>
          </cell>
        </row>
        <row r="4781">
          <cell r="A4781" t="str">
            <v>340.30.40.015-6200.04</v>
          </cell>
          <cell r="B4781" t="str">
            <v>340</v>
          </cell>
          <cell r="C4781" t="str">
            <v>30</v>
          </cell>
          <cell r="D4781" t="str">
            <v>40</v>
          </cell>
          <cell r="E4781" t="str">
            <v>015</v>
          </cell>
          <cell r="F4781" t="str">
            <v>6200.04</v>
          </cell>
          <cell r="G4781" t="str">
            <v>Supplies Postage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L4781">
            <v>0</v>
          </cell>
          <cell r="M4781">
            <v>0</v>
          </cell>
          <cell r="N4781">
            <v>0</v>
          </cell>
        </row>
        <row r="4782">
          <cell r="A4782" t="str">
            <v>340.30.40.015-6200.05</v>
          </cell>
          <cell r="B4782" t="str">
            <v>340</v>
          </cell>
          <cell r="C4782" t="str">
            <v>30</v>
          </cell>
          <cell r="D4782" t="str">
            <v>40</v>
          </cell>
          <cell r="E4782" t="str">
            <v>015</v>
          </cell>
          <cell r="F4782" t="str">
            <v>6200.05</v>
          </cell>
          <cell r="G4782" t="str">
            <v>Supplies Gasoline</v>
          </cell>
          <cell r="H4782">
            <v>5000</v>
          </cell>
          <cell r="I4782">
            <v>0</v>
          </cell>
          <cell r="J4782">
            <v>5000</v>
          </cell>
          <cell r="K4782">
            <v>0</v>
          </cell>
          <cell r="L4782">
            <v>0</v>
          </cell>
          <cell r="M4782">
            <v>0</v>
          </cell>
          <cell r="N4782">
            <v>5000</v>
          </cell>
        </row>
        <row r="4783">
          <cell r="A4783" t="str">
            <v>340.30.40.015-6200.09</v>
          </cell>
          <cell r="B4783" t="str">
            <v>340</v>
          </cell>
          <cell r="C4783" t="str">
            <v>30</v>
          </cell>
          <cell r="D4783" t="str">
            <v>40</v>
          </cell>
          <cell r="E4783" t="str">
            <v>015</v>
          </cell>
          <cell r="F4783" t="str">
            <v>6200.09</v>
          </cell>
          <cell r="G4783" t="str">
            <v>Supplies Data Processing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L4783">
            <v>0</v>
          </cell>
          <cell r="M4783">
            <v>0</v>
          </cell>
          <cell r="N4783">
            <v>0</v>
          </cell>
        </row>
        <row r="4784">
          <cell r="A4784" t="str">
            <v>340.30.40.015-6300.01</v>
          </cell>
          <cell r="B4784" t="str">
            <v>340</v>
          </cell>
          <cell r="C4784" t="str">
            <v>30</v>
          </cell>
          <cell r="D4784" t="str">
            <v>40</v>
          </cell>
          <cell r="E4784" t="str">
            <v>015</v>
          </cell>
          <cell r="F4784" t="str">
            <v>6300.01</v>
          </cell>
          <cell r="G4784" t="str">
            <v>Dues &amp; Subscriptions Memberships</v>
          </cell>
          <cell r="H4784">
            <v>500</v>
          </cell>
          <cell r="I4784">
            <v>0</v>
          </cell>
          <cell r="J4784">
            <v>500</v>
          </cell>
          <cell r="K4784">
            <v>0</v>
          </cell>
          <cell r="L4784">
            <v>0</v>
          </cell>
          <cell r="M4784">
            <v>0</v>
          </cell>
          <cell r="N4784">
            <v>500</v>
          </cell>
        </row>
        <row r="4785">
          <cell r="A4785" t="str">
            <v>340.30.40.015-6300.02</v>
          </cell>
          <cell r="B4785" t="str">
            <v>340</v>
          </cell>
          <cell r="C4785" t="str">
            <v>30</v>
          </cell>
          <cell r="D4785" t="str">
            <v>40</v>
          </cell>
          <cell r="E4785" t="str">
            <v>015</v>
          </cell>
          <cell r="F4785" t="str">
            <v>6300.02</v>
          </cell>
          <cell r="G4785" t="str">
            <v>Dues &amp; Subscriptions Publications</v>
          </cell>
          <cell r="H4785">
            <v>500</v>
          </cell>
          <cell r="I4785">
            <v>0</v>
          </cell>
          <cell r="J4785">
            <v>500</v>
          </cell>
          <cell r="K4785">
            <v>0</v>
          </cell>
          <cell r="L4785">
            <v>0</v>
          </cell>
          <cell r="M4785">
            <v>0</v>
          </cell>
          <cell r="N4785">
            <v>500</v>
          </cell>
        </row>
        <row r="4786">
          <cell r="A4786" t="str">
            <v>340.30.40.015-6400.01</v>
          </cell>
          <cell r="B4786" t="str">
            <v>340</v>
          </cell>
          <cell r="C4786" t="str">
            <v>30</v>
          </cell>
          <cell r="D4786" t="str">
            <v>40</v>
          </cell>
          <cell r="E4786" t="str">
            <v>015</v>
          </cell>
          <cell r="F4786" t="str">
            <v>6400.01</v>
          </cell>
          <cell r="G4786" t="str">
            <v>Repairs &amp; Maintenance Building</v>
          </cell>
          <cell r="H4786">
            <v>0</v>
          </cell>
          <cell r="I4786">
            <v>0</v>
          </cell>
          <cell r="J4786">
            <v>0</v>
          </cell>
          <cell r="K4786">
            <v>0</v>
          </cell>
          <cell r="L4786">
            <v>0</v>
          </cell>
          <cell r="M4786">
            <v>0</v>
          </cell>
          <cell r="N4786">
            <v>0</v>
          </cell>
        </row>
        <row r="4787">
          <cell r="A4787" t="str">
            <v>340.30.40.015-6500.04</v>
          </cell>
          <cell r="B4787" t="str">
            <v>340</v>
          </cell>
          <cell r="C4787" t="str">
            <v>30</v>
          </cell>
          <cell r="D4787" t="str">
            <v>40</v>
          </cell>
          <cell r="E4787" t="str">
            <v>015</v>
          </cell>
          <cell r="F4787" t="str">
            <v>6500.04</v>
          </cell>
          <cell r="G4787" t="str">
            <v>Claims &amp; Insurance Insurance Premiums</v>
          </cell>
          <cell r="H4787">
            <v>29150</v>
          </cell>
          <cell r="I4787">
            <v>0</v>
          </cell>
          <cell r="J4787">
            <v>29150</v>
          </cell>
          <cell r="K4787">
            <v>0</v>
          </cell>
          <cell r="L4787">
            <v>0</v>
          </cell>
          <cell r="M4787">
            <v>0</v>
          </cell>
          <cell r="N4787">
            <v>29150</v>
          </cell>
        </row>
        <row r="4788">
          <cell r="A4788" t="str">
            <v>340.30.40.015-6600.01</v>
          </cell>
          <cell r="B4788" t="str">
            <v>340</v>
          </cell>
          <cell r="C4788" t="str">
            <v>30</v>
          </cell>
          <cell r="D4788" t="str">
            <v>40</v>
          </cell>
          <cell r="E4788" t="str">
            <v>015</v>
          </cell>
          <cell r="F4788" t="str">
            <v>6600.01</v>
          </cell>
          <cell r="G4788" t="str">
            <v>Administrative Expenses Meetings</v>
          </cell>
          <cell r="H4788">
            <v>500</v>
          </cell>
          <cell r="I4788">
            <v>0</v>
          </cell>
          <cell r="J4788">
            <v>500</v>
          </cell>
          <cell r="K4788">
            <v>0</v>
          </cell>
          <cell r="L4788">
            <v>0</v>
          </cell>
          <cell r="M4788">
            <v>0</v>
          </cell>
          <cell r="N4788">
            <v>500</v>
          </cell>
        </row>
        <row r="4789">
          <cell r="A4789" t="str">
            <v>340.30.40.015-6600.03</v>
          </cell>
          <cell r="B4789" t="str">
            <v>340</v>
          </cell>
          <cell r="C4789" t="str">
            <v>30</v>
          </cell>
          <cell r="D4789" t="str">
            <v>40</v>
          </cell>
          <cell r="E4789" t="str">
            <v>015</v>
          </cell>
          <cell r="F4789" t="str">
            <v>6600.03</v>
          </cell>
          <cell r="G4789" t="str">
            <v>Administrative Expenses Mileage Reimbursement</v>
          </cell>
          <cell r="H4789">
            <v>350</v>
          </cell>
          <cell r="I4789">
            <v>0</v>
          </cell>
          <cell r="J4789">
            <v>350</v>
          </cell>
          <cell r="K4789">
            <v>0</v>
          </cell>
          <cell r="L4789">
            <v>0</v>
          </cell>
          <cell r="M4789">
            <v>0</v>
          </cell>
          <cell r="N4789">
            <v>350</v>
          </cell>
        </row>
        <row r="4790">
          <cell r="A4790" t="str">
            <v>340.30.40.015-6600.04</v>
          </cell>
          <cell r="B4790" t="str">
            <v>340</v>
          </cell>
          <cell r="C4790" t="str">
            <v>30</v>
          </cell>
          <cell r="D4790" t="str">
            <v>40</v>
          </cell>
          <cell r="E4790" t="str">
            <v>015</v>
          </cell>
          <cell r="F4790" t="str">
            <v>6600.04</v>
          </cell>
          <cell r="G4790" t="str">
            <v>Administrative Expenses Training/Conferences</v>
          </cell>
          <cell r="H4790">
            <v>3500</v>
          </cell>
          <cell r="I4790">
            <v>0</v>
          </cell>
          <cell r="J4790">
            <v>3500</v>
          </cell>
          <cell r="K4790">
            <v>0</v>
          </cell>
          <cell r="L4790">
            <v>0</v>
          </cell>
          <cell r="M4790">
            <v>0</v>
          </cell>
          <cell r="N4790">
            <v>3500</v>
          </cell>
        </row>
        <row r="4791">
          <cell r="A4791" t="str">
            <v>340.30.40.015-6600.05</v>
          </cell>
          <cell r="B4791" t="str">
            <v>340</v>
          </cell>
          <cell r="C4791" t="str">
            <v>30</v>
          </cell>
          <cell r="D4791" t="str">
            <v>40</v>
          </cell>
          <cell r="E4791" t="str">
            <v>015</v>
          </cell>
          <cell r="F4791" t="str">
            <v>6600.05</v>
          </cell>
          <cell r="G4791" t="str">
            <v>Administrative Expenses Public/Legal Advertisement</v>
          </cell>
          <cell r="H4791">
            <v>2000</v>
          </cell>
          <cell r="I4791">
            <v>0</v>
          </cell>
          <cell r="J4791">
            <v>2000</v>
          </cell>
          <cell r="K4791">
            <v>0</v>
          </cell>
          <cell r="L4791">
            <v>0</v>
          </cell>
          <cell r="M4791">
            <v>0</v>
          </cell>
          <cell r="N4791">
            <v>2000</v>
          </cell>
        </row>
        <row r="4792">
          <cell r="A4792" t="str">
            <v>340.30.40.015-6600.06</v>
          </cell>
          <cell r="B4792" t="str">
            <v>340</v>
          </cell>
          <cell r="C4792" t="str">
            <v>30</v>
          </cell>
          <cell r="D4792" t="str">
            <v>40</v>
          </cell>
          <cell r="E4792" t="str">
            <v>015</v>
          </cell>
          <cell r="F4792" t="str">
            <v>6600.06</v>
          </cell>
          <cell r="G4792" t="str">
            <v>Administrative Expenses Property/Building Rental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  <cell r="L4792">
            <v>0</v>
          </cell>
          <cell r="M4792">
            <v>0</v>
          </cell>
          <cell r="N4792">
            <v>0</v>
          </cell>
        </row>
        <row r="4793">
          <cell r="A4793" t="str">
            <v>340.30.40.015-6600.07</v>
          </cell>
          <cell r="B4793" t="str">
            <v>340</v>
          </cell>
          <cell r="C4793" t="str">
            <v>30</v>
          </cell>
          <cell r="D4793" t="str">
            <v>40</v>
          </cell>
          <cell r="E4793" t="str">
            <v>015</v>
          </cell>
          <cell r="F4793" t="str">
            <v>6600.07</v>
          </cell>
          <cell r="G4793" t="str">
            <v>Administrative Expenses Employee Recruitment</v>
          </cell>
          <cell r="H4793">
            <v>500</v>
          </cell>
          <cell r="I4793">
            <v>0</v>
          </cell>
          <cell r="J4793">
            <v>500</v>
          </cell>
          <cell r="K4793">
            <v>0</v>
          </cell>
          <cell r="L4793">
            <v>0</v>
          </cell>
          <cell r="M4793">
            <v>0</v>
          </cell>
          <cell r="N4793">
            <v>500</v>
          </cell>
        </row>
        <row r="4794">
          <cell r="A4794" t="str">
            <v>340.30.40.015-6600.26</v>
          </cell>
          <cell r="B4794" t="str">
            <v>340</v>
          </cell>
          <cell r="C4794" t="str">
            <v>30</v>
          </cell>
          <cell r="D4794" t="str">
            <v>40</v>
          </cell>
          <cell r="E4794" t="str">
            <v>015</v>
          </cell>
          <cell r="F4794" t="str">
            <v>6600.26</v>
          </cell>
          <cell r="G4794" t="str">
            <v>Administrative Expenses Support Services-IT</v>
          </cell>
          <cell r="H4794">
            <v>25930</v>
          </cell>
          <cell r="I4794">
            <v>0</v>
          </cell>
          <cell r="J4794">
            <v>25930</v>
          </cell>
          <cell r="K4794">
            <v>0</v>
          </cell>
          <cell r="L4794">
            <v>0</v>
          </cell>
          <cell r="M4794">
            <v>0</v>
          </cell>
          <cell r="N4794">
            <v>25930</v>
          </cell>
        </row>
        <row r="4795">
          <cell r="A4795" t="str">
            <v>340.30.40.015-6600.32</v>
          </cell>
          <cell r="B4795" t="str">
            <v>340</v>
          </cell>
          <cell r="C4795" t="str">
            <v>30</v>
          </cell>
          <cell r="D4795" t="str">
            <v>40</v>
          </cell>
          <cell r="E4795" t="str">
            <v>015</v>
          </cell>
          <cell r="F4795" t="str">
            <v>6600.32</v>
          </cell>
          <cell r="G4795" t="str">
            <v>Administrative Expenses Vehicle Fund Contribution</v>
          </cell>
          <cell r="H4795">
            <v>3390</v>
          </cell>
          <cell r="I4795">
            <v>0</v>
          </cell>
          <cell r="J4795">
            <v>3390</v>
          </cell>
          <cell r="K4795">
            <v>0</v>
          </cell>
          <cell r="L4795">
            <v>0</v>
          </cell>
          <cell r="M4795">
            <v>0</v>
          </cell>
          <cell r="N4795">
            <v>3390</v>
          </cell>
        </row>
        <row r="4796">
          <cell r="A4796" t="str">
            <v>340.30.40.015-6600.36</v>
          </cell>
          <cell r="B4796" t="str">
            <v>340</v>
          </cell>
          <cell r="C4796" t="str">
            <v>30</v>
          </cell>
          <cell r="D4796" t="str">
            <v>40</v>
          </cell>
          <cell r="E4796" t="str">
            <v>015</v>
          </cell>
          <cell r="F4796" t="str">
            <v>6600.36</v>
          </cell>
          <cell r="G4796" t="str">
            <v>Administrative Expenses IT Fund Contribution</v>
          </cell>
          <cell r="H4796">
            <v>31470</v>
          </cell>
          <cell r="I4796">
            <v>0</v>
          </cell>
          <cell r="J4796">
            <v>31470</v>
          </cell>
          <cell r="K4796">
            <v>0</v>
          </cell>
          <cell r="L4796">
            <v>0</v>
          </cell>
          <cell r="M4796">
            <v>0</v>
          </cell>
          <cell r="N4796">
            <v>31470</v>
          </cell>
        </row>
        <row r="4797">
          <cell r="A4797" t="str">
            <v>340.30.40.124-5000.01</v>
          </cell>
          <cell r="B4797" t="str">
            <v>340</v>
          </cell>
          <cell r="C4797" t="str">
            <v>30</v>
          </cell>
          <cell r="D4797" t="str">
            <v>40</v>
          </cell>
          <cell r="E4797" t="str">
            <v>124</v>
          </cell>
          <cell r="F4797" t="str">
            <v>5000.01</v>
          </cell>
          <cell r="G4797" t="str">
            <v>Salaries Regular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  <cell r="L4797">
            <v>0</v>
          </cell>
          <cell r="M4797">
            <v>0</v>
          </cell>
          <cell r="N4797">
            <v>0</v>
          </cell>
        </row>
        <row r="4798">
          <cell r="A4798" t="str">
            <v>340.30.40.124-5000.02</v>
          </cell>
          <cell r="B4798" t="str">
            <v>340</v>
          </cell>
          <cell r="C4798" t="str">
            <v>30</v>
          </cell>
          <cell r="D4798" t="str">
            <v>40</v>
          </cell>
          <cell r="E4798" t="str">
            <v>124</v>
          </cell>
          <cell r="F4798" t="str">
            <v>5000.02</v>
          </cell>
          <cell r="G4798" t="str">
            <v>Salaries Part Time</v>
          </cell>
          <cell r="H4798">
            <v>0</v>
          </cell>
          <cell r="I4798">
            <v>0</v>
          </cell>
          <cell r="J4798">
            <v>0</v>
          </cell>
          <cell r="K4798">
            <v>0</v>
          </cell>
          <cell r="L4798">
            <v>0</v>
          </cell>
          <cell r="M4798">
            <v>0</v>
          </cell>
          <cell r="N4798">
            <v>0</v>
          </cell>
        </row>
        <row r="4799">
          <cell r="A4799" t="str">
            <v>340.30.40.124-5000.03</v>
          </cell>
          <cell r="B4799" t="str">
            <v>340</v>
          </cell>
          <cell r="C4799" t="str">
            <v>30</v>
          </cell>
          <cell r="D4799" t="str">
            <v>40</v>
          </cell>
          <cell r="E4799" t="str">
            <v>124</v>
          </cell>
          <cell r="F4799" t="str">
            <v>5000.03</v>
          </cell>
          <cell r="G4799" t="str">
            <v>Salaries Overtime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  <cell r="L4799">
            <v>0</v>
          </cell>
          <cell r="M4799">
            <v>0</v>
          </cell>
          <cell r="N4799">
            <v>0</v>
          </cell>
        </row>
        <row r="4800">
          <cell r="A4800" t="str">
            <v>340.30.40.124-5000.04</v>
          </cell>
          <cell r="B4800" t="str">
            <v>340</v>
          </cell>
          <cell r="C4800" t="str">
            <v>30</v>
          </cell>
          <cell r="D4800" t="str">
            <v>40</v>
          </cell>
          <cell r="E4800" t="str">
            <v>124</v>
          </cell>
          <cell r="F4800" t="str">
            <v>5000.04</v>
          </cell>
          <cell r="G4800" t="str">
            <v>Salaries Holiday Pay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L4800">
            <v>0</v>
          </cell>
          <cell r="M4800">
            <v>0</v>
          </cell>
          <cell r="N4800">
            <v>0</v>
          </cell>
        </row>
        <row r="4801">
          <cell r="A4801" t="str">
            <v>340.30.40.124-5000.06</v>
          </cell>
          <cell r="B4801" t="str">
            <v>340</v>
          </cell>
          <cell r="C4801" t="str">
            <v>30</v>
          </cell>
          <cell r="D4801" t="str">
            <v>40</v>
          </cell>
          <cell r="E4801" t="str">
            <v>124</v>
          </cell>
          <cell r="F4801" t="str">
            <v>5000.06</v>
          </cell>
          <cell r="G4801" t="str">
            <v>Salaries Out of Class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  <cell r="L4801">
            <v>0</v>
          </cell>
          <cell r="M4801">
            <v>0</v>
          </cell>
          <cell r="N4801">
            <v>0</v>
          </cell>
        </row>
        <row r="4802">
          <cell r="A4802" t="str">
            <v>340.30.40.124-5000.07</v>
          </cell>
          <cell r="B4802" t="str">
            <v>340</v>
          </cell>
          <cell r="C4802" t="str">
            <v>30</v>
          </cell>
          <cell r="D4802" t="str">
            <v>40</v>
          </cell>
          <cell r="E4802" t="str">
            <v>124</v>
          </cell>
          <cell r="F4802" t="str">
            <v>5000.07</v>
          </cell>
          <cell r="G4802" t="str">
            <v>Salaries Admin Leave Pay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L4802">
            <v>0</v>
          </cell>
          <cell r="M4802">
            <v>0</v>
          </cell>
          <cell r="N4802">
            <v>0</v>
          </cell>
        </row>
        <row r="4803">
          <cell r="A4803" t="str">
            <v>340.30.40.124-5000.08</v>
          </cell>
          <cell r="B4803" t="str">
            <v>340</v>
          </cell>
          <cell r="C4803" t="str">
            <v>30</v>
          </cell>
          <cell r="D4803" t="str">
            <v>40</v>
          </cell>
          <cell r="E4803" t="str">
            <v>124</v>
          </cell>
          <cell r="F4803" t="str">
            <v>5000.08</v>
          </cell>
          <cell r="G4803" t="str">
            <v>Salaries Longevity Pay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L4803">
            <v>0</v>
          </cell>
          <cell r="M4803">
            <v>0</v>
          </cell>
          <cell r="N4803">
            <v>0</v>
          </cell>
        </row>
        <row r="4804">
          <cell r="A4804" t="str">
            <v>340.30.40.124-5000.99</v>
          </cell>
          <cell r="B4804" t="str">
            <v>340</v>
          </cell>
          <cell r="C4804" t="str">
            <v>30</v>
          </cell>
          <cell r="D4804" t="str">
            <v>40</v>
          </cell>
          <cell r="E4804" t="str">
            <v>124</v>
          </cell>
          <cell r="F4804" t="str">
            <v>5000.99</v>
          </cell>
          <cell r="G4804" t="str">
            <v>Salaries New Personnel Requests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L4804">
            <v>0</v>
          </cell>
          <cell r="M4804">
            <v>0</v>
          </cell>
          <cell r="N4804">
            <v>0</v>
          </cell>
        </row>
        <row r="4805">
          <cell r="A4805" t="str">
            <v>340.30.40.124-5100.00</v>
          </cell>
          <cell r="B4805" t="str">
            <v>340</v>
          </cell>
          <cell r="C4805" t="str">
            <v>30</v>
          </cell>
          <cell r="D4805" t="str">
            <v>40</v>
          </cell>
          <cell r="E4805" t="str">
            <v>124</v>
          </cell>
          <cell r="F4805" t="str">
            <v>5100.00</v>
          </cell>
          <cell r="G4805" t="str">
            <v>Benefits PERS Pool Liability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  <cell r="L4805">
            <v>0</v>
          </cell>
          <cell r="M4805">
            <v>0</v>
          </cell>
          <cell r="N4805">
            <v>0</v>
          </cell>
        </row>
        <row r="4806">
          <cell r="A4806" t="str">
            <v>340.30.40.124-5100.01</v>
          </cell>
          <cell r="B4806" t="str">
            <v>340</v>
          </cell>
          <cell r="C4806" t="str">
            <v>30</v>
          </cell>
          <cell r="D4806" t="str">
            <v>40</v>
          </cell>
          <cell r="E4806" t="str">
            <v>124</v>
          </cell>
          <cell r="F4806" t="str">
            <v>5100.01</v>
          </cell>
          <cell r="G4806" t="str">
            <v>Benefits Retirement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  <cell r="L4806">
            <v>0</v>
          </cell>
          <cell r="M4806">
            <v>0</v>
          </cell>
          <cell r="N4806">
            <v>0</v>
          </cell>
        </row>
        <row r="4807">
          <cell r="A4807" t="str">
            <v>340.30.40.124-5100.02</v>
          </cell>
          <cell r="B4807" t="str">
            <v>340</v>
          </cell>
          <cell r="C4807" t="str">
            <v>30</v>
          </cell>
          <cell r="D4807" t="str">
            <v>40</v>
          </cell>
          <cell r="E4807" t="str">
            <v>124</v>
          </cell>
          <cell r="F4807" t="str">
            <v>5100.02</v>
          </cell>
          <cell r="G4807" t="str">
            <v>Benefits Health Insurance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  <cell r="L4807">
            <v>0</v>
          </cell>
          <cell r="M4807">
            <v>0</v>
          </cell>
          <cell r="N4807">
            <v>0</v>
          </cell>
        </row>
        <row r="4808">
          <cell r="A4808" t="str">
            <v>340.30.40.124-5100.03</v>
          </cell>
          <cell r="B4808" t="str">
            <v>340</v>
          </cell>
          <cell r="C4808" t="str">
            <v>30</v>
          </cell>
          <cell r="D4808" t="str">
            <v>40</v>
          </cell>
          <cell r="E4808" t="str">
            <v>124</v>
          </cell>
          <cell r="F4808" t="str">
            <v>5100.03</v>
          </cell>
          <cell r="G4808" t="str">
            <v>Benefits Dental Insurance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  <cell r="L4808">
            <v>0</v>
          </cell>
          <cell r="M4808">
            <v>0</v>
          </cell>
          <cell r="N4808">
            <v>0</v>
          </cell>
        </row>
        <row r="4809">
          <cell r="A4809" t="str">
            <v>340.30.40.124-5100.04</v>
          </cell>
          <cell r="B4809" t="str">
            <v>340</v>
          </cell>
          <cell r="C4809" t="str">
            <v>30</v>
          </cell>
          <cell r="D4809" t="str">
            <v>40</v>
          </cell>
          <cell r="E4809" t="str">
            <v>124</v>
          </cell>
          <cell r="F4809" t="str">
            <v>5100.04</v>
          </cell>
          <cell r="G4809" t="str">
            <v>Benefits Vision Insurance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L4809">
            <v>0</v>
          </cell>
          <cell r="M4809">
            <v>0</v>
          </cell>
          <cell r="N4809">
            <v>0</v>
          </cell>
        </row>
        <row r="4810">
          <cell r="A4810" t="str">
            <v>340.30.40.124-5100.05</v>
          </cell>
          <cell r="B4810" t="str">
            <v>340</v>
          </cell>
          <cell r="C4810" t="str">
            <v>30</v>
          </cell>
          <cell r="D4810" t="str">
            <v>40</v>
          </cell>
          <cell r="E4810" t="str">
            <v>124</v>
          </cell>
          <cell r="F4810" t="str">
            <v>5100.05</v>
          </cell>
          <cell r="G4810" t="str">
            <v>Benefits Life Insurance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  <cell r="L4810">
            <v>0</v>
          </cell>
          <cell r="M4810">
            <v>0</v>
          </cell>
          <cell r="N4810">
            <v>0</v>
          </cell>
        </row>
        <row r="4811">
          <cell r="A4811" t="str">
            <v>340.30.40.124-5100.06</v>
          </cell>
          <cell r="B4811" t="str">
            <v>340</v>
          </cell>
          <cell r="C4811" t="str">
            <v>30</v>
          </cell>
          <cell r="D4811" t="str">
            <v>40</v>
          </cell>
          <cell r="E4811" t="str">
            <v>124</v>
          </cell>
          <cell r="F4811" t="str">
            <v>5100.06</v>
          </cell>
          <cell r="G4811" t="str">
            <v>Benefits Worker's Comp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>
            <v>0</v>
          </cell>
          <cell r="M4811">
            <v>0</v>
          </cell>
          <cell r="N4811">
            <v>0</v>
          </cell>
        </row>
        <row r="4812">
          <cell r="A4812" t="str">
            <v>340.30.40.124-5100.07</v>
          </cell>
          <cell r="B4812" t="str">
            <v>340</v>
          </cell>
          <cell r="C4812" t="str">
            <v>30</v>
          </cell>
          <cell r="D4812" t="str">
            <v>40</v>
          </cell>
          <cell r="E4812" t="str">
            <v>124</v>
          </cell>
          <cell r="F4812" t="str">
            <v>5100.07</v>
          </cell>
          <cell r="G4812" t="str">
            <v>Benefits Long Term Disability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  <cell r="L4812">
            <v>0</v>
          </cell>
          <cell r="M4812">
            <v>0</v>
          </cell>
          <cell r="N4812">
            <v>0</v>
          </cell>
        </row>
        <row r="4813">
          <cell r="A4813" t="str">
            <v>340.30.40.124-5100.11</v>
          </cell>
          <cell r="B4813" t="str">
            <v>340</v>
          </cell>
          <cell r="C4813" t="str">
            <v>30</v>
          </cell>
          <cell r="D4813" t="str">
            <v>40</v>
          </cell>
          <cell r="E4813" t="str">
            <v>124</v>
          </cell>
          <cell r="F4813" t="str">
            <v>5100.11</v>
          </cell>
          <cell r="G4813" t="str">
            <v>Benefits Medicare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L4813">
            <v>0</v>
          </cell>
          <cell r="M4813">
            <v>0</v>
          </cell>
          <cell r="N4813">
            <v>0</v>
          </cell>
        </row>
        <row r="4814">
          <cell r="A4814" t="str">
            <v>340.30.40.124-5100.12</v>
          </cell>
          <cell r="B4814" t="str">
            <v>340</v>
          </cell>
          <cell r="C4814" t="str">
            <v>30</v>
          </cell>
          <cell r="D4814" t="str">
            <v>40</v>
          </cell>
          <cell r="E4814" t="str">
            <v>124</v>
          </cell>
          <cell r="F4814" t="str">
            <v>5100.12</v>
          </cell>
          <cell r="G4814" t="str">
            <v>Benefits Annual Physical Exam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L4814">
            <v>0</v>
          </cell>
          <cell r="M4814">
            <v>0</v>
          </cell>
          <cell r="N4814">
            <v>0</v>
          </cell>
        </row>
        <row r="4815">
          <cell r="A4815" t="str">
            <v>340.30.40.124-5100.15</v>
          </cell>
          <cell r="B4815" t="str">
            <v>340</v>
          </cell>
          <cell r="C4815" t="str">
            <v>30</v>
          </cell>
          <cell r="D4815" t="str">
            <v>40</v>
          </cell>
          <cell r="E4815" t="str">
            <v>124</v>
          </cell>
          <cell r="F4815" t="str">
            <v>5100.15</v>
          </cell>
          <cell r="G4815" t="str">
            <v>Benefits Cell Phone Allowance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  <cell r="L4815">
            <v>0</v>
          </cell>
          <cell r="M4815">
            <v>0</v>
          </cell>
          <cell r="N4815">
            <v>0</v>
          </cell>
        </row>
        <row r="4816">
          <cell r="A4816" t="str">
            <v>340.30.40.124-5100.17</v>
          </cell>
          <cell r="B4816" t="str">
            <v>340</v>
          </cell>
          <cell r="C4816" t="str">
            <v>30</v>
          </cell>
          <cell r="D4816" t="str">
            <v>40</v>
          </cell>
          <cell r="E4816" t="str">
            <v>124</v>
          </cell>
          <cell r="F4816" t="str">
            <v>5100.17</v>
          </cell>
          <cell r="G4816" t="str">
            <v>Benefits Other Post Employment Benefits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L4816">
            <v>0</v>
          </cell>
          <cell r="M4816">
            <v>0</v>
          </cell>
          <cell r="N4816">
            <v>0</v>
          </cell>
        </row>
        <row r="4817">
          <cell r="A4817" t="str">
            <v>340.30.40.124-6000.01</v>
          </cell>
          <cell r="B4817" t="str">
            <v>340</v>
          </cell>
          <cell r="C4817" t="str">
            <v>30</v>
          </cell>
          <cell r="D4817" t="str">
            <v>40</v>
          </cell>
          <cell r="E4817" t="str">
            <v>124</v>
          </cell>
          <cell r="F4817" t="str">
            <v>6000.01</v>
          </cell>
          <cell r="G4817" t="str">
            <v>Professional Services General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L4817">
            <v>0</v>
          </cell>
          <cell r="M4817">
            <v>0</v>
          </cell>
          <cell r="N4817">
            <v>0</v>
          </cell>
        </row>
        <row r="4818">
          <cell r="A4818" t="str">
            <v>340.30.40.124-6200.01</v>
          </cell>
          <cell r="B4818" t="str">
            <v>340</v>
          </cell>
          <cell r="C4818" t="str">
            <v>30</v>
          </cell>
          <cell r="D4818" t="str">
            <v>40</v>
          </cell>
          <cell r="E4818" t="str">
            <v>124</v>
          </cell>
          <cell r="F4818" t="str">
            <v>6200.01</v>
          </cell>
          <cell r="G4818" t="str">
            <v>Supplies Office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L4818">
            <v>0</v>
          </cell>
          <cell r="M4818">
            <v>0</v>
          </cell>
          <cell r="N4818">
            <v>0</v>
          </cell>
        </row>
        <row r="4819">
          <cell r="A4819" t="str">
            <v>340.30.40.124-6300.01</v>
          </cell>
          <cell r="B4819" t="str">
            <v>340</v>
          </cell>
          <cell r="C4819" t="str">
            <v>30</v>
          </cell>
          <cell r="D4819" t="str">
            <v>40</v>
          </cell>
          <cell r="E4819" t="str">
            <v>124</v>
          </cell>
          <cell r="F4819" t="str">
            <v>6300.01</v>
          </cell>
          <cell r="G4819" t="str">
            <v>Dues &amp; Subscriptions Memberships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L4819">
            <v>0</v>
          </cell>
          <cell r="M4819">
            <v>0</v>
          </cell>
          <cell r="N4819">
            <v>0</v>
          </cell>
        </row>
        <row r="4820">
          <cell r="A4820" t="str">
            <v>340.30.40.124-6300.02</v>
          </cell>
          <cell r="B4820" t="str">
            <v>340</v>
          </cell>
          <cell r="C4820" t="str">
            <v>30</v>
          </cell>
          <cell r="D4820" t="str">
            <v>40</v>
          </cell>
          <cell r="E4820" t="str">
            <v>124</v>
          </cell>
          <cell r="F4820" t="str">
            <v>6300.02</v>
          </cell>
          <cell r="G4820" t="str">
            <v>Dues &amp; Subscriptions Publications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  <cell r="L4820">
            <v>0</v>
          </cell>
          <cell r="M4820">
            <v>0</v>
          </cell>
          <cell r="N4820">
            <v>0</v>
          </cell>
        </row>
        <row r="4821">
          <cell r="A4821" t="str">
            <v>340.30.40.124-6300.03</v>
          </cell>
          <cell r="B4821" t="str">
            <v>340</v>
          </cell>
          <cell r="C4821" t="str">
            <v>30</v>
          </cell>
          <cell r="D4821" t="str">
            <v>40</v>
          </cell>
          <cell r="E4821" t="str">
            <v>124</v>
          </cell>
          <cell r="F4821" t="str">
            <v>6300.03</v>
          </cell>
          <cell r="G4821" t="str">
            <v>Dues &amp; Subscriptions Certifications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  <cell r="L4821">
            <v>0</v>
          </cell>
          <cell r="M4821">
            <v>0</v>
          </cell>
          <cell r="N4821">
            <v>0</v>
          </cell>
        </row>
        <row r="4822">
          <cell r="A4822" t="str">
            <v>340.30.40.124-6500.04</v>
          </cell>
          <cell r="B4822" t="str">
            <v>340</v>
          </cell>
          <cell r="C4822" t="str">
            <v>30</v>
          </cell>
          <cell r="D4822" t="str">
            <v>40</v>
          </cell>
          <cell r="E4822" t="str">
            <v>124</v>
          </cell>
          <cell r="F4822" t="str">
            <v>6500.04</v>
          </cell>
          <cell r="G4822" t="str">
            <v>Claims &amp; Insurance Insurance Premiums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  <cell r="L4822">
            <v>0</v>
          </cell>
          <cell r="M4822">
            <v>0</v>
          </cell>
          <cell r="N4822">
            <v>0</v>
          </cell>
        </row>
        <row r="4823">
          <cell r="A4823" t="str">
            <v>340.30.40.124-6600.01</v>
          </cell>
          <cell r="B4823" t="str">
            <v>340</v>
          </cell>
          <cell r="C4823" t="str">
            <v>30</v>
          </cell>
          <cell r="D4823" t="str">
            <v>40</v>
          </cell>
          <cell r="E4823" t="str">
            <v>124</v>
          </cell>
          <cell r="F4823" t="str">
            <v>6600.01</v>
          </cell>
          <cell r="G4823" t="str">
            <v>Administrative Expenses Meetings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L4823">
            <v>0</v>
          </cell>
          <cell r="M4823">
            <v>0</v>
          </cell>
          <cell r="N4823">
            <v>0</v>
          </cell>
        </row>
        <row r="4824">
          <cell r="A4824" t="str">
            <v>340.30.40.124-6600.03</v>
          </cell>
          <cell r="B4824" t="str">
            <v>340</v>
          </cell>
          <cell r="C4824" t="str">
            <v>30</v>
          </cell>
          <cell r="D4824" t="str">
            <v>40</v>
          </cell>
          <cell r="E4824" t="str">
            <v>124</v>
          </cell>
          <cell r="F4824" t="str">
            <v>6600.03</v>
          </cell>
          <cell r="G4824" t="str">
            <v>Administrative Expenses Mileage Reimbursement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>
            <v>0</v>
          </cell>
          <cell r="M4824">
            <v>0</v>
          </cell>
          <cell r="N4824">
            <v>0</v>
          </cell>
        </row>
        <row r="4825">
          <cell r="A4825" t="str">
            <v>340.30.40.124-6600.04</v>
          </cell>
          <cell r="B4825" t="str">
            <v>340</v>
          </cell>
          <cell r="C4825" t="str">
            <v>30</v>
          </cell>
          <cell r="D4825" t="str">
            <v>40</v>
          </cell>
          <cell r="E4825" t="str">
            <v>124</v>
          </cell>
          <cell r="F4825" t="str">
            <v>6600.04</v>
          </cell>
          <cell r="G4825" t="str">
            <v>Administrative Expenses Training/Conferences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L4825">
            <v>0</v>
          </cell>
          <cell r="M4825">
            <v>0</v>
          </cell>
          <cell r="N4825">
            <v>0</v>
          </cell>
        </row>
        <row r="4826">
          <cell r="A4826" t="str">
            <v>340.30.40.124-6600.24</v>
          </cell>
          <cell r="B4826" t="str">
            <v>340</v>
          </cell>
          <cell r="C4826" t="str">
            <v>30</v>
          </cell>
          <cell r="D4826" t="str">
            <v>40</v>
          </cell>
          <cell r="E4826" t="str">
            <v>124</v>
          </cell>
          <cell r="F4826" t="str">
            <v>6600.24</v>
          </cell>
          <cell r="G4826" t="str">
            <v>Administrative Expenses Marketing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  <cell r="L4826">
            <v>0</v>
          </cell>
          <cell r="M4826">
            <v>0</v>
          </cell>
          <cell r="N4826">
            <v>0</v>
          </cell>
        </row>
        <row r="4827">
          <cell r="A4827" t="str">
            <v>340.30.40.124-6615.01</v>
          </cell>
          <cell r="B4827" t="str">
            <v>340</v>
          </cell>
          <cell r="C4827" t="str">
            <v>30</v>
          </cell>
          <cell r="D4827" t="str">
            <v>40</v>
          </cell>
          <cell r="E4827" t="str">
            <v>124</v>
          </cell>
          <cell r="F4827" t="str">
            <v>6615.01</v>
          </cell>
          <cell r="G4827" t="str">
            <v>Economic Development Programs Fee Reduction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L4827">
            <v>0</v>
          </cell>
          <cell r="M4827">
            <v>0</v>
          </cell>
          <cell r="N4827">
            <v>0</v>
          </cell>
        </row>
        <row r="4828">
          <cell r="A4828" t="str">
            <v>340.30.40.124-6615.02</v>
          </cell>
          <cell r="B4828" t="str">
            <v>340</v>
          </cell>
          <cell r="C4828" t="str">
            <v>30</v>
          </cell>
          <cell r="D4828" t="str">
            <v>40</v>
          </cell>
          <cell r="E4828" t="str">
            <v>124</v>
          </cell>
          <cell r="F4828" t="str">
            <v>6615.02</v>
          </cell>
          <cell r="G4828" t="str">
            <v>Economic Development Programs PW Projects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L4828">
            <v>0</v>
          </cell>
          <cell r="M4828">
            <v>0</v>
          </cell>
          <cell r="N4828">
            <v>0</v>
          </cell>
        </row>
        <row r="4829">
          <cell r="A4829" t="str">
            <v>340.30.40.124-6615.03</v>
          </cell>
          <cell r="B4829" t="str">
            <v>340</v>
          </cell>
          <cell r="C4829" t="str">
            <v>30</v>
          </cell>
          <cell r="D4829" t="str">
            <v>40</v>
          </cell>
          <cell r="E4829" t="str">
            <v>124</v>
          </cell>
          <cell r="F4829" t="str">
            <v>6615.03</v>
          </cell>
          <cell r="G4829" t="str">
            <v>Economic Development Programs Chamber of Commerce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>
            <v>0</v>
          </cell>
          <cell r="M4829">
            <v>0</v>
          </cell>
          <cell r="N4829">
            <v>0</v>
          </cell>
        </row>
        <row r="4830">
          <cell r="A4830" t="str">
            <v>340.30.40.124-6615.04</v>
          </cell>
          <cell r="B4830" t="str">
            <v>340</v>
          </cell>
          <cell r="C4830" t="str">
            <v>30</v>
          </cell>
          <cell r="D4830" t="str">
            <v>40</v>
          </cell>
          <cell r="E4830" t="str">
            <v>124</v>
          </cell>
          <cell r="F4830" t="str">
            <v>6615.04</v>
          </cell>
          <cell r="G4830" t="str">
            <v>Economic Development Programs San Joaquin Partnership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  <cell r="L4830">
            <v>0</v>
          </cell>
          <cell r="M4830">
            <v>0</v>
          </cell>
          <cell r="N4830">
            <v>0</v>
          </cell>
        </row>
        <row r="4831">
          <cell r="A4831" t="str">
            <v>340.30.40.124-6615.05</v>
          </cell>
          <cell r="B4831" t="str">
            <v>340</v>
          </cell>
          <cell r="C4831" t="str">
            <v>30</v>
          </cell>
          <cell r="D4831" t="str">
            <v>40</v>
          </cell>
          <cell r="E4831" t="str">
            <v>124</v>
          </cell>
          <cell r="F4831" t="str">
            <v>6615.05</v>
          </cell>
          <cell r="G4831" t="str">
            <v>Economic Development Programs Facade Improvements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  <cell r="L4831">
            <v>0</v>
          </cell>
          <cell r="M4831">
            <v>0</v>
          </cell>
          <cell r="N4831">
            <v>0</v>
          </cell>
        </row>
        <row r="4832">
          <cell r="A4832" t="str">
            <v>340.30.40.124-6615.06</v>
          </cell>
          <cell r="B4832" t="str">
            <v>340</v>
          </cell>
          <cell r="C4832" t="str">
            <v>30</v>
          </cell>
          <cell r="D4832" t="str">
            <v>40</v>
          </cell>
          <cell r="E4832" t="str">
            <v>124</v>
          </cell>
          <cell r="F4832" t="str">
            <v>6615.06</v>
          </cell>
          <cell r="G4832" t="str">
            <v>Economic Development Programs Private Partnerships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  <cell r="L4832">
            <v>0</v>
          </cell>
          <cell r="M4832">
            <v>0</v>
          </cell>
          <cell r="N4832">
            <v>0</v>
          </cell>
        </row>
        <row r="4833">
          <cell r="A4833" t="str">
            <v>340.30.40.124-6615.07</v>
          </cell>
          <cell r="B4833" t="str">
            <v>340</v>
          </cell>
          <cell r="C4833" t="str">
            <v>30</v>
          </cell>
          <cell r="D4833" t="str">
            <v>40</v>
          </cell>
          <cell r="E4833" t="str">
            <v>124</v>
          </cell>
          <cell r="F4833" t="str">
            <v>6615.07</v>
          </cell>
          <cell r="G4833" t="str">
            <v>Economic Development Programs Business Development Loans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  <cell r="L4833">
            <v>0</v>
          </cell>
          <cell r="M4833">
            <v>0</v>
          </cell>
          <cell r="N4833">
            <v>0</v>
          </cell>
        </row>
        <row r="4834">
          <cell r="A4834" t="str">
            <v>340.30.40.124-6615.08</v>
          </cell>
          <cell r="B4834" t="str">
            <v>340</v>
          </cell>
          <cell r="C4834" t="str">
            <v>30</v>
          </cell>
          <cell r="D4834" t="str">
            <v>40</v>
          </cell>
          <cell r="E4834" t="str">
            <v>124</v>
          </cell>
          <cell r="F4834" t="str">
            <v>6615.08</v>
          </cell>
          <cell r="G4834" t="str">
            <v>Economic Development Programs Downtown Parking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>
            <v>0</v>
          </cell>
          <cell r="M4834">
            <v>0</v>
          </cell>
          <cell r="N4834">
            <v>0</v>
          </cell>
        </row>
        <row r="4835">
          <cell r="A4835" t="str">
            <v>340.30.40.124-6615.09</v>
          </cell>
          <cell r="B4835" t="str">
            <v>340</v>
          </cell>
          <cell r="C4835" t="str">
            <v>30</v>
          </cell>
          <cell r="D4835" t="str">
            <v>40</v>
          </cell>
          <cell r="E4835" t="str">
            <v>124</v>
          </cell>
          <cell r="F4835" t="str">
            <v>6615.09</v>
          </cell>
          <cell r="G4835" t="str">
            <v>Economic Development Programs SJCo Economic Development Agency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  <cell r="L4835">
            <v>0</v>
          </cell>
          <cell r="M4835">
            <v>0</v>
          </cell>
          <cell r="N4835">
            <v>0</v>
          </cell>
        </row>
        <row r="4836">
          <cell r="A4836" t="str">
            <v>340.30.40.124-6615.10</v>
          </cell>
          <cell r="B4836" t="str">
            <v>340</v>
          </cell>
          <cell r="C4836" t="str">
            <v>30</v>
          </cell>
          <cell r="D4836" t="str">
            <v>40</v>
          </cell>
          <cell r="E4836" t="str">
            <v>124</v>
          </cell>
          <cell r="F4836" t="str">
            <v>6615.10</v>
          </cell>
          <cell r="G4836" t="str">
            <v>Economic Development Programs Assistance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>
            <v>0</v>
          </cell>
          <cell r="M4836">
            <v>0</v>
          </cell>
          <cell r="N4836">
            <v>0</v>
          </cell>
        </row>
        <row r="4837">
          <cell r="A4837" t="str">
            <v>340.30.40.124-8150.25</v>
          </cell>
          <cell r="B4837" t="str">
            <v>340</v>
          </cell>
          <cell r="C4837" t="str">
            <v>30</v>
          </cell>
          <cell r="D4837" t="str">
            <v>40</v>
          </cell>
          <cell r="E4837" t="str">
            <v>124</v>
          </cell>
          <cell r="F4837" t="str">
            <v>8150.25</v>
          </cell>
          <cell r="G4837" t="str">
            <v>Capital Improvements-Transportation McKinley/120 Interchange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>
            <v>0</v>
          </cell>
          <cell r="M4837">
            <v>0</v>
          </cell>
          <cell r="N4837">
            <v>0</v>
          </cell>
        </row>
        <row r="4838">
          <cell r="A4838" t="str">
            <v>340.30.40.400-5000.01</v>
          </cell>
          <cell r="B4838" t="str">
            <v>340</v>
          </cell>
          <cell r="C4838" t="str">
            <v>30</v>
          </cell>
          <cell r="D4838" t="str">
            <v>40</v>
          </cell>
          <cell r="E4838" t="str">
            <v>400</v>
          </cell>
          <cell r="F4838" t="str">
            <v>5000.01</v>
          </cell>
          <cell r="G4838" t="str">
            <v>Salaries Regular</v>
          </cell>
          <cell r="H4838">
            <v>694318</v>
          </cell>
          <cell r="I4838">
            <v>0</v>
          </cell>
          <cell r="J4838">
            <v>694318</v>
          </cell>
          <cell r="K4838">
            <v>0</v>
          </cell>
          <cell r="L4838">
            <v>0</v>
          </cell>
          <cell r="M4838">
            <v>191321.61</v>
          </cell>
          <cell r="N4838">
            <v>502996.39</v>
          </cell>
        </row>
        <row r="4839">
          <cell r="A4839" t="str">
            <v>340.30.40.400-5000.02</v>
          </cell>
          <cell r="B4839" t="str">
            <v>340</v>
          </cell>
          <cell r="C4839" t="str">
            <v>30</v>
          </cell>
          <cell r="D4839" t="str">
            <v>40</v>
          </cell>
          <cell r="E4839" t="str">
            <v>400</v>
          </cell>
          <cell r="F4839" t="str">
            <v>5000.02</v>
          </cell>
          <cell r="G4839" t="str">
            <v>Salaries Part Time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L4839">
            <v>0</v>
          </cell>
          <cell r="M4839">
            <v>0</v>
          </cell>
          <cell r="N4839">
            <v>0</v>
          </cell>
        </row>
        <row r="4840">
          <cell r="A4840" t="str">
            <v>340.30.40.400-5000.03</v>
          </cell>
          <cell r="B4840" t="str">
            <v>340</v>
          </cell>
          <cell r="C4840" t="str">
            <v>30</v>
          </cell>
          <cell r="D4840" t="str">
            <v>40</v>
          </cell>
          <cell r="E4840" t="str">
            <v>400</v>
          </cell>
          <cell r="F4840" t="str">
            <v>5000.03</v>
          </cell>
          <cell r="G4840" t="str">
            <v>Salaries Overtime</v>
          </cell>
          <cell r="H4840">
            <v>3090</v>
          </cell>
          <cell r="I4840">
            <v>0</v>
          </cell>
          <cell r="J4840">
            <v>3090</v>
          </cell>
          <cell r="K4840">
            <v>0</v>
          </cell>
          <cell r="L4840">
            <v>0</v>
          </cell>
          <cell r="M4840">
            <v>416.85</v>
          </cell>
          <cell r="N4840">
            <v>2673.15</v>
          </cell>
        </row>
        <row r="4841">
          <cell r="A4841" t="str">
            <v>340.30.40.400-5000.04</v>
          </cell>
          <cell r="B4841" t="str">
            <v>340</v>
          </cell>
          <cell r="C4841" t="str">
            <v>30</v>
          </cell>
          <cell r="D4841" t="str">
            <v>40</v>
          </cell>
          <cell r="E4841" t="str">
            <v>400</v>
          </cell>
          <cell r="F4841" t="str">
            <v>5000.04</v>
          </cell>
          <cell r="G4841" t="str">
            <v>Salaries Holiday Pay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L4841">
            <v>0</v>
          </cell>
          <cell r="M4841">
            <v>0</v>
          </cell>
          <cell r="N4841">
            <v>0</v>
          </cell>
        </row>
        <row r="4842">
          <cell r="A4842" t="str">
            <v>340.30.40.400-5000.05</v>
          </cell>
          <cell r="B4842" t="str">
            <v>340</v>
          </cell>
          <cell r="C4842" t="str">
            <v>30</v>
          </cell>
          <cell r="D4842" t="str">
            <v>40</v>
          </cell>
          <cell r="E4842" t="str">
            <v>400</v>
          </cell>
          <cell r="F4842" t="str">
            <v>5000.05</v>
          </cell>
          <cell r="G4842" t="str">
            <v>Salaries Duty Pay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L4842">
            <v>0</v>
          </cell>
          <cell r="M4842">
            <v>0</v>
          </cell>
          <cell r="N4842">
            <v>0</v>
          </cell>
        </row>
        <row r="4843">
          <cell r="A4843" t="str">
            <v>340.30.40.400-5000.06</v>
          </cell>
          <cell r="B4843" t="str">
            <v>340</v>
          </cell>
          <cell r="C4843" t="str">
            <v>30</v>
          </cell>
          <cell r="D4843" t="str">
            <v>40</v>
          </cell>
          <cell r="E4843" t="str">
            <v>400</v>
          </cell>
          <cell r="F4843" t="str">
            <v>5000.06</v>
          </cell>
          <cell r="G4843" t="str">
            <v>Salaries Out of Class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  <cell r="L4843">
            <v>0</v>
          </cell>
          <cell r="M4843">
            <v>0</v>
          </cell>
          <cell r="N4843">
            <v>0</v>
          </cell>
        </row>
        <row r="4844">
          <cell r="A4844" t="str">
            <v>340.30.40.400-5000.07</v>
          </cell>
          <cell r="B4844" t="str">
            <v>340</v>
          </cell>
          <cell r="C4844" t="str">
            <v>30</v>
          </cell>
          <cell r="D4844" t="str">
            <v>40</v>
          </cell>
          <cell r="E4844" t="str">
            <v>400</v>
          </cell>
          <cell r="F4844" t="str">
            <v>5000.07</v>
          </cell>
          <cell r="G4844" t="str">
            <v>Salaries Admin Leave Pay</v>
          </cell>
          <cell r="H4844">
            <v>10692</v>
          </cell>
          <cell r="I4844">
            <v>0</v>
          </cell>
          <cell r="J4844">
            <v>10692</v>
          </cell>
          <cell r="K4844">
            <v>0</v>
          </cell>
          <cell r="L4844">
            <v>0</v>
          </cell>
          <cell r="M4844">
            <v>5681.28</v>
          </cell>
          <cell r="N4844">
            <v>5010.72</v>
          </cell>
        </row>
        <row r="4845">
          <cell r="A4845" t="str">
            <v>340.30.40.400-5000.08</v>
          </cell>
          <cell r="B4845" t="str">
            <v>340</v>
          </cell>
          <cell r="C4845" t="str">
            <v>30</v>
          </cell>
          <cell r="D4845" t="str">
            <v>40</v>
          </cell>
          <cell r="E4845" t="str">
            <v>400</v>
          </cell>
          <cell r="F4845" t="str">
            <v>5000.08</v>
          </cell>
          <cell r="G4845" t="str">
            <v>Salaries Longevity Pay</v>
          </cell>
          <cell r="H4845">
            <v>2822</v>
          </cell>
          <cell r="I4845">
            <v>0</v>
          </cell>
          <cell r="J4845">
            <v>2822</v>
          </cell>
          <cell r="K4845">
            <v>0</v>
          </cell>
          <cell r="L4845">
            <v>0</v>
          </cell>
          <cell r="M4845">
            <v>0</v>
          </cell>
          <cell r="N4845">
            <v>2822</v>
          </cell>
        </row>
        <row r="4846">
          <cell r="A4846" t="str">
            <v>340.30.40.400-5000.10</v>
          </cell>
          <cell r="B4846" t="str">
            <v>340</v>
          </cell>
          <cell r="C4846" t="str">
            <v>30</v>
          </cell>
          <cell r="D4846" t="str">
            <v>40</v>
          </cell>
          <cell r="E4846" t="str">
            <v>400</v>
          </cell>
          <cell r="F4846" t="str">
            <v>5000.10</v>
          </cell>
          <cell r="G4846" t="str">
            <v>Salaries Furloughs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  <cell r="L4846">
            <v>0</v>
          </cell>
          <cell r="M4846">
            <v>0</v>
          </cell>
          <cell r="N4846">
            <v>0</v>
          </cell>
        </row>
        <row r="4847">
          <cell r="A4847" t="str">
            <v>340.30.40.400-5000.11</v>
          </cell>
          <cell r="B4847" t="str">
            <v>340</v>
          </cell>
          <cell r="C4847" t="str">
            <v>30</v>
          </cell>
          <cell r="D4847" t="str">
            <v>40</v>
          </cell>
          <cell r="E4847" t="str">
            <v>400</v>
          </cell>
          <cell r="F4847" t="str">
            <v>5000.11</v>
          </cell>
          <cell r="G4847" t="str">
            <v>Salaries Worker's Comp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L4847">
            <v>0</v>
          </cell>
          <cell r="M4847">
            <v>0</v>
          </cell>
          <cell r="N4847">
            <v>0</v>
          </cell>
        </row>
        <row r="4848">
          <cell r="A4848" t="str">
            <v>340.30.40.400-5000.12</v>
          </cell>
          <cell r="B4848" t="str">
            <v>340</v>
          </cell>
          <cell r="C4848" t="str">
            <v>30</v>
          </cell>
          <cell r="D4848" t="str">
            <v>40</v>
          </cell>
          <cell r="E4848" t="str">
            <v>400</v>
          </cell>
          <cell r="F4848" t="str">
            <v>5000.12</v>
          </cell>
          <cell r="G4848" t="str">
            <v>Salaries Compensated Absences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L4848">
            <v>0</v>
          </cell>
          <cell r="M4848">
            <v>0</v>
          </cell>
          <cell r="N4848">
            <v>0</v>
          </cell>
        </row>
        <row r="4849">
          <cell r="A4849" t="str">
            <v>340.30.40.400-5000.99</v>
          </cell>
          <cell r="B4849" t="str">
            <v>340</v>
          </cell>
          <cell r="C4849" t="str">
            <v>30</v>
          </cell>
          <cell r="D4849" t="str">
            <v>40</v>
          </cell>
          <cell r="E4849" t="str">
            <v>400</v>
          </cell>
          <cell r="F4849" t="str">
            <v>5000.99</v>
          </cell>
          <cell r="G4849" t="str">
            <v>Salaries New Personnel Requests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  <cell r="L4849">
            <v>0</v>
          </cell>
          <cell r="M4849">
            <v>0</v>
          </cell>
          <cell r="N4849">
            <v>0</v>
          </cell>
        </row>
        <row r="4850">
          <cell r="A4850" t="str">
            <v>340.30.40.400-5100.00</v>
          </cell>
          <cell r="B4850" t="str">
            <v>340</v>
          </cell>
          <cell r="C4850" t="str">
            <v>30</v>
          </cell>
          <cell r="D4850" t="str">
            <v>40</v>
          </cell>
          <cell r="E4850" t="str">
            <v>400</v>
          </cell>
          <cell r="F4850" t="str">
            <v>5100.00</v>
          </cell>
          <cell r="G4850" t="str">
            <v>Benefits PERS Pool Liability</v>
          </cell>
          <cell r="H4850">
            <v>129395</v>
          </cell>
          <cell r="I4850">
            <v>0</v>
          </cell>
          <cell r="J4850">
            <v>129395</v>
          </cell>
          <cell r="K4850">
            <v>0</v>
          </cell>
          <cell r="L4850">
            <v>0</v>
          </cell>
          <cell r="M4850">
            <v>31293.87</v>
          </cell>
          <cell r="N4850">
            <v>98101.13</v>
          </cell>
        </row>
        <row r="4851">
          <cell r="A4851" t="str">
            <v>340.30.40.400-5100.01</v>
          </cell>
          <cell r="B4851" t="str">
            <v>340</v>
          </cell>
          <cell r="C4851" t="str">
            <v>30</v>
          </cell>
          <cell r="D4851" t="str">
            <v>40</v>
          </cell>
          <cell r="E4851" t="str">
            <v>400</v>
          </cell>
          <cell r="F4851" t="str">
            <v>5100.01</v>
          </cell>
          <cell r="G4851" t="str">
            <v>Benefits Retirement</v>
          </cell>
          <cell r="H4851">
            <v>41075</v>
          </cell>
          <cell r="I4851">
            <v>0</v>
          </cell>
          <cell r="J4851">
            <v>41075</v>
          </cell>
          <cell r="K4851">
            <v>0</v>
          </cell>
          <cell r="L4851">
            <v>0</v>
          </cell>
          <cell r="M4851">
            <v>11555.87</v>
          </cell>
          <cell r="N4851">
            <v>29519.13</v>
          </cell>
        </row>
        <row r="4852">
          <cell r="A4852" t="str">
            <v>340.30.40.400-5100.02</v>
          </cell>
          <cell r="B4852" t="str">
            <v>340</v>
          </cell>
          <cell r="C4852" t="str">
            <v>30</v>
          </cell>
          <cell r="D4852" t="str">
            <v>40</v>
          </cell>
          <cell r="E4852" t="str">
            <v>400</v>
          </cell>
          <cell r="F4852" t="str">
            <v>5100.02</v>
          </cell>
          <cell r="G4852" t="str">
            <v>Benefits Health Insurance</v>
          </cell>
          <cell r="H4852">
            <v>86245</v>
          </cell>
          <cell r="I4852">
            <v>0</v>
          </cell>
          <cell r="J4852">
            <v>86245</v>
          </cell>
          <cell r="K4852">
            <v>0</v>
          </cell>
          <cell r="L4852">
            <v>0</v>
          </cell>
          <cell r="M4852">
            <v>18461.97</v>
          </cell>
          <cell r="N4852">
            <v>67783.03</v>
          </cell>
        </row>
        <row r="4853">
          <cell r="A4853" t="str">
            <v>340.30.40.400-5100.03</v>
          </cell>
          <cell r="B4853" t="str">
            <v>340</v>
          </cell>
          <cell r="C4853" t="str">
            <v>30</v>
          </cell>
          <cell r="D4853" t="str">
            <v>40</v>
          </cell>
          <cell r="E4853" t="str">
            <v>400</v>
          </cell>
          <cell r="F4853" t="str">
            <v>5100.03</v>
          </cell>
          <cell r="G4853" t="str">
            <v>Benefits Dental Insurance</v>
          </cell>
          <cell r="H4853">
            <v>9560</v>
          </cell>
          <cell r="I4853">
            <v>0</v>
          </cell>
          <cell r="J4853">
            <v>9560</v>
          </cell>
          <cell r="K4853">
            <v>0</v>
          </cell>
          <cell r="L4853">
            <v>0</v>
          </cell>
          <cell r="M4853">
            <v>1725.1</v>
          </cell>
          <cell r="N4853">
            <v>7834.9</v>
          </cell>
        </row>
        <row r="4854">
          <cell r="A4854" t="str">
            <v>340.30.40.400-5100.04</v>
          </cell>
          <cell r="B4854" t="str">
            <v>340</v>
          </cell>
          <cell r="C4854" t="str">
            <v>30</v>
          </cell>
          <cell r="D4854" t="str">
            <v>40</v>
          </cell>
          <cell r="E4854" t="str">
            <v>400</v>
          </cell>
          <cell r="F4854" t="str">
            <v>5100.04</v>
          </cell>
          <cell r="G4854" t="str">
            <v>Benefits Vision Insurance</v>
          </cell>
          <cell r="H4854">
            <v>1420</v>
          </cell>
          <cell r="I4854">
            <v>0</v>
          </cell>
          <cell r="J4854">
            <v>1420</v>
          </cell>
          <cell r="K4854">
            <v>0</v>
          </cell>
          <cell r="L4854">
            <v>0</v>
          </cell>
          <cell r="M4854">
            <v>294.66000000000003</v>
          </cell>
          <cell r="N4854">
            <v>1125.3399999999999</v>
          </cell>
        </row>
        <row r="4855">
          <cell r="A4855" t="str">
            <v>340.30.40.400-5100.05</v>
          </cell>
          <cell r="B4855" t="str">
            <v>340</v>
          </cell>
          <cell r="C4855" t="str">
            <v>30</v>
          </cell>
          <cell r="D4855" t="str">
            <v>40</v>
          </cell>
          <cell r="E4855" t="str">
            <v>400</v>
          </cell>
          <cell r="F4855" t="str">
            <v>5100.05</v>
          </cell>
          <cell r="G4855" t="str">
            <v>Benefits Life Insurance</v>
          </cell>
          <cell r="H4855">
            <v>1210</v>
          </cell>
          <cell r="I4855">
            <v>0</v>
          </cell>
          <cell r="J4855">
            <v>1210</v>
          </cell>
          <cell r="K4855">
            <v>0</v>
          </cell>
          <cell r="L4855">
            <v>0</v>
          </cell>
          <cell r="M4855">
            <v>272.54000000000002</v>
          </cell>
          <cell r="N4855">
            <v>937.46</v>
          </cell>
        </row>
        <row r="4856">
          <cell r="A4856" t="str">
            <v>340.30.40.400-5100.06</v>
          </cell>
          <cell r="B4856" t="str">
            <v>340</v>
          </cell>
          <cell r="C4856" t="str">
            <v>30</v>
          </cell>
          <cell r="D4856" t="str">
            <v>40</v>
          </cell>
          <cell r="E4856" t="str">
            <v>400</v>
          </cell>
          <cell r="F4856" t="str">
            <v>5100.06</v>
          </cell>
          <cell r="G4856" t="str">
            <v>Benefits Worker's Comp</v>
          </cell>
          <cell r="H4856">
            <v>19680</v>
          </cell>
          <cell r="I4856">
            <v>0</v>
          </cell>
          <cell r="J4856">
            <v>19680</v>
          </cell>
          <cell r="K4856">
            <v>0</v>
          </cell>
          <cell r="L4856">
            <v>0</v>
          </cell>
          <cell r="M4856">
            <v>0</v>
          </cell>
          <cell r="N4856">
            <v>19680</v>
          </cell>
        </row>
        <row r="4857">
          <cell r="A4857" t="str">
            <v>340.30.40.400-5100.07</v>
          </cell>
          <cell r="B4857" t="str">
            <v>340</v>
          </cell>
          <cell r="C4857" t="str">
            <v>30</v>
          </cell>
          <cell r="D4857" t="str">
            <v>40</v>
          </cell>
          <cell r="E4857" t="str">
            <v>400</v>
          </cell>
          <cell r="F4857" t="str">
            <v>5100.07</v>
          </cell>
          <cell r="G4857" t="str">
            <v>Benefits Long Term Disability</v>
          </cell>
          <cell r="H4857">
            <v>3810</v>
          </cell>
          <cell r="I4857">
            <v>0</v>
          </cell>
          <cell r="J4857">
            <v>3810</v>
          </cell>
          <cell r="K4857">
            <v>0</v>
          </cell>
          <cell r="L4857">
            <v>0</v>
          </cell>
          <cell r="M4857">
            <v>702.85</v>
          </cell>
          <cell r="N4857">
            <v>3107.15</v>
          </cell>
        </row>
        <row r="4858">
          <cell r="A4858" t="str">
            <v>340.30.40.400-5100.08</v>
          </cell>
          <cell r="B4858" t="str">
            <v>340</v>
          </cell>
          <cell r="C4858" t="str">
            <v>30</v>
          </cell>
          <cell r="D4858" t="str">
            <v>40</v>
          </cell>
          <cell r="E4858" t="str">
            <v>400</v>
          </cell>
          <cell r="F4858" t="str">
            <v>5100.08</v>
          </cell>
          <cell r="G4858" t="str">
            <v>Benefits Deferred Compensation</v>
          </cell>
          <cell r="H4858">
            <v>8090</v>
          </cell>
          <cell r="I4858">
            <v>0</v>
          </cell>
          <cell r="J4858">
            <v>8090</v>
          </cell>
          <cell r="K4858">
            <v>0</v>
          </cell>
          <cell r="L4858">
            <v>0</v>
          </cell>
          <cell r="M4858">
            <v>2458.02</v>
          </cell>
          <cell r="N4858">
            <v>5631.98</v>
          </cell>
        </row>
        <row r="4859">
          <cell r="A4859" t="str">
            <v>340.30.40.400-5100.09</v>
          </cell>
          <cell r="B4859" t="str">
            <v>340</v>
          </cell>
          <cell r="C4859" t="str">
            <v>30</v>
          </cell>
          <cell r="D4859" t="str">
            <v>40</v>
          </cell>
          <cell r="E4859" t="str">
            <v>400</v>
          </cell>
          <cell r="F4859" t="str">
            <v>5100.09</v>
          </cell>
          <cell r="G4859" t="str">
            <v>Benefits Unemployment Insurance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L4859">
            <v>0</v>
          </cell>
          <cell r="M4859">
            <v>0</v>
          </cell>
          <cell r="N4859">
            <v>0</v>
          </cell>
        </row>
        <row r="4860">
          <cell r="A4860" t="str">
            <v>340.30.40.400-5100.11</v>
          </cell>
          <cell r="B4860" t="str">
            <v>340</v>
          </cell>
          <cell r="C4860" t="str">
            <v>30</v>
          </cell>
          <cell r="D4860" t="str">
            <v>40</v>
          </cell>
          <cell r="E4860" t="str">
            <v>400</v>
          </cell>
          <cell r="F4860" t="str">
            <v>5100.11</v>
          </cell>
          <cell r="G4860" t="str">
            <v>Benefits Medicare</v>
          </cell>
          <cell r="H4860">
            <v>10045</v>
          </cell>
          <cell r="I4860">
            <v>0</v>
          </cell>
          <cell r="J4860">
            <v>10045</v>
          </cell>
          <cell r="K4860">
            <v>0</v>
          </cell>
          <cell r="L4860">
            <v>0</v>
          </cell>
          <cell r="M4860">
            <v>2889.41</v>
          </cell>
          <cell r="N4860">
            <v>7155.59</v>
          </cell>
        </row>
        <row r="4861">
          <cell r="A4861" t="str">
            <v>340.30.40.400-5100.12</v>
          </cell>
          <cell r="B4861" t="str">
            <v>340</v>
          </cell>
          <cell r="C4861" t="str">
            <v>30</v>
          </cell>
          <cell r="D4861" t="str">
            <v>40</v>
          </cell>
          <cell r="E4861" t="str">
            <v>400</v>
          </cell>
          <cell r="F4861" t="str">
            <v>5100.12</v>
          </cell>
          <cell r="G4861" t="str">
            <v>Benefits Annual Physical Exam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  <cell r="L4861">
            <v>0</v>
          </cell>
          <cell r="M4861">
            <v>0</v>
          </cell>
          <cell r="N4861">
            <v>0</v>
          </cell>
        </row>
        <row r="4862">
          <cell r="A4862" t="str">
            <v>340.30.40.400-5100.15</v>
          </cell>
          <cell r="B4862" t="str">
            <v>340</v>
          </cell>
          <cell r="C4862" t="str">
            <v>30</v>
          </cell>
          <cell r="D4862" t="str">
            <v>40</v>
          </cell>
          <cell r="E4862" t="str">
            <v>400</v>
          </cell>
          <cell r="F4862" t="str">
            <v>5100.15</v>
          </cell>
          <cell r="G4862" t="str">
            <v>Benefits Cell Phone Allowance</v>
          </cell>
          <cell r="H4862">
            <v>476</v>
          </cell>
          <cell r="I4862">
            <v>0</v>
          </cell>
          <cell r="J4862">
            <v>476</v>
          </cell>
          <cell r="K4862">
            <v>0</v>
          </cell>
          <cell r="L4862">
            <v>0</v>
          </cell>
          <cell r="M4862">
            <v>59.4</v>
          </cell>
          <cell r="N4862">
            <v>416.6</v>
          </cell>
        </row>
        <row r="4863">
          <cell r="A4863" t="str">
            <v>340.30.40.400-5100.17</v>
          </cell>
          <cell r="B4863" t="str">
            <v>340</v>
          </cell>
          <cell r="C4863" t="str">
            <v>30</v>
          </cell>
          <cell r="D4863" t="str">
            <v>40</v>
          </cell>
          <cell r="E4863" t="str">
            <v>400</v>
          </cell>
          <cell r="F4863" t="str">
            <v>5100.17</v>
          </cell>
          <cell r="G4863" t="str">
            <v>Benefits Other Post Employment Benefits</v>
          </cell>
          <cell r="H4863">
            <v>16540</v>
          </cell>
          <cell r="I4863">
            <v>0</v>
          </cell>
          <cell r="J4863">
            <v>16540</v>
          </cell>
          <cell r="K4863">
            <v>0</v>
          </cell>
          <cell r="L4863">
            <v>0</v>
          </cell>
          <cell r="M4863">
            <v>4938.57</v>
          </cell>
          <cell r="N4863">
            <v>11601.43</v>
          </cell>
        </row>
        <row r="4864">
          <cell r="A4864" t="str">
            <v>340.30.40.400-6000.01</v>
          </cell>
          <cell r="B4864" t="str">
            <v>340</v>
          </cell>
          <cell r="C4864" t="str">
            <v>30</v>
          </cell>
          <cell r="D4864" t="str">
            <v>40</v>
          </cell>
          <cell r="E4864" t="str">
            <v>400</v>
          </cell>
          <cell r="F4864" t="str">
            <v>6000.01</v>
          </cell>
          <cell r="G4864" t="str">
            <v>Professional Services General</v>
          </cell>
          <cell r="H4864">
            <v>25000</v>
          </cell>
          <cell r="I4864">
            <v>0</v>
          </cell>
          <cell r="J4864">
            <v>25000</v>
          </cell>
          <cell r="K4864">
            <v>0</v>
          </cell>
          <cell r="L4864">
            <v>0</v>
          </cell>
          <cell r="M4864">
            <v>3823.83</v>
          </cell>
          <cell r="N4864">
            <v>21176.17</v>
          </cell>
        </row>
        <row r="4865">
          <cell r="A4865" t="str">
            <v>340.30.40.400-6000.12</v>
          </cell>
          <cell r="B4865" t="str">
            <v>340</v>
          </cell>
          <cell r="C4865" t="str">
            <v>30</v>
          </cell>
          <cell r="D4865" t="str">
            <v>40</v>
          </cell>
          <cell r="E4865" t="str">
            <v>400</v>
          </cell>
          <cell r="F4865" t="str">
            <v>6000.12</v>
          </cell>
          <cell r="G4865" t="str">
            <v>Professional Services Contract Services</v>
          </cell>
          <cell r="H4865">
            <v>125000</v>
          </cell>
          <cell r="I4865">
            <v>0</v>
          </cell>
          <cell r="J4865">
            <v>125000</v>
          </cell>
          <cell r="K4865">
            <v>0</v>
          </cell>
          <cell r="L4865">
            <v>0</v>
          </cell>
          <cell r="M4865">
            <v>18961.05</v>
          </cell>
          <cell r="N4865">
            <v>106038.95</v>
          </cell>
        </row>
        <row r="4866">
          <cell r="A4866" t="str">
            <v>340.30.40.400-6000.18</v>
          </cell>
          <cell r="B4866" t="str">
            <v>340</v>
          </cell>
          <cell r="C4866" t="str">
            <v>30</v>
          </cell>
          <cell r="D4866" t="str">
            <v>40</v>
          </cell>
          <cell r="E4866" t="str">
            <v>400</v>
          </cell>
          <cell r="F4866" t="str">
            <v>6000.18</v>
          </cell>
          <cell r="G4866" t="str">
            <v>Professional Services Legal</v>
          </cell>
          <cell r="H4866">
            <v>24000</v>
          </cell>
          <cell r="I4866">
            <v>0</v>
          </cell>
          <cell r="J4866">
            <v>24000</v>
          </cell>
          <cell r="K4866">
            <v>0</v>
          </cell>
          <cell r="L4866">
            <v>0</v>
          </cell>
          <cell r="M4866">
            <v>663</v>
          </cell>
          <cell r="N4866">
            <v>23337</v>
          </cell>
        </row>
        <row r="4867">
          <cell r="A4867" t="str">
            <v>340.30.40.400-6000.19</v>
          </cell>
          <cell r="B4867" t="str">
            <v>340</v>
          </cell>
          <cell r="C4867" t="str">
            <v>30</v>
          </cell>
          <cell r="D4867" t="str">
            <v>40</v>
          </cell>
          <cell r="E4867" t="str">
            <v>400</v>
          </cell>
          <cell r="F4867" t="str">
            <v>6000.19</v>
          </cell>
          <cell r="G4867" t="str">
            <v>Professional Services Labor Relations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  <cell r="L4867">
            <v>0</v>
          </cell>
          <cell r="M4867">
            <v>0</v>
          </cell>
          <cell r="N4867">
            <v>0</v>
          </cell>
        </row>
        <row r="4868">
          <cell r="A4868" t="str">
            <v>340.30.40.400-6000.33</v>
          </cell>
          <cell r="B4868" t="str">
            <v>340</v>
          </cell>
          <cell r="C4868" t="str">
            <v>30</v>
          </cell>
          <cell r="D4868" t="str">
            <v>40</v>
          </cell>
          <cell r="E4868" t="str">
            <v>400</v>
          </cell>
          <cell r="F4868" t="str">
            <v>6000.33</v>
          </cell>
          <cell r="G4868" t="str">
            <v>Professional Services Long Range Planning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  <cell r="L4868">
            <v>0</v>
          </cell>
          <cell r="M4868">
            <v>367.5</v>
          </cell>
          <cell r="N4868">
            <v>-367.5</v>
          </cell>
        </row>
        <row r="4869">
          <cell r="A4869" t="str">
            <v>340.30.40.400-6100.01</v>
          </cell>
          <cell r="B4869" t="str">
            <v>340</v>
          </cell>
          <cell r="C4869" t="str">
            <v>30</v>
          </cell>
          <cell r="D4869" t="str">
            <v>40</v>
          </cell>
          <cell r="E4869" t="str">
            <v>400</v>
          </cell>
          <cell r="F4869" t="str">
            <v>6100.01</v>
          </cell>
          <cell r="G4869" t="str">
            <v>Utilities Electric</v>
          </cell>
          <cell r="H4869">
            <v>5000</v>
          </cell>
          <cell r="I4869">
            <v>0</v>
          </cell>
          <cell r="J4869">
            <v>5000</v>
          </cell>
          <cell r="K4869">
            <v>0</v>
          </cell>
          <cell r="L4869">
            <v>0</v>
          </cell>
          <cell r="M4869">
            <v>0</v>
          </cell>
          <cell r="N4869">
            <v>5000</v>
          </cell>
        </row>
        <row r="4870">
          <cell r="A4870" t="str">
            <v>340.30.40.400-6100.02</v>
          </cell>
          <cell r="B4870" t="str">
            <v>340</v>
          </cell>
          <cell r="C4870" t="str">
            <v>30</v>
          </cell>
          <cell r="D4870" t="str">
            <v>40</v>
          </cell>
          <cell r="E4870" t="str">
            <v>400</v>
          </cell>
          <cell r="F4870" t="str">
            <v>6100.02</v>
          </cell>
          <cell r="G4870" t="str">
            <v>Utilities Telephone</v>
          </cell>
          <cell r="H4870">
            <v>2100</v>
          </cell>
          <cell r="I4870">
            <v>0</v>
          </cell>
          <cell r="J4870">
            <v>2100</v>
          </cell>
          <cell r="K4870">
            <v>0</v>
          </cell>
          <cell r="L4870">
            <v>0</v>
          </cell>
          <cell r="M4870">
            <v>357.26</v>
          </cell>
          <cell r="N4870">
            <v>1742.74</v>
          </cell>
        </row>
        <row r="4871">
          <cell r="A4871" t="str">
            <v>340.30.40.400-6100.03</v>
          </cell>
          <cell r="B4871" t="str">
            <v>340</v>
          </cell>
          <cell r="C4871" t="str">
            <v>30</v>
          </cell>
          <cell r="D4871" t="str">
            <v>40</v>
          </cell>
          <cell r="E4871" t="str">
            <v>400</v>
          </cell>
          <cell r="F4871" t="str">
            <v>6100.03</v>
          </cell>
          <cell r="G4871" t="str">
            <v>Utilities Data Transmission / ISP</v>
          </cell>
          <cell r="H4871">
            <v>250</v>
          </cell>
          <cell r="I4871">
            <v>0</v>
          </cell>
          <cell r="J4871">
            <v>250</v>
          </cell>
          <cell r="K4871">
            <v>0</v>
          </cell>
          <cell r="L4871">
            <v>0</v>
          </cell>
          <cell r="M4871">
            <v>76.02</v>
          </cell>
          <cell r="N4871">
            <v>173.98</v>
          </cell>
        </row>
        <row r="4872">
          <cell r="A4872" t="str">
            <v>340.30.40.400-6200.01</v>
          </cell>
          <cell r="B4872" t="str">
            <v>340</v>
          </cell>
          <cell r="C4872" t="str">
            <v>30</v>
          </cell>
          <cell r="D4872" t="str">
            <v>40</v>
          </cell>
          <cell r="E4872" t="str">
            <v>400</v>
          </cell>
          <cell r="F4872" t="str">
            <v>6200.01</v>
          </cell>
          <cell r="G4872" t="str">
            <v>Supplies Office</v>
          </cell>
          <cell r="H4872">
            <v>4000</v>
          </cell>
          <cell r="I4872">
            <v>0</v>
          </cell>
          <cell r="J4872">
            <v>4000</v>
          </cell>
          <cell r="K4872">
            <v>0</v>
          </cell>
          <cell r="L4872">
            <v>0</v>
          </cell>
          <cell r="M4872">
            <v>448.21</v>
          </cell>
          <cell r="N4872">
            <v>3551.79</v>
          </cell>
        </row>
        <row r="4873">
          <cell r="A4873" t="str">
            <v>340.30.40.400-6200.02</v>
          </cell>
          <cell r="B4873" t="str">
            <v>340</v>
          </cell>
          <cell r="C4873" t="str">
            <v>30</v>
          </cell>
          <cell r="D4873" t="str">
            <v>40</v>
          </cell>
          <cell r="E4873" t="str">
            <v>400</v>
          </cell>
          <cell r="F4873" t="str">
            <v>6200.02</v>
          </cell>
          <cell r="G4873" t="str">
            <v>Supplies Special Department</v>
          </cell>
          <cell r="H4873">
            <v>3000</v>
          </cell>
          <cell r="I4873">
            <v>0</v>
          </cell>
          <cell r="J4873">
            <v>3000</v>
          </cell>
          <cell r="K4873">
            <v>0</v>
          </cell>
          <cell r="L4873">
            <v>0</v>
          </cell>
          <cell r="M4873">
            <v>1567.74</v>
          </cell>
          <cell r="N4873">
            <v>1432.26</v>
          </cell>
        </row>
        <row r="4874">
          <cell r="A4874" t="str">
            <v>340.30.40.400-6200.03</v>
          </cell>
          <cell r="B4874" t="str">
            <v>340</v>
          </cell>
          <cell r="C4874" t="str">
            <v>30</v>
          </cell>
          <cell r="D4874" t="str">
            <v>40</v>
          </cell>
          <cell r="E4874" t="str">
            <v>400</v>
          </cell>
          <cell r="F4874" t="str">
            <v>6200.03</v>
          </cell>
          <cell r="G4874" t="str">
            <v>Supplies Copier Maintenance &amp; Supplies</v>
          </cell>
          <cell r="H4874">
            <v>5000</v>
          </cell>
          <cell r="I4874">
            <v>0</v>
          </cell>
          <cell r="J4874">
            <v>5000</v>
          </cell>
          <cell r="K4874">
            <v>0</v>
          </cell>
          <cell r="L4874">
            <v>0</v>
          </cell>
          <cell r="M4874">
            <v>528.29999999999995</v>
          </cell>
          <cell r="N4874">
            <v>4471.7</v>
          </cell>
        </row>
        <row r="4875">
          <cell r="A4875" t="str">
            <v>340.30.40.400-6200.04</v>
          </cell>
          <cell r="B4875" t="str">
            <v>340</v>
          </cell>
          <cell r="C4875" t="str">
            <v>30</v>
          </cell>
          <cell r="D4875" t="str">
            <v>40</v>
          </cell>
          <cell r="E4875" t="str">
            <v>400</v>
          </cell>
          <cell r="F4875" t="str">
            <v>6200.04</v>
          </cell>
          <cell r="G4875" t="str">
            <v>Supplies Postage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L4875">
            <v>0</v>
          </cell>
          <cell r="M4875">
            <v>0</v>
          </cell>
          <cell r="N4875">
            <v>0</v>
          </cell>
        </row>
        <row r="4876">
          <cell r="A4876" t="str">
            <v>340.30.40.400-6200.05</v>
          </cell>
          <cell r="B4876" t="str">
            <v>340</v>
          </cell>
          <cell r="C4876" t="str">
            <v>30</v>
          </cell>
          <cell r="D4876" t="str">
            <v>40</v>
          </cell>
          <cell r="E4876" t="str">
            <v>400</v>
          </cell>
          <cell r="F4876" t="str">
            <v>6200.05</v>
          </cell>
          <cell r="G4876" t="str">
            <v>Supplies Gasoline</v>
          </cell>
          <cell r="H4876">
            <v>300</v>
          </cell>
          <cell r="I4876">
            <v>0</v>
          </cell>
          <cell r="J4876">
            <v>300</v>
          </cell>
          <cell r="K4876">
            <v>0</v>
          </cell>
          <cell r="L4876">
            <v>0</v>
          </cell>
          <cell r="M4876">
            <v>0</v>
          </cell>
          <cell r="N4876">
            <v>300</v>
          </cell>
        </row>
        <row r="4877">
          <cell r="A4877" t="str">
            <v>340.30.40.400-6200.09</v>
          </cell>
          <cell r="B4877" t="str">
            <v>340</v>
          </cell>
          <cell r="C4877" t="str">
            <v>30</v>
          </cell>
          <cell r="D4877" t="str">
            <v>40</v>
          </cell>
          <cell r="E4877" t="str">
            <v>400</v>
          </cell>
          <cell r="F4877" t="str">
            <v>6200.09</v>
          </cell>
          <cell r="G4877" t="str">
            <v>Supplies Data Processing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  <cell r="L4877">
            <v>0</v>
          </cell>
          <cell r="M4877">
            <v>0</v>
          </cell>
          <cell r="N4877">
            <v>0</v>
          </cell>
        </row>
        <row r="4878">
          <cell r="A4878" t="str">
            <v>340.30.40.400-6260.01</v>
          </cell>
          <cell r="B4878" t="str">
            <v>340</v>
          </cell>
          <cell r="C4878" t="str">
            <v>30</v>
          </cell>
          <cell r="D4878" t="str">
            <v>40</v>
          </cell>
          <cell r="E4878" t="str">
            <v>400</v>
          </cell>
          <cell r="F4878" t="str">
            <v>6260.01</v>
          </cell>
          <cell r="G4878" t="str">
            <v>Supplies-Community Development General Plan Documents</v>
          </cell>
          <cell r="H4878">
            <v>2000</v>
          </cell>
          <cell r="I4878">
            <v>0</v>
          </cell>
          <cell r="J4878">
            <v>2000</v>
          </cell>
          <cell r="K4878">
            <v>0</v>
          </cell>
          <cell r="L4878">
            <v>0</v>
          </cell>
          <cell r="M4878">
            <v>0</v>
          </cell>
          <cell r="N4878">
            <v>2000</v>
          </cell>
        </row>
        <row r="4879">
          <cell r="A4879" t="str">
            <v>340.30.40.400-6300.01</v>
          </cell>
          <cell r="B4879" t="str">
            <v>340</v>
          </cell>
          <cell r="C4879" t="str">
            <v>30</v>
          </cell>
          <cell r="D4879" t="str">
            <v>40</v>
          </cell>
          <cell r="E4879" t="str">
            <v>400</v>
          </cell>
          <cell r="F4879" t="str">
            <v>6300.01</v>
          </cell>
          <cell r="G4879" t="str">
            <v>Dues &amp; Subscriptions Memberships</v>
          </cell>
          <cell r="H4879">
            <v>3000</v>
          </cell>
          <cell r="I4879">
            <v>0</v>
          </cell>
          <cell r="J4879">
            <v>3000</v>
          </cell>
          <cell r="K4879">
            <v>0</v>
          </cell>
          <cell r="L4879">
            <v>0</v>
          </cell>
          <cell r="M4879">
            <v>1306.08</v>
          </cell>
          <cell r="N4879">
            <v>1693.92</v>
          </cell>
        </row>
        <row r="4880">
          <cell r="A4880" t="str">
            <v>340.30.40.400-6300.02</v>
          </cell>
          <cell r="B4880" t="str">
            <v>340</v>
          </cell>
          <cell r="C4880" t="str">
            <v>30</v>
          </cell>
          <cell r="D4880" t="str">
            <v>40</v>
          </cell>
          <cell r="E4880" t="str">
            <v>400</v>
          </cell>
          <cell r="F4880" t="str">
            <v>6300.02</v>
          </cell>
          <cell r="G4880" t="str">
            <v>Dues &amp; Subscriptions Publications</v>
          </cell>
          <cell r="H4880">
            <v>1000</v>
          </cell>
          <cell r="I4880">
            <v>0</v>
          </cell>
          <cell r="J4880">
            <v>1000</v>
          </cell>
          <cell r="K4880">
            <v>0</v>
          </cell>
          <cell r="L4880">
            <v>0</v>
          </cell>
          <cell r="M4880">
            <v>0</v>
          </cell>
          <cell r="N4880">
            <v>1000</v>
          </cell>
        </row>
        <row r="4881">
          <cell r="A4881" t="str">
            <v>340.30.40.400-6350.01</v>
          </cell>
          <cell r="B4881" t="str">
            <v>340</v>
          </cell>
          <cell r="C4881" t="str">
            <v>30</v>
          </cell>
          <cell r="D4881" t="str">
            <v>40</v>
          </cell>
          <cell r="E4881" t="str">
            <v>400</v>
          </cell>
          <cell r="F4881" t="str">
            <v>6350.01</v>
          </cell>
          <cell r="G4881" t="str">
            <v>Maintenance Agreements &amp; Licenses License/Software Maintenance</v>
          </cell>
          <cell r="H4881">
            <v>25000</v>
          </cell>
          <cell r="I4881">
            <v>0</v>
          </cell>
          <cell r="J4881">
            <v>25000</v>
          </cell>
          <cell r="K4881">
            <v>0</v>
          </cell>
          <cell r="L4881">
            <v>0</v>
          </cell>
          <cell r="M4881">
            <v>42.8</v>
          </cell>
          <cell r="N4881">
            <v>24957.200000000001</v>
          </cell>
        </row>
        <row r="4882">
          <cell r="A4882" t="str">
            <v>340.30.40.400-6400.01</v>
          </cell>
          <cell r="B4882" t="str">
            <v>340</v>
          </cell>
          <cell r="C4882" t="str">
            <v>30</v>
          </cell>
          <cell r="D4882" t="str">
            <v>40</v>
          </cell>
          <cell r="E4882" t="str">
            <v>400</v>
          </cell>
          <cell r="F4882" t="str">
            <v>6400.01</v>
          </cell>
          <cell r="G4882" t="str">
            <v>Repairs &amp; Maintenance Building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L4882">
            <v>0</v>
          </cell>
          <cell r="M4882">
            <v>0</v>
          </cell>
          <cell r="N4882">
            <v>0</v>
          </cell>
        </row>
        <row r="4883">
          <cell r="A4883" t="str">
            <v>340.30.40.400-6400.05</v>
          </cell>
          <cell r="B4883" t="str">
            <v>340</v>
          </cell>
          <cell r="C4883" t="str">
            <v>30</v>
          </cell>
          <cell r="D4883" t="str">
            <v>40</v>
          </cell>
          <cell r="E4883" t="str">
            <v>400</v>
          </cell>
          <cell r="F4883" t="str">
            <v>6400.05</v>
          </cell>
          <cell r="G4883" t="str">
            <v>Repairs &amp; Maintenance Vehicle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  <cell r="L4883">
            <v>0</v>
          </cell>
          <cell r="M4883">
            <v>0</v>
          </cell>
          <cell r="N4883">
            <v>0</v>
          </cell>
        </row>
        <row r="4884">
          <cell r="A4884" t="str">
            <v>340.30.40.400-6500.04</v>
          </cell>
          <cell r="B4884" t="str">
            <v>340</v>
          </cell>
          <cell r="C4884" t="str">
            <v>30</v>
          </cell>
          <cell r="D4884" t="str">
            <v>40</v>
          </cell>
          <cell r="E4884" t="str">
            <v>400</v>
          </cell>
          <cell r="F4884" t="str">
            <v>6500.04</v>
          </cell>
          <cell r="G4884" t="str">
            <v>Claims &amp; Insurance Insurance Premiums</v>
          </cell>
          <cell r="H4884">
            <v>26550</v>
          </cell>
          <cell r="I4884">
            <v>0</v>
          </cell>
          <cell r="J4884">
            <v>26550</v>
          </cell>
          <cell r="K4884">
            <v>0</v>
          </cell>
          <cell r="L4884">
            <v>0</v>
          </cell>
          <cell r="M4884">
            <v>0</v>
          </cell>
          <cell r="N4884">
            <v>26550</v>
          </cell>
        </row>
        <row r="4885">
          <cell r="A4885" t="str">
            <v>340.30.40.400-6600.01</v>
          </cell>
          <cell r="B4885" t="str">
            <v>340</v>
          </cell>
          <cell r="C4885" t="str">
            <v>30</v>
          </cell>
          <cell r="D4885" t="str">
            <v>40</v>
          </cell>
          <cell r="E4885" t="str">
            <v>400</v>
          </cell>
          <cell r="F4885" t="str">
            <v>6600.01</v>
          </cell>
          <cell r="G4885" t="str">
            <v>Administrative Expenses Meetings</v>
          </cell>
          <cell r="H4885">
            <v>500</v>
          </cell>
          <cell r="I4885">
            <v>0</v>
          </cell>
          <cell r="J4885">
            <v>500</v>
          </cell>
          <cell r="K4885">
            <v>0</v>
          </cell>
          <cell r="L4885">
            <v>0</v>
          </cell>
          <cell r="M4885">
            <v>0</v>
          </cell>
          <cell r="N4885">
            <v>500</v>
          </cell>
        </row>
        <row r="4886">
          <cell r="A4886" t="str">
            <v>340.30.40.400-6600.03</v>
          </cell>
          <cell r="B4886" t="str">
            <v>340</v>
          </cell>
          <cell r="C4886" t="str">
            <v>30</v>
          </cell>
          <cell r="D4886" t="str">
            <v>40</v>
          </cell>
          <cell r="E4886" t="str">
            <v>400</v>
          </cell>
          <cell r="F4886" t="str">
            <v>6600.03</v>
          </cell>
          <cell r="G4886" t="str">
            <v>Administrative Expenses Mileage Reimbursement</v>
          </cell>
          <cell r="H4886">
            <v>500</v>
          </cell>
          <cell r="I4886">
            <v>0</v>
          </cell>
          <cell r="J4886">
            <v>500</v>
          </cell>
          <cell r="K4886">
            <v>0</v>
          </cell>
          <cell r="L4886">
            <v>0</v>
          </cell>
          <cell r="M4886">
            <v>0</v>
          </cell>
          <cell r="N4886">
            <v>500</v>
          </cell>
        </row>
        <row r="4887">
          <cell r="A4887" t="str">
            <v>340.30.40.400-6600.04</v>
          </cell>
          <cell r="B4887" t="str">
            <v>340</v>
          </cell>
          <cell r="C4887" t="str">
            <v>30</v>
          </cell>
          <cell r="D4887" t="str">
            <v>40</v>
          </cell>
          <cell r="E4887" t="str">
            <v>400</v>
          </cell>
          <cell r="F4887" t="str">
            <v>6600.04</v>
          </cell>
          <cell r="G4887" t="str">
            <v>Administrative Expenses Training/Conferences</v>
          </cell>
          <cell r="H4887">
            <v>21000</v>
          </cell>
          <cell r="I4887">
            <v>0</v>
          </cell>
          <cell r="J4887">
            <v>21000</v>
          </cell>
          <cell r="K4887">
            <v>0</v>
          </cell>
          <cell r="L4887">
            <v>0</v>
          </cell>
          <cell r="M4887">
            <v>0</v>
          </cell>
          <cell r="N4887">
            <v>21000</v>
          </cell>
        </row>
        <row r="4888">
          <cell r="A4888" t="str">
            <v>340.30.40.400-6600.05</v>
          </cell>
          <cell r="B4888" t="str">
            <v>340</v>
          </cell>
          <cell r="C4888" t="str">
            <v>30</v>
          </cell>
          <cell r="D4888" t="str">
            <v>40</v>
          </cell>
          <cell r="E4888" t="str">
            <v>400</v>
          </cell>
          <cell r="F4888" t="str">
            <v>6600.05</v>
          </cell>
          <cell r="G4888" t="str">
            <v>Administrative Expenses Public/Legal Advertisement</v>
          </cell>
          <cell r="H4888">
            <v>8000</v>
          </cell>
          <cell r="I4888">
            <v>0</v>
          </cell>
          <cell r="J4888">
            <v>8000</v>
          </cell>
          <cell r="K4888">
            <v>0</v>
          </cell>
          <cell r="L4888">
            <v>0</v>
          </cell>
          <cell r="M4888">
            <v>1625.78</v>
          </cell>
          <cell r="N4888">
            <v>6374.22</v>
          </cell>
        </row>
        <row r="4889">
          <cell r="A4889" t="str">
            <v>340.30.40.400-6600.07</v>
          </cell>
          <cell r="B4889" t="str">
            <v>340</v>
          </cell>
          <cell r="C4889" t="str">
            <v>30</v>
          </cell>
          <cell r="D4889" t="str">
            <v>40</v>
          </cell>
          <cell r="E4889" t="str">
            <v>400</v>
          </cell>
          <cell r="F4889" t="str">
            <v>6600.07</v>
          </cell>
          <cell r="G4889" t="str">
            <v>Administrative Expenses Employee Recruitment</v>
          </cell>
          <cell r="H4889">
            <v>50</v>
          </cell>
          <cell r="I4889">
            <v>0</v>
          </cell>
          <cell r="J4889">
            <v>50</v>
          </cell>
          <cell r="K4889">
            <v>0</v>
          </cell>
          <cell r="L4889">
            <v>0</v>
          </cell>
          <cell r="M4889">
            <v>60</v>
          </cell>
          <cell r="N4889">
            <v>-10</v>
          </cell>
        </row>
        <row r="4890">
          <cell r="A4890" t="str">
            <v>340.30.40.400-6600.14</v>
          </cell>
          <cell r="B4890" t="str">
            <v>340</v>
          </cell>
          <cell r="C4890" t="str">
            <v>30</v>
          </cell>
          <cell r="D4890" t="str">
            <v>40</v>
          </cell>
          <cell r="E4890" t="str">
            <v>400</v>
          </cell>
          <cell r="F4890" t="str">
            <v>6600.14</v>
          </cell>
          <cell r="G4890" t="str">
            <v>Administrative Expenses Filing/Recording Fee</v>
          </cell>
          <cell r="H4890">
            <v>1000</v>
          </cell>
          <cell r="I4890">
            <v>0</v>
          </cell>
          <cell r="J4890">
            <v>1000</v>
          </cell>
          <cell r="K4890">
            <v>0</v>
          </cell>
          <cell r="L4890">
            <v>0</v>
          </cell>
          <cell r="M4890">
            <v>0</v>
          </cell>
          <cell r="N4890">
            <v>1000</v>
          </cell>
        </row>
        <row r="4891">
          <cell r="A4891" t="str">
            <v>340.30.40.400-6600.20</v>
          </cell>
          <cell r="B4891" t="str">
            <v>340</v>
          </cell>
          <cell r="C4891" t="str">
            <v>30</v>
          </cell>
          <cell r="D4891" t="str">
            <v>40</v>
          </cell>
          <cell r="E4891" t="str">
            <v>400</v>
          </cell>
          <cell r="F4891" t="str">
            <v>6600.20</v>
          </cell>
          <cell r="G4891" t="str">
            <v>Administrative Expenses Training - Commissioners</v>
          </cell>
          <cell r="H4891">
            <v>12000</v>
          </cell>
          <cell r="I4891">
            <v>0</v>
          </cell>
          <cell r="J4891">
            <v>12000</v>
          </cell>
          <cell r="K4891">
            <v>0</v>
          </cell>
          <cell r="L4891">
            <v>0</v>
          </cell>
          <cell r="M4891">
            <v>0</v>
          </cell>
          <cell r="N4891">
            <v>12000</v>
          </cell>
        </row>
        <row r="4892">
          <cell r="A4892" t="str">
            <v>340.30.40.400-6600.26</v>
          </cell>
          <cell r="B4892" t="str">
            <v>340</v>
          </cell>
          <cell r="C4892" t="str">
            <v>30</v>
          </cell>
          <cell r="D4892" t="str">
            <v>40</v>
          </cell>
          <cell r="E4892" t="str">
            <v>400</v>
          </cell>
          <cell r="F4892" t="str">
            <v>6600.26</v>
          </cell>
          <cell r="G4892" t="str">
            <v>Administrative Expenses Support Services-IT</v>
          </cell>
          <cell r="H4892">
            <v>17880</v>
          </cell>
          <cell r="I4892">
            <v>0</v>
          </cell>
          <cell r="J4892">
            <v>17880</v>
          </cell>
          <cell r="K4892">
            <v>0</v>
          </cell>
          <cell r="L4892">
            <v>0</v>
          </cell>
          <cell r="M4892">
            <v>0</v>
          </cell>
          <cell r="N4892">
            <v>17880</v>
          </cell>
        </row>
        <row r="4893">
          <cell r="A4893" t="str">
            <v>340.30.40.400-6600.28</v>
          </cell>
          <cell r="B4893" t="str">
            <v>340</v>
          </cell>
          <cell r="C4893" t="str">
            <v>30</v>
          </cell>
          <cell r="D4893" t="str">
            <v>40</v>
          </cell>
          <cell r="E4893" t="str">
            <v>400</v>
          </cell>
          <cell r="F4893" t="str">
            <v>6600.28</v>
          </cell>
          <cell r="G4893" t="str">
            <v>Administrative Expenses Equipment Fund Contribution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L4893">
            <v>0</v>
          </cell>
          <cell r="M4893">
            <v>0</v>
          </cell>
          <cell r="N4893">
            <v>0</v>
          </cell>
        </row>
        <row r="4894">
          <cell r="A4894" t="str">
            <v>340.30.40.400-6600.32</v>
          </cell>
          <cell r="B4894" t="str">
            <v>340</v>
          </cell>
          <cell r="C4894" t="str">
            <v>30</v>
          </cell>
          <cell r="D4894" t="str">
            <v>40</v>
          </cell>
          <cell r="E4894" t="str">
            <v>400</v>
          </cell>
          <cell r="F4894" t="str">
            <v>6600.32</v>
          </cell>
          <cell r="G4894" t="str">
            <v>Administrative Expenses Vehicle Fund Contribution</v>
          </cell>
          <cell r="H4894">
            <v>1695</v>
          </cell>
          <cell r="I4894">
            <v>0</v>
          </cell>
          <cell r="J4894">
            <v>1695</v>
          </cell>
          <cell r="K4894">
            <v>0</v>
          </cell>
          <cell r="L4894">
            <v>0</v>
          </cell>
          <cell r="M4894">
            <v>0</v>
          </cell>
          <cell r="N4894">
            <v>1695</v>
          </cell>
        </row>
        <row r="4895">
          <cell r="A4895" t="str">
            <v>340.30.40.400-6600.36</v>
          </cell>
          <cell r="B4895" t="str">
            <v>340</v>
          </cell>
          <cell r="C4895" t="str">
            <v>30</v>
          </cell>
          <cell r="D4895" t="str">
            <v>40</v>
          </cell>
          <cell r="E4895" t="str">
            <v>400</v>
          </cell>
          <cell r="F4895" t="str">
            <v>6600.36</v>
          </cell>
          <cell r="G4895" t="str">
            <v>Administrative Expenses IT Fund Contribution</v>
          </cell>
          <cell r="H4895">
            <v>61190</v>
          </cell>
          <cell r="I4895">
            <v>0</v>
          </cell>
          <cell r="J4895">
            <v>61190</v>
          </cell>
          <cell r="K4895">
            <v>0</v>
          </cell>
          <cell r="L4895">
            <v>0</v>
          </cell>
          <cell r="M4895">
            <v>0</v>
          </cell>
          <cell r="N4895">
            <v>61190</v>
          </cell>
        </row>
        <row r="4896">
          <cell r="A4896" t="str">
            <v>340.30.40.400-8000.99</v>
          </cell>
          <cell r="B4896" t="str">
            <v>340</v>
          </cell>
          <cell r="C4896" t="str">
            <v>30</v>
          </cell>
          <cell r="D4896" t="str">
            <v>40</v>
          </cell>
          <cell r="E4896" t="str">
            <v>400</v>
          </cell>
          <cell r="F4896" t="str">
            <v>8000.99</v>
          </cell>
          <cell r="G4896" t="str">
            <v>Capital Improvements-General Government General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  <cell r="L4896">
            <v>0</v>
          </cell>
          <cell r="M4896">
            <v>0</v>
          </cell>
          <cell r="N4896">
            <v>0</v>
          </cell>
        </row>
        <row r="4897">
          <cell r="A4897" t="str">
            <v>340.30.45.000-5000.01</v>
          </cell>
          <cell r="B4897" t="str">
            <v>340</v>
          </cell>
          <cell r="C4897" t="str">
            <v>30</v>
          </cell>
          <cell r="D4897" t="str">
            <v>45</v>
          </cell>
          <cell r="E4897" t="str">
            <v>000</v>
          </cell>
          <cell r="F4897" t="str">
            <v>5000.01</v>
          </cell>
          <cell r="G4897" t="str">
            <v>Salaries Regular</v>
          </cell>
          <cell r="H4897">
            <v>963900</v>
          </cell>
          <cell r="I4897">
            <v>0</v>
          </cell>
          <cell r="J4897">
            <v>963900</v>
          </cell>
          <cell r="K4897">
            <v>0</v>
          </cell>
          <cell r="L4897">
            <v>0</v>
          </cell>
          <cell r="M4897">
            <v>199410.83</v>
          </cell>
          <cell r="N4897">
            <v>764489.17</v>
          </cell>
        </row>
        <row r="4898">
          <cell r="A4898" t="str">
            <v>340.30.45.000-5000.02</v>
          </cell>
          <cell r="B4898" t="str">
            <v>340</v>
          </cell>
          <cell r="C4898" t="str">
            <v>30</v>
          </cell>
          <cell r="D4898" t="str">
            <v>45</v>
          </cell>
          <cell r="E4898" t="str">
            <v>000</v>
          </cell>
          <cell r="F4898" t="str">
            <v>5000.02</v>
          </cell>
          <cell r="G4898" t="str">
            <v>Salaries Part Time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L4898">
            <v>0</v>
          </cell>
          <cell r="M4898">
            <v>4416.22</v>
          </cell>
          <cell r="N4898">
            <v>-4416.22</v>
          </cell>
        </row>
        <row r="4899">
          <cell r="A4899" t="str">
            <v>340.30.45.000-5000.03</v>
          </cell>
          <cell r="B4899" t="str">
            <v>340</v>
          </cell>
          <cell r="C4899" t="str">
            <v>30</v>
          </cell>
          <cell r="D4899" t="str">
            <v>45</v>
          </cell>
          <cell r="E4899" t="str">
            <v>000</v>
          </cell>
          <cell r="F4899" t="str">
            <v>5000.03</v>
          </cell>
          <cell r="G4899" t="str">
            <v>Salaries Overtime</v>
          </cell>
          <cell r="H4899">
            <v>8240</v>
          </cell>
          <cell r="I4899">
            <v>0</v>
          </cell>
          <cell r="J4899">
            <v>8240</v>
          </cell>
          <cell r="K4899">
            <v>0</v>
          </cell>
          <cell r="L4899">
            <v>0</v>
          </cell>
          <cell r="M4899">
            <v>2772.91</v>
          </cell>
          <cell r="N4899">
            <v>5467.09</v>
          </cell>
        </row>
        <row r="4900">
          <cell r="A4900" t="str">
            <v>340.30.45.000-5000.04</v>
          </cell>
          <cell r="B4900" t="str">
            <v>340</v>
          </cell>
          <cell r="C4900" t="str">
            <v>30</v>
          </cell>
          <cell r="D4900" t="str">
            <v>45</v>
          </cell>
          <cell r="E4900" t="str">
            <v>000</v>
          </cell>
          <cell r="F4900" t="str">
            <v>5000.04</v>
          </cell>
          <cell r="G4900" t="str">
            <v>Salaries Holiday Pay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  <cell r="L4900">
            <v>0</v>
          </cell>
          <cell r="M4900">
            <v>0</v>
          </cell>
          <cell r="N4900">
            <v>0</v>
          </cell>
        </row>
        <row r="4901">
          <cell r="A4901" t="str">
            <v>340.30.45.000-5000.06</v>
          </cell>
          <cell r="B4901" t="str">
            <v>340</v>
          </cell>
          <cell r="C4901" t="str">
            <v>30</v>
          </cell>
          <cell r="D4901" t="str">
            <v>45</v>
          </cell>
          <cell r="E4901" t="str">
            <v>000</v>
          </cell>
          <cell r="F4901" t="str">
            <v>5000.06</v>
          </cell>
          <cell r="G4901" t="str">
            <v>Salaries Out of Class</v>
          </cell>
          <cell r="H4901">
            <v>6690</v>
          </cell>
          <cell r="I4901">
            <v>0</v>
          </cell>
          <cell r="J4901">
            <v>6690</v>
          </cell>
          <cell r="K4901">
            <v>0</v>
          </cell>
          <cell r="L4901">
            <v>0</v>
          </cell>
          <cell r="M4901">
            <v>0</v>
          </cell>
          <cell r="N4901">
            <v>6690</v>
          </cell>
        </row>
        <row r="4902">
          <cell r="A4902" t="str">
            <v>340.30.45.000-5000.07</v>
          </cell>
          <cell r="B4902" t="str">
            <v>340</v>
          </cell>
          <cell r="C4902" t="str">
            <v>30</v>
          </cell>
          <cell r="D4902" t="str">
            <v>45</v>
          </cell>
          <cell r="E4902" t="str">
            <v>000</v>
          </cell>
          <cell r="F4902" t="str">
            <v>5000.07</v>
          </cell>
          <cell r="G4902" t="str">
            <v>Salaries Admin Leave Pay</v>
          </cell>
          <cell r="H4902">
            <v>7550</v>
          </cell>
          <cell r="I4902">
            <v>0</v>
          </cell>
          <cell r="J4902">
            <v>7550</v>
          </cell>
          <cell r="K4902">
            <v>0</v>
          </cell>
          <cell r="L4902">
            <v>0</v>
          </cell>
          <cell r="M4902">
            <v>0</v>
          </cell>
          <cell r="N4902">
            <v>7550</v>
          </cell>
        </row>
        <row r="4903">
          <cell r="A4903" t="str">
            <v>340.30.45.000-5000.08</v>
          </cell>
          <cell r="B4903" t="str">
            <v>340</v>
          </cell>
          <cell r="C4903" t="str">
            <v>30</v>
          </cell>
          <cell r="D4903" t="str">
            <v>45</v>
          </cell>
          <cell r="E4903" t="str">
            <v>000</v>
          </cell>
          <cell r="F4903" t="str">
            <v>5000.08</v>
          </cell>
          <cell r="G4903" t="str">
            <v>Salaries Longevity Pay</v>
          </cell>
          <cell r="H4903">
            <v>5243</v>
          </cell>
          <cell r="I4903">
            <v>0</v>
          </cell>
          <cell r="J4903">
            <v>5243</v>
          </cell>
          <cell r="K4903">
            <v>0</v>
          </cell>
          <cell r="L4903">
            <v>0</v>
          </cell>
          <cell r="M4903">
            <v>0</v>
          </cell>
          <cell r="N4903">
            <v>5243</v>
          </cell>
        </row>
        <row r="4904">
          <cell r="A4904" t="str">
            <v>340.30.45.000-5000.10</v>
          </cell>
          <cell r="B4904" t="str">
            <v>340</v>
          </cell>
          <cell r="C4904" t="str">
            <v>30</v>
          </cell>
          <cell r="D4904" t="str">
            <v>45</v>
          </cell>
          <cell r="E4904" t="str">
            <v>000</v>
          </cell>
          <cell r="F4904" t="str">
            <v>5000.10</v>
          </cell>
          <cell r="G4904" t="str">
            <v>Salaries Furloughs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L4904">
            <v>0</v>
          </cell>
          <cell r="M4904">
            <v>0</v>
          </cell>
          <cell r="N4904">
            <v>0</v>
          </cell>
        </row>
        <row r="4905">
          <cell r="A4905" t="str">
            <v>340.30.45.000-5000.11</v>
          </cell>
          <cell r="B4905" t="str">
            <v>340</v>
          </cell>
          <cell r="C4905" t="str">
            <v>30</v>
          </cell>
          <cell r="D4905" t="str">
            <v>45</v>
          </cell>
          <cell r="E4905" t="str">
            <v>000</v>
          </cell>
          <cell r="F4905" t="str">
            <v>5000.11</v>
          </cell>
          <cell r="G4905" t="str">
            <v>Salaries Worker's Comp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L4905">
            <v>0</v>
          </cell>
          <cell r="M4905">
            <v>0</v>
          </cell>
          <cell r="N4905">
            <v>0</v>
          </cell>
        </row>
        <row r="4906">
          <cell r="A4906" t="str">
            <v>340.30.45.000-5000.12</v>
          </cell>
          <cell r="B4906" t="str">
            <v>340</v>
          </cell>
          <cell r="C4906" t="str">
            <v>30</v>
          </cell>
          <cell r="D4906" t="str">
            <v>45</v>
          </cell>
          <cell r="E4906" t="str">
            <v>000</v>
          </cell>
          <cell r="F4906" t="str">
            <v>5000.12</v>
          </cell>
          <cell r="G4906" t="str">
            <v>Salaries Compensated Absences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>
            <v>0</v>
          </cell>
          <cell r="M4906">
            <v>0</v>
          </cell>
          <cell r="N4906">
            <v>0</v>
          </cell>
        </row>
        <row r="4907">
          <cell r="A4907" t="str">
            <v>340.30.45.000-5000.99</v>
          </cell>
          <cell r="B4907" t="str">
            <v>340</v>
          </cell>
          <cell r="C4907" t="str">
            <v>30</v>
          </cell>
          <cell r="D4907" t="str">
            <v>45</v>
          </cell>
          <cell r="E4907" t="str">
            <v>000</v>
          </cell>
          <cell r="F4907" t="str">
            <v>5000.99</v>
          </cell>
          <cell r="G4907" t="str">
            <v>Salaries New Personnel Requests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L4907">
            <v>0</v>
          </cell>
          <cell r="M4907">
            <v>0</v>
          </cell>
          <cell r="N4907">
            <v>0</v>
          </cell>
        </row>
        <row r="4908">
          <cell r="A4908" t="str">
            <v>340.30.45.000-5100.00</v>
          </cell>
          <cell r="B4908" t="str">
            <v>340</v>
          </cell>
          <cell r="C4908" t="str">
            <v>30</v>
          </cell>
          <cell r="D4908" t="str">
            <v>45</v>
          </cell>
          <cell r="E4908" t="str">
            <v>000</v>
          </cell>
          <cell r="F4908" t="str">
            <v>5100.00</v>
          </cell>
          <cell r="G4908" t="str">
            <v>Benefits PERS Pool Liability</v>
          </cell>
          <cell r="H4908">
            <v>184640</v>
          </cell>
          <cell r="I4908">
            <v>0</v>
          </cell>
          <cell r="J4908">
            <v>184640</v>
          </cell>
          <cell r="K4908">
            <v>0</v>
          </cell>
          <cell r="L4908">
            <v>0</v>
          </cell>
          <cell r="M4908">
            <v>39344.050000000003</v>
          </cell>
          <cell r="N4908">
            <v>145295.95000000001</v>
          </cell>
        </row>
        <row r="4909">
          <cell r="A4909" t="str">
            <v>340.30.45.000-5100.01</v>
          </cell>
          <cell r="B4909" t="str">
            <v>340</v>
          </cell>
          <cell r="C4909" t="str">
            <v>30</v>
          </cell>
          <cell r="D4909" t="str">
            <v>45</v>
          </cell>
          <cell r="E4909" t="str">
            <v>000</v>
          </cell>
          <cell r="F4909" t="str">
            <v>5100.01</v>
          </cell>
          <cell r="G4909" t="str">
            <v>Benefits Retirement</v>
          </cell>
          <cell r="H4909">
            <v>79590</v>
          </cell>
          <cell r="I4909">
            <v>0</v>
          </cell>
          <cell r="J4909">
            <v>79590</v>
          </cell>
          <cell r="K4909">
            <v>0</v>
          </cell>
          <cell r="L4909">
            <v>0</v>
          </cell>
          <cell r="M4909">
            <v>20201.47</v>
          </cell>
          <cell r="N4909">
            <v>59388.53</v>
          </cell>
        </row>
        <row r="4910">
          <cell r="A4910" t="str">
            <v>340.30.45.000-5100.02</v>
          </cell>
          <cell r="B4910" t="str">
            <v>340</v>
          </cell>
          <cell r="C4910" t="str">
            <v>30</v>
          </cell>
          <cell r="D4910" t="str">
            <v>45</v>
          </cell>
          <cell r="E4910" t="str">
            <v>000</v>
          </cell>
          <cell r="F4910" t="str">
            <v>5100.02</v>
          </cell>
          <cell r="G4910" t="str">
            <v>Benefits Health Insurance</v>
          </cell>
          <cell r="H4910">
            <v>104370</v>
          </cell>
          <cell r="I4910">
            <v>0</v>
          </cell>
          <cell r="J4910">
            <v>104370</v>
          </cell>
          <cell r="K4910">
            <v>0</v>
          </cell>
          <cell r="L4910">
            <v>0</v>
          </cell>
          <cell r="M4910">
            <v>20038.650000000001</v>
          </cell>
          <cell r="N4910">
            <v>84331.35</v>
          </cell>
        </row>
        <row r="4911">
          <cell r="A4911" t="str">
            <v>340.30.45.000-5100.03</v>
          </cell>
          <cell r="B4911" t="str">
            <v>340</v>
          </cell>
          <cell r="C4911" t="str">
            <v>30</v>
          </cell>
          <cell r="D4911" t="str">
            <v>45</v>
          </cell>
          <cell r="E4911" t="str">
            <v>000</v>
          </cell>
          <cell r="F4911" t="str">
            <v>5100.03</v>
          </cell>
          <cell r="G4911" t="str">
            <v>Benefits Dental Insurance</v>
          </cell>
          <cell r="H4911">
            <v>11950</v>
          </cell>
          <cell r="I4911">
            <v>0</v>
          </cell>
          <cell r="J4911">
            <v>11950</v>
          </cell>
          <cell r="K4911">
            <v>0</v>
          </cell>
          <cell r="L4911">
            <v>0</v>
          </cell>
          <cell r="M4911">
            <v>2278.6</v>
          </cell>
          <cell r="N4911">
            <v>9671.4</v>
          </cell>
        </row>
        <row r="4912">
          <cell r="A4912" t="str">
            <v>340.30.45.000-5100.04</v>
          </cell>
          <cell r="B4912" t="str">
            <v>340</v>
          </cell>
          <cell r="C4912" t="str">
            <v>30</v>
          </cell>
          <cell r="D4912" t="str">
            <v>45</v>
          </cell>
          <cell r="E4912" t="str">
            <v>000</v>
          </cell>
          <cell r="F4912" t="str">
            <v>5100.04</v>
          </cell>
          <cell r="G4912" t="str">
            <v>Benefits Vision Insurance</v>
          </cell>
          <cell r="H4912">
            <v>2065</v>
          </cell>
          <cell r="I4912">
            <v>0</v>
          </cell>
          <cell r="J4912">
            <v>2065</v>
          </cell>
          <cell r="K4912">
            <v>0</v>
          </cell>
          <cell r="L4912">
            <v>0</v>
          </cell>
          <cell r="M4912">
            <v>444.66</v>
          </cell>
          <cell r="N4912">
            <v>1620.34</v>
          </cell>
        </row>
        <row r="4913">
          <cell r="A4913" t="str">
            <v>340.30.45.000-5100.05</v>
          </cell>
          <cell r="B4913" t="str">
            <v>340</v>
          </cell>
          <cell r="C4913" t="str">
            <v>30</v>
          </cell>
          <cell r="D4913" t="str">
            <v>45</v>
          </cell>
          <cell r="E4913" t="str">
            <v>000</v>
          </cell>
          <cell r="F4913" t="str">
            <v>5100.05</v>
          </cell>
          <cell r="G4913" t="str">
            <v>Benefits Life Insurance</v>
          </cell>
          <cell r="H4913">
            <v>980</v>
          </cell>
          <cell r="I4913">
            <v>0</v>
          </cell>
          <cell r="J4913">
            <v>980</v>
          </cell>
          <cell r="K4913">
            <v>0</v>
          </cell>
          <cell r="L4913">
            <v>0</v>
          </cell>
          <cell r="M4913">
            <v>120.7</v>
          </cell>
          <cell r="N4913">
            <v>859.3</v>
          </cell>
        </row>
        <row r="4914">
          <cell r="A4914" t="str">
            <v>340.30.45.000-5100.06</v>
          </cell>
          <cell r="B4914" t="str">
            <v>340</v>
          </cell>
          <cell r="C4914" t="str">
            <v>30</v>
          </cell>
          <cell r="D4914" t="str">
            <v>45</v>
          </cell>
          <cell r="E4914" t="str">
            <v>000</v>
          </cell>
          <cell r="F4914" t="str">
            <v>5100.06</v>
          </cell>
          <cell r="G4914" t="str">
            <v>Benefits Worker's Comp</v>
          </cell>
          <cell r="H4914">
            <v>28450</v>
          </cell>
          <cell r="I4914">
            <v>0</v>
          </cell>
          <cell r="J4914">
            <v>28450</v>
          </cell>
          <cell r="K4914">
            <v>0</v>
          </cell>
          <cell r="L4914">
            <v>0</v>
          </cell>
          <cell r="M4914">
            <v>0</v>
          </cell>
          <cell r="N4914">
            <v>28450</v>
          </cell>
        </row>
        <row r="4915">
          <cell r="A4915" t="str">
            <v>340.30.45.000-5100.07</v>
          </cell>
          <cell r="B4915" t="str">
            <v>340</v>
          </cell>
          <cell r="C4915" t="str">
            <v>30</v>
          </cell>
          <cell r="D4915" t="str">
            <v>45</v>
          </cell>
          <cell r="E4915" t="str">
            <v>000</v>
          </cell>
          <cell r="F4915" t="str">
            <v>5100.07</v>
          </cell>
          <cell r="G4915" t="str">
            <v>Benefits Long Term Disability</v>
          </cell>
          <cell r="H4915">
            <v>3800</v>
          </cell>
          <cell r="I4915">
            <v>0</v>
          </cell>
          <cell r="J4915">
            <v>3800</v>
          </cell>
          <cell r="K4915">
            <v>0</v>
          </cell>
          <cell r="L4915">
            <v>0</v>
          </cell>
          <cell r="M4915">
            <v>547.96</v>
          </cell>
          <cell r="N4915">
            <v>3252.04</v>
          </cell>
        </row>
        <row r="4916">
          <cell r="A4916" t="str">
            <v>340.30.45.000-5100.08</v>
          </cell>
          <cell r="B4916" t="str">
            <v>340</v>
          </cell>
          <cell r="C4916" t="str">
            <v>30</v>
          </cell>
          <cell r="D4916" t="str">
            <v>45</v>
          </cell>
          <cell r="E4916" t="str">
            <v>000</v>
          </cell>
          <cell r="F4916" t="str">
            <v>5100.08</v>
          </cell>
          <cell r="G4916" t="str">
            <v>Benefits Deferred Compensation</v>
          </cell>
          <cell r="H4916">
            <v>13525</v>
          </cell>
          <cell r="I4916">
            <v>0</v>
          </cell>
          <cell r="J4916">
            <v>13525</v>
          </cell>
          <cell r="K4916">
            <v>0</v>
          </cell>
          <cell r="L4916">
            <v>0</v>
          </cell>
          <cell r="M4916">
            <v>5769.5</v>
          </cell>
          <cell r="N4916">
            <v>7755.5</v>
          </cell>
        </row>
        <row r="4917">
          <cell r="A4917" t="str">
            <v>340.30.45.000-5100.09</v>
          </cell>
          <cell r="B4917" t="str">
            <v>340</v>
          </cell>
          <cell r="C4917" t="str">
            <v>30</v>
          </cell>
          <cell r="D4917" t="str">
            <v>45</v>
          </cell>
          <cell r="E4917" t="str">
            <v>000</v>
          </cell>
          <cell r="F4917" t="str">
            <v>5100.09</v>
          </cell>
          <cell r="G4917" t="str">
            <v>Benefits Unemployment Insurance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L4917">
            <v>0</v>
          </cell>
          <cell r="M4917">
            <v>1800</v>
          </cell>
          <cell r="N4917">
            <v>-1800</v>
          </cell>
        </row>
        <row r="4918">
          <cell r="A4918" t="str">
            <v>340.30.45.000-5100.10</v>
          </cell>
          <cell r="B4918" t="str">
            <v>340</v>
          </cell>
          <cell r="C4918" t="str">
            <v>30</v>
          </cell>
          <cell r="D4918" t="str">
            <v>45</v>
          </cell>
          <cell r="E4918" t="str">
            <v>000</v>
          </cell>
          <cell r="F4918" t="str">
            <v>5100.10</v>
          </cell>
          <cell r="G4918" t="str">
            <v>Benefits Uniform Allowance</v>
          </cell>
          <cell r="H4918">
            <v>450</v>
          </cell>
          <cell r="I4918">
            <v>0</v>
          </cell>
          <cell r="J4918">
            <v>450</v>
          </cell>
          <cell r="K4918">
            <v>0</v>
          </cell>
          <cell r="L4918">
            <v>0</v>
          </cell>
          <cell r="M4918">
            <v>0</v>
          </cell>
          <cell r="N4918">
            <v>450</v>
          </cell>
        </row>
        <row r="4919">
          <cell r="A4919" t="str">
            <v>340.30.45.000-5100.11</v>
          </cell>
          <cell r="B4919" t="str">
            <v>340</v>
          </cell>
          <cell r="C4919" t="str">
            <v>30</v>
          </cell>
          <cell r="D4919" t="str">
            <v>45</v>
          </cell>
          <cell r="E4919" t="str">
            <v>000</v>
          </cell>
          <cell r="F4919" t="str">
            <v>5100.11</v>
          </cell>
          <cell r="G4919" t="str">
            <v>Benefits Medicare</v>
          </cell>
          <cell r="H4919">
            <v>14145</v>
          </cell>
          <cell r="I4919">
            <v>0</v>
          </cell>
          <cell r="J4919">
            <v>14145</v>
          </cell>
          <cell r="K4919">
            <v>0</v>
          </cell>
          <cell r="L4919">
            <v>0</v>
          </cell>
          <cell r="M4919">
            <v>3075.92</v>
          </cell>
          <cell r="N4919">
            <v>11069.08</v>
          </cell>
        </row>
        <row r="4920">
          <cell r="A4920" t="str">
            <v>340.30.45.000-5100.12</v>
          </cell>
          <cell r="B4920" t="str">
            <v>340</v>
          </cell>
          <cell r="C4920" t="str">
            <v>30</v>
          </cell>
          <cell r="D4920" t="str">
            <v>45</v>
          </cell>
          <cell r="E4920" t="str">
            <v>000</v>
          </cell>
          <cell r="F4920" t="str">
            <v>5100.12</v>
          </cell>
          <cell r="G4920" t="str">
            <v>Benefits Annual Physical Exam</v>
          </cell>
          <cell r="H4920">
            <v>100</v>
          </cell>
          <cell r="I4920">
            <v>0</v>
          </cell>
          <cell r="J4920">
            <v>100</v>
          </cell>
          <cell r="K4920">
            <v>0</v>
          </cell>
          <cell r="L4920">
            <v>0</v>
          </cell>
          <cell r="M4920">
            <v>0</v>
          </cell>
          <cell r="N4920">
            <v>100</v>
          </cell>
        </row>
        <row r="4921">
          <cell r="A4921" t="str">
            <v>340.30.45.000-5100.15</v>
          </cell>
          <cell r="B4921" t="str">
            <v>340</v>
          </cell>
          <cell r="C4921" t="str">
            <v>30</v>
          </cell>
          <cell r="D4921" t="str">
            <v>45</v>
          </cell>
          <cell r="E4921" t="str">
            <v>000</v>
          </cell>
          <cell r="F4921" t="str">
            <v>5100.15</v>
          </cell>
          <cell r="G4921" t="str">
            <v>Benefits Cell Phone Allowance</v>
          </cell>
          <cell r="H4921">
            <v>5842</v>
          </cell>
          <cell r="I4921">
            <v>0</v>
          </cell>
          <cell r="J4921">
            <v>5842</v>
          </cell>
          <cell r="K4921">
            <v>0</v>
          </cell>
          <cell r="L4921">
            <v>0</v>
          </cell>
          <cell r="M4921">
            <v>862.2</v>
          </cell>
          <cell r="N4921">
            <v>4979.8</v>
          </cell>
        </row>
        <row r="4922">
          <cell r="A4922" t="str">
            <v>340.30.45.000-5100.17</v>
          </cell>
          <cell r="B4922" t="str">
            <v>340</v>
          </cell>
          <cell r="C4922" t="str">
            <v>30</v>
          </cell>
          <cell r="D4922" t="str">
            <v>45</v>
          </cell>
          <cell r="E4922" t="str">
            <v>000</v>
          </cell>
          <cell r="F4922" t="str">
            <v>5100.17</v>
          </cell>
          <cell r="G4922" t="str">
            <v>Benefits Other Post Employment Benefits</v>
          </cell>
          <cell r="H4922">
            <v>36765</v>
          </cell>
          <cell r="I4922">
            <v>0</v>
          </cell>
          <cell r="J4922">
            <v>36765</v>
          </cell>
          <cell r="K4922">
            <v>0</v>
          </cell>
          <cell r="L4922">
            <v>0</v>
          </cell>
          <cell r="M4922">
            <v>10487.13</v>
          </cell>
          <cell r="N4922">
            <v>26277.87</v>
          </cell>
        </row>
        <row r="4923">
          <cell r="A4923" t="str">
            <v>340.30.45.000-6000.01</v>
          </cell>
          <cell r="B4923" t="str">
            <v>340</v>
          </cell>
          <cell r="C4923" t="str">
            <v>30</v>
          </cell>
          <cell r="D4923" t="str">
            <v>45</v>
          </cell>
          <cell r="E4923" t="str">
            <v>000</v>
          </cell>
          <cell r="F4923" t="str">
            <v>6000.01</v>
          </cell>
          <cell r="G4923" t="str">
            <v>Professional Services General</v>
          </cell>
          <cell r="H4923">
            <v>70000</v>
          </cell>
          <cell r="I4923">
            <v>0</v>
          </cell>
          <cell r="J4923">
            <v>70000</v>
          </cell>
          <cell r="K4923">
            <v>0</v>
          </cell>
          <cell r="L4923">
            <v>0</v>
          </cell>
          <cell r="M4923">
            <v>3772.34</v>
          </cell>
          <cell r="N4923">
            <v>66227.66</v>
          </cell>
        </row>
        <row r="4924">
          <cell r="A4924" t="str">
            <v>340.30.45.000-6000.02</v>
          </cell>
          <cell r="B4924" t="str">
            <v>340</v>
          </cell>
          <cell r="C4924" t="str">
            <v>30</v>
          </cell>
          <cell r="D4924" t="str">
            <v>45</v>
          </cell>
          <cell r="E4924" t="str">
            <v>000</v>
          </cell>
          <cell r="F4924" t="str">
            <v>6000.02</v>
          </cell>
          <cell r="G4924" t="str">
            <v>Professional Services Fingerprint Fees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  <cell r="L4924">
            <v>0</v>
          </cell>
          <cell r="M4924">
            <v>0</v>
          </cell>
          <cell r="N4924">
            <v>0</v>
          </cell>
        </row>
        <row r="4925">
          <cell r="A4925" t="str">
            <v>340.30.45.000-6000.10</v>
          </cell>
          <cell r="B4925" t="str">
            <v>340</v>
          </cell>
          <cell r="C4925" t="str">
            <v>30</v>
          </cell>
          <cell r="D4925" t="str">
            <v>45</v>
          </cell>
          <cell r="E4925" t="str">
            <v>000</v>
          </cell>
          <cell r="F4925" t="str">
            <v>6000.10</v>
          </cell>
          <cell r="G4925" t="str">
            <v>Professional Services Consultant</v>
          </cell>
          <cell r="H4925">
            <v>750000</v>
          </cell>
          <cell r="I4925">
            <v>0</v>
          </cell>
          <cell r="J4925">
            <v>750000</v>
          </cell>
          <cell r="K4925">
            <v>0</v>
          </cell>
          <cell r="L4925">
            <v>48239.15</v>
          </cell>
          <cell r="M4925">
            <v>66624.399999999994</v>
          </cell>
          <cell r="N4925">
            <v>635136.44999999995</v>
          </cell>
        </row>
        <row r="4926">
          <cell r="A4926" t="str">
            <v>340.30.45.000-6000.12</v>
          </cell>
          <cell r="B4926" t="str">
            <v>340</v>
          </cell>
          <cell r="C4926" t="str">
            <v>30</v>
          </cell>
          <cell r="D4926" t="str">
            <v>45</v>
          </cell>
          <cell r="E4926" t="str">
            <v>000</v>
          </cell>
          <cell r="F4926" t="str">
            <v>6000.12</v>
          </cell>
          <cell r="G4926" t="str">
            <v>Professional Services Contract Services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L4926">
            <v>0</v>
          </cell>
          <cell r="M4926">
            <v>0</v>
          </cell>
          <cell r="N4926">
            <v>0</v>
          </cell>
        </row>
        <row r="4927">
          <cell r="A4927" t="str">
            <v>340.30.45.000-6000.18</v>
          </cell>
          <cell r="B4927" t="str">
            <v>340</v>
          </cell>
          <cell r="C4927" t="str">
            <v>30</v>
          </cell>
          <cell r="D4927" t="str">
            <v>45</v>
          </cell>
          <cell r="E4927" t="str">
            <v>000</v>
          </cell>
          <cell r="F4927" t="str">
            <v>6000.18</v>
          </cell>
          <cell r="G4927" t="str">
            <v>Professional Services Legal</v>
          </cell>
          <cell r="H4927">
            <v>6000</v>
          </cell>
          <cell r="I4927">
            <v>0</v>
          </cell>
          <cell r="J4927">
            <v>6000</v>
          </cell>
          <cell r="K4927">
            <v>0</v>
          </cell>
          <cell r="L4927">
            <v>0</v>
          </cell>
          <cell r="M4927">
            <v>0</v>
          </cell>
          <cell r="N4927">
            <v>6000</v>
          </cell>
        </row>
        <row r="4928">
          <cell r="A4928" t="str">
            <v>340.30.45.000-6000.19</v>
          </cell>
          <cell r="B4928" t="str">
            <v>340</v>
          </cell>
          <cell r="C4928" t="str">
            <v>30</v>
          </cell>
          <cell r="D4928" t="str">
            <v>45</v>
          </cell>
          <cell r="E4928" t="str">
            <v>000</v>
          </cell>
          <cell r="F4928" t="str">
            <v>6000.19</v>
          </cell>
          <cell r="G4928" t="str">
            <v>Professional Services Labor Relations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  <cell r="L4928">
            <v>0</v>
          </cell>
          <cell r="M4928">
            <v>0</v>
          </cell>
          <cell r="N4928">
            <v>0</v>
          </cell>
        </row>
        <row r="4929">
          <cell r="A4929" t="str">
            <v>340.30.45.000-6100.01</v>
          </cell>
          <cell r="B4929" t="str">
            <v>340</v>
          </cell>
          <cell r="C4929" t="str">
            <v>30</v>
          </cell>
          <cell r="D4929" t="str">
            <v>45</v>
          </cell>
          <cell r="E4929" t="str">
            <v>000</v>
          </cell>
          <cell r="F4929" t="str">
            <v>6100.01</v>
          </cell>
          <cell r="G4929" t="str">
            <v>Utilities Electric</v>
          </cell>
          <cell r="H4929">
            <v>9000</v>
          </cell>
          <cell r="I4929">
            <v>0</v>
          </cell>
          <cell r="J4929">
            <v>9000</v>
          </cell>
          <cell r="K4929">
            <v>0</v>
          </cell>
          <cell r="L4929">
            <v>0</v>
          </cell>
          <cell r="M4929">
            <v>1944.2</v>
          </cell>
          <cell r="N4929">
            <v>7055.8</v>
          </cell>
        </row>
        <row r="4930">
          <cell r="A4930" t="str">
            <v>340.30.45.000-6100.02</v>
          </cell>
          <cell r="B4930" t="str">
            <v>340</v>
          </cell>
          <cell r="C4930" t="str">
            <v>30</v>
          </cell>
          <cell r="D4930" t="str">
            <v>45</v>
          </cell>
          <cell r="E4930" t="str">
            <v>000</v>
          </cell>
          <cell r="F4930" t="str">
            <v>6100.02</v>
          </cell>
          <cell r="G4930" t="str">
            <v>Utilities Telephone</v>
          </cell>
          <cell r="H4930">
            <v>3000</v>
          </cell>
          <cell r="I4930">
            <v>0</v>
          </cell>
          <cell r="J4930">
            <v>3000</v>
          </cell>
          <cell r="K4930">
            <v>0</v>
          </cell>
          <cell r="L4930">
            <v>0</v>
          </cell>
          <cell r="M4930">
            <v>653.35</v>
          </cell>
          <cell r="N4930">
            <v>2346.65</v>
          </cell>
        </row>
        <row r="4931">
          <cell r="A4931" t="str">
            <v>340.30.45.000-6100.03</v>
          </cell>
          <cell r="B4931" t="str">
            <v>340</v>
          </cell>
          <cell r="C4931" t="str">
            <v>30</v>
          </cell>
          <cell r="D4931" t="str">
            <v>45</v>
          </cell>
          <cell r="E4931" t="str">
            <v>000</v>
          </cell>
          <cell r="F4931" t="str">
            <v>6100.03</v>
          </cell>
          <cell r="G4931" t="str">
            <v>Utilities Data Transmission / ISP</v>
          </cell>
          <cell r="H4931">
            <v>250</v>
          </cell>
          <cell r="I4931">
            <v>0</v>
          </cell>
          <cell r="J4931">
            <v>250</v>
          </cell>
          <cell r="K4931">
            <v>0</v>
          </cell>
          <cell r="L4931">
            <v>0</v>
          </cell>
          <cell r="M4931">
            <v>0</v>
          </cell>
          <cell r="N4931">
            <v>250</v>
          </cell>
        </row>
        <row r="4932">
          <cell r="A4932" t="str">
            <v>340.30.45.000-6200.01</v>
          </cell>
          <cell r="B4932" t="str">
            <v>340</v>
          </cell>
          <cell r="C4932" t="str">
            <v>30</v>
          </cell>
          <cell r="D4932" t="str">
            <v>45</v>
          </cell>
          <cell r="E4932" t="str">
            <v>000</v>
          </cell>
          <cell r="F4932" t="str">
            <v>6200.01</v>
          </cell>
          <cell r="G4932" t="str">
            <v>Supplies Office</v>
          </cell>
          <cell r="H4932">
            <v>3000</v>
          </cell>
          <cell r="I4932">
            <v>0</v>
          </cell>
          <cell r="J4932">
            <v>3000</v>
          </cell>
          <cell r="K4932">
            <v>0</v>
          </cell>
          <cell r="L4932">
            <v>0</v>
          </cell>
          <cell r="M4932">
            <v>454.4</v>
          </cell>
          <cell r="N4932">
            <v>2545.6</v>
          </cell>
        </row>
        <row r="4933">
          <cell r="A4933" t="str">
            <v>340.30.45.000-6200.02</v>
          </cell>
          <cell r="B4933" t="str">
            <v>340</v>
          </cell>
          <cell r="C4933" t="str">
            <v>30</v>
          </cell>
          <cell r="D4933" t="str">
            <v>45</v>
          </cell>
          <cell r="E4933" t="str">
            <v>000</v>
          </cell>
          <cell r="F4933" t="str">
            <v>6200.02</v>
          </cell>
          <cell r="G4933" t="str">
            <v>Supplies Special Department</v>
          </cell>
          <cell r="H4933">
            <v>20000</v>
          </cell>
          <cell r="I4933">
            <v>0</v>
          </cell>
          <cell r="J4933">
            <v>20000</v>
          </cell>
          <cell r="K4933">
            <v>0</v>
          </cell>
          <cell r="L4933">
            <v>0</v>
          </cell>
          <cell r="M4933">
            <v>2590.1799999999998</v>
          </cell>
          <cell r="N4933">
            <v>17409.82</v>
          </cell>
        </row>
        <row r="4934">
          <cell r="A4934" t="str">
            <v>340.30.45.000-6200.03</v>
          </cell>
          <cell r="B4934" t="str">
            <v>340</v>
          </cell>
          <cell r="C4934" t="str">
            <v>30</v>
          </cell>
          <cell r="D4934" t="str">
            <v>45</v>
          </cell>
          <cell r="E4934" t="str">
            <v>000</v>
          </cell>
          <cell r="F4934" t="str">
            <v>6200.03</v>
          </cell>
          <cell r="G4934" t="str">
            <v>Supplies Copier Maintenance &amp; Supplies</v>
          </cell>
          <cell r="H4934">
            <v>5000</v>
          </cell>
          <cell r="I4934">
            <v>0</v>
          </cell>
          <cell r="J4934">
            <v>5000</v>
          </cell>
          <cell r="K4934">
            <v>0</v>
          </cell>
          <cell r="L4934">
            <v>0</v>
          </cell>
          <cell r="M4934">
            <v>528.30999999999995</v>
          </cell>
          <cell r="N4934">
            <v>4471.6899999999996</v>
          </cell>
        </row>
        <row r="4935">
          <cell r="A4935" t="str">
            <v>340.30.45.000-6200.04</v>
          </cell>
          <cell r="B4935" t="str">
            <v>340</v>
          </cell>
          <cell r="C4935" t="str">
            <v>30</v>
          </cell>
          <cell r="D4935" t="str">
            <v>45</v>
          </cell>
          <cell r="E4935" t="str">
            <v>000</v>
          </cell>
          <cell r="F4935" t="str">
            <v>6200.04</v>
          </cell>
          <cell r="G4935" t="str">
            <v>Supplies Postage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L4935">
            <v>0</v>
          </cell>
          <cell r="M4935">
            <v>0</v>
          </cell>
          <cell r="N4935">
            <v>0</v>
          </cell>
        </row>
        <row r="4936">
          <cell r="A4936" t="str">
            <v>340.30.45.000-6200.05</v>
          </cell>
          <cell r="B4936" t="str">
            <v>340</v>
          </cell>
          <cell r="C4936" t="str">
            <v>30</v>
          </cell>
          <cell r="D4936" t="str">
            <v>45</v>
          </cell>
          <cell r="E4936" t="str">
            <v>000</v>
          </cell>
          <cell r="F4936" t="str">
            <v>6200.05</v>
          </cell>
          <cell r="G4936" t="str">
            <v>Supplies Gasoline</v>
          </cell>
          <cell r="H4936">
            <v>4000</v>
          </cell>
          <cell r="I4936">
            <v>0</v>
          </cell>
          <cell r="J4936">
            <v>4000</v>
          </cell>
          <cell r="K4936">
            <v>0</v>
          </cell>
          <cell r="L4936">
            <v>0</v>
          </cell>
          <cell r="M4936">
            <v>0</v>
          </cell>
          <cell r="N4936">
            <v>4000</v>
          </cell>
        </row>
        <row r="4937">
          <cell r="A4937" t="str">
            <v>340.30.45.000-6200.07</v>
          </cell>
          <cell r="B4937" t="str">
            <v>340</v>
          </cell>
          <cell r="C4937" t="str">
            <v>30</v>
          </cell>
          <cell r="D4937" t="str">
            <v>45</v>
          </cell>
          <cell r="E4937" t="str">
            <v>000</v>
          </cell>
          <cell r="F4937" t="str">
            <v>6200.07</v>
          </cell>
          <cell r="G4937" t="str">
            <v>Supplies Radio Communication &amp; Maint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  <cell r="L4937">
            <v>0</v>
          </cell>
          <cell r="M4937">
            <v>0</v>
          </cell>
          <cell r="N4937">
            <v>0</v>
          </cell>
        </row>
        <row r="4938">
          <cell r="A4938" t="str">
            <v>340.30.45.000-6200.09</v>
          </cell>
          <cell r="B4938" t="str">
            <v>340</v>
          </cell>
          <cell r="C4938" t="str">
            <v>30</v>
          </cell>
          <cell r="D4938" t="str">
            <v>45</v>
          </cell>
          <cell r="E4938" t="str">
            <v>000</v>
          </cell>
          <cell r="F4938" t="str">
            <v>6200.09</v>
          </cell>
          <cell r="G4938" t="str">
            <v>Supplies Data Processing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  <cell r="L4938">
            <v>0</v>
          </cell>
          <cell r="M4938">
            <v>0</v>
          </cell>
          <cell r="N4938">
            <v>0</v>
          </cell>
        </row>
        <row r="4939">
          <cell r="A4939" t="str">
            <v>340.30.45.000-6300.01</v>
          </cell>
          <cell r="B4939" t="str">
            <v>340</v>
          </cell>
          <cell r="C4939" t="str">
            <v>30</v>
          </cell>
          <cell r="D4939" t="str">
            <v>45</v>
          </cell>
          <cell r="E4939" t="str">
            <v>000</v>
          </cell>
          <cell r="F4939" t="str">
            <v>6300.01</v>
          </cell>
          <cell r="G4939" t="str">
            <v>Dues &amp; Subscriptions Memberships</v>
          </cell>
          <cell r="H4939">
            <v>2300</v>
          </cell>
          <cell r="I4939">
            <v>0</v>
          </cell>
          <cell r="J4939">
            <v>2300</v>
          </cell>
          <cell r="K4939">
            <v>0</v>
          </cell>
          <cell r="L4939">
            <v>0</v>
          </cell>
          <cell r="M4939">
            <v>526.08000000000004</v>
          </cell>
          <cell r="N4939">
            <v>1773.92</v>
          </cell>
        </row>
        <row r="4940">
          <cell r="A4940" t="str">
            <v>340.30.45.000-6300.02</v>
          </cell>
          <cell r="B4940" t="str">
            <v>340</v>
          </cell>
          <cell r="C4940" t="str">
            <v>30</v>
          </cell>
          <cell r="D4940" t="str">
            <v>45</v>
          </cell>
          <cell r="E4940" t="str">
            <v>000</v>
          </cell>
          <cell r="F4940" t="str">
            <v>6300.02</v>
          </cell>
          <cell r="G4940" t="str">
            <v>Dues &amp; Subscriptions Publications</v>
          </cell>
          <cell r="H4940">
            <v>250</v>
          </cell>
          <cell r="I4940">
            <v>0</v>
          </cell>
          <cell r="J4940">
            <v>250</v>
          </cell>
          <cell r="K4940">
            <v>0</v>
          </cell>
          <cell r="L4940">
            <v>0</v>
          </cell>
          <cell r="M4940">
            <v>0</v>
          </cell>
          <cell r="N4940">
            <v>250</v>
          </cell>
        </row>
        <row r="4941">
          <cell r="A4941" t="str">
            <v>340.30.45.000-6400.02</v>
          </cell>
          <cell r="B4941" t="str">
            <v>340</v>
          </cell>
          <cell r="C4941" t="str">
            <v>30</v>
          </cell>
          <cell r="D4941" t="str">
            <v>45</v>
          </cell>
          <cell r="E4941" t="str">
            <v>000</v>
          </cell>
          <cell r="F4941" t="str">
            <v>6400.02</v>
          </cell>
          <cell r="G4941" t="str">
            <v>Repairs &amp; Maintenance Minor Equipment/Other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L4941">
            <v>0</v>
          </cell>
          <cell r="M4941">
            <v>0</v>
          </cell>
          <cell r="N4941">
            <v>0</v>
          </cell>
        </row>
        <row r="4942">
          <cell r="A4942" t="str">
            <v>340.30.45.000-6400.05</v>
          </cell>
          <cell r="B4942" t="str">
            <v>340</v>
          </cell>
          <cell r="C4942" t="str">
            <v>30</v>
          </cell>
          <cell r="D4942" t="str">
            <v>45</v>
          </cell>
          <cell r="E4942" t="str">
            <v>000</v>
          </cell>
          <cell r="F4942" t="str">
            <v>6400.05</v>
          </cell>
          <cell r="G4942" t="str">
            <v>Repairs &amp; Maintenance Vehicle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  <cell r="L4942">
            <v>0</v>
          </cell>
          <cell r="M4942">
            <v>0</v>
          </cell>
          <cell r="N4942">
            <v>0</v>
          </cell>
        </row>
        <row r="4943">
          <cell r="A4943" t="str">
            <v>340.30.45.000-6400.07</v>
          </cell>
          <cell r="B4943" t="str">
            <v>340</v>
          </cell>
          <cell r="C4943" t="str">
            <v>30</v>
          </cell>
          <cell r="D4943" t="str">
            <v>45</v>
          </cell>
          <cell r="E4943" t="str">
            <v>000</v>
          </cell>
          <cell r="F4943" t="str">
            <v>6400.07</v>
          </cell>
          <cell r="G4943" t="str">
            <v>Repairs &amp; Maintenance Radio Communication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  <cell r="L4943">
            <v>0</v>
          </cell>
          <cell r="M4943">
            <v>0</v>
          </cell>
          <cell r="N4943">
            <v>0</v>
          </cell>
        </row>
        <row r="4944">
          <cell r="A4944" t="str">
            <v>340.30.45.000-6500.04</v>
          </cell>
          <cell r="B4944" t="str">
            <v>340</v>
          </cell>
          <cell r="C4944" t="str">
            <v>30</v>
          </cell>
          <cell r="D4944" t="str">
            <v>45</v>
          </cell>
          <cell r="E4944" t="str">
            <v>000</v>
          </cell>
          <cell r="F4944" t="str">
            <v>6500.04</v>
          </cell>
          <cell r="G4944" t="str">
            <v>Claims &amp; Insurance Insurance Premiums</v>
          </cell>
          <cell r="H4944">
            <v>37470</v>
          </cell>
          <cell r="I4944">
            <v>0</v>
          </cell>
          <cell r="J4944">
            <v>37470</v>
          </cell>
          <cell r="K4944">
            <v>0</v>
          </cell>
          <cell r="L4944">
            <v>0</v>
          </cell>
          <cell r="M4944">
            <v>0</v>
          </cell>
          <cell r="N4944">
            <v>37470</v>
          </cell>
        </row>
        <row r="4945">
          <cell r="A4945" t="str">
            <v>340.30.45.000-6600.01</v>
          </cell>
          <cell r="B4945" t="str">
            <v>340</v>
          </cell>
          <cell r="C4945" t="str">
            <v>30</v>
          </cell>
          <cell r="D4945" t="str">
            <v>45</v>
          </cell>
          <cell r="E4945" t="str">
            <v>000</v>
          </cell>
          <cell r="F4945" t="str">
            <v>6600.01</v>
          </cell>
          <cell r="G4945" t="str">
            <v>Administrative Expenses Meetings</v>
          </cell>
          <cell r="H4945">
            <v>250</v>
          </cell>
          <cell r="I4945">
            <v>0</v>
          </cell>
          <cell r="J4945">
            <v>250</v>
          </cell>
          <cell r="K4945">
            <v>0</v>
          </cell>
          <cell r="L4945">
            <v>0</v>
          </cell>
          <cell r="M4945">
            <v>0</v>
          </cell>
          <cell r="N4945">
            <v>250</v>
          </cell>
        </row>
        <row r="4946">
          <cell r="A4946" t="str">
            <v>340.30.45.000-6600.03</v>
          </cell>
          <cell r="B4946" t="str">
            <v>340</v>
          </cell>
          <cell r="C4946" t="str">
            <v>30</v>
          </cell>
          <cell r="D4946" t="str">
            <v>45</v>
          </cell>
          <cell r="E4946" t="str">
            <v>000</v>
          </cell>
          <cell r="F4946" t="str">
            <v>6600.03</v>
          </cell>
          <cell r="G4946" t="str">
            <v>Administrative Expenses Mileage Reimbursement</v>
          </cell>
          <cell r="H4946">
            <v>100</v>
          </cell>
          <cell r="I4946">
            <v>0</v>
          </cell>
          <cell r="J4946">
            <v>100</v>
          </cell>
          <cell r="K4946">
            <v>0</v>
          </cell>
          <cell r="L4946">
            <v>0</v>
          </cell>
          <cell r="M4946">
            <v>0</v>
          </cell>
          <cell r="N4946">
            <v>100</v>
          </cell>
        </row>
        <row r="4947">
          <cell r="A4947" t="str">
            <v>340.30.45.000-6600.04</v>
          </cell>
          <cell r="B4947" t="str">
            <v>340</v>
          </cell>
          <cell r="C4947" t="str">
            <v>30</v>
          </cell>
          <cell r="D4947" t="str">
            <v>45</v>
          </cell>
          <cell r="E4947" t="str">
            <v>000</v>
          </cell>
          <cell r="F4947" t="str">
            <v>6600.04</v>
          </cell>
          <cell r="G4947" t="str">
            <v>Administrative Expenses Training/Conferences</v>
          </cell>
          <cell r="H4947">
            <v>50000</v>
          </cell>
          <cell r="I4947">
            <v>0</v>
          </cell>
          <cell r="J4947">
            <v>50000</v>
          </cell>
          <cell r="K4947">
            <v>0</v>
          </cell>
          <cell r="L4947">
            <v>0</v>
          </cell>
          <cell r="M4947">
            <v>3007</v>
          </cell>
          <cell r="N4947">
            <v>46993</v>
          </cell>
        </row>
        <row r="4948">
          <cell r="A4948" t="str">
            <v>340.30.45.000-6600.05</v>
          </cell>
          <cell r="B4948" t="str">
            <v>340</v>
          </cell>
          <cell r="C4948" t="str">
            <v>30</v>
          </cell>
          <cell r="D4948" t="str">
            <v>45</v>
          </cell>
          <cell r="E4948" t="str">
            <v>000</v>
          </cell>
          <cell r="F4948" t="str">
            <v>6600.05</v>
          </cell>
          <cell r="G4948" t="str">
            <v>Administrative Expenses Public/Legal Advertisement</v>
          </cell>
          <cell r="H4948">
            <v>2000</v>
          </cell>
          <cell r="I4948">
            <v>0</v>
          </cell>
          <cell r="J4948">
            <v>2000</v>
          </cell>
          <cell r="K4948">
            <v>0</v>
          </cell>
          <cell r="L4948">
            <v>0</v>
          </cell>
          <cell r="M4948">
            <v>0</v>
          </cell>
          <cell r="N4948">
            <v>2000</v>
          </cell>
        </row>
        <row r="4949">
          <cell r="A4949" t="str">
            <v>340.30.45.000-6600.07</v>
          </cell>
          <cell r="B4949" t="str">
            <v>340</v>
          </cell>
          <cell r="C4949" t="str">
            <v>30</v>
          </cell>
          <cell r="D4949" t="str">
            <v>45</v>
          </cell>
          <cell r="E4949" t="str">
            <v>000</v>
          </cell>
          <cell r="F4949" t="str">
            <v>6600.07</v>
          </cell>
          <cell r="G4949" t="str">
            <v>Administrative Expenses Employee Recruitment</v>
          </cell>
          <cell r="H4949">
            <v>500</v>
          </cell>
          <cell r="I4949">
            <v>0</v>
          </cell>
          <cell r="J4949">
            <v>500</v>
          </cell>
          <cell r="K4949">
            <v>0</v>
          </cell>
          <cell r="L4949">
            <v>0</v>
          </cell>
          <cell r="M4949">
            <v>0</v>
          </cell>
          <cell r="N4949">
            <v>500</v>
          </cell>
        </row>
        <row r="4950">
          <cell r="A4950" t="str">
            <v>340.30.45.000-6600.26</v>
          </cell>
          <cell r="B4950" t="str">
            <v>340</v>
          </cell>
          <cell r="C4950" t="str">
            <v>30</v>
          </cell>
          <cell r="D4950" t="str">
            <v>45</v>
          </cell>
          <cell r="E4950" t="str">
            <v>000</v>
          </cell>
          <cell r="F4950" t="str">
            <v>6600.26</v>
          </cell>
          <cell r="G4950" t="str">
            <v>Administrative Expenses Support Services-IT</v>
          </cell>
          <cell r="H4950">
            <v>26820</v>
          </cell>
          <cell r="I4950">
            <v>0</v>
          </cell>
          <cell r="J4950">
            <v>26820</v>
          </cell>
          <cell r="K4950">
            <v>0</v>
          </cell>
          <cell r="L4950">
            <v>0</v>
          </cell>
          <cell r="M4950">
            <v>0</v>
          </cell>
          <cell r="N4950">
            <v>26820</v>
          </cell>
        </row>
        <row r="4951">
          <cell r="A4951" t="str">
            <v>340.30.45.000-6600.28</v>
          </cell>
          <cell r="B4951" t="str">
            <v>340</v>
          </cell>
          <cell r="C4951" t="str">
            <v>30</v>
          </cell>
          <cell r="D4951" t="str">
            <v>45</v>
          </cell>
          <cell r="E4951" t="str">
            <v>000</v>
          </cell>
          <cell r="F4951" t="str">
            <v>6600.28</v>
          </cell>
          <cell r="G4951" t="str">
            <v>Administrative Expenses Equipment Fund Contribution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L4951">
            <v>0</v>
          </cell>
          <cell r="M4951">
            <v>0</v>
          </cell>
          <cell r="N4951">
            <v>0</v>
          </cell>
        </row>
        <row r="4952">
          <cell r="A4952" t="str">
            <v>340.30.45.000-6600.32</v>
          </cell>
          <cell r="B4952" t="str">
            <v>340</v>
          </cell>
          <cell r="C4952" t="str">
            <v>30</v>
          </cell>
          <cell r="D4952" t="str">
            <v>45</v>
          </cell>
          <cell r="E4952" t="str">
            <v>000</v>
          </cell>
          <cell r="F4952" t="str">
            <v>6600.32</v>
          </cell>
          <cell r="G4952" t="str">
            <v>Administrative Expenses Vehicle Fund Contribution</v>
          </cell>
          <cell r="H4952">
            <v>5080</v>
          </cell>
          <cell r="I4952">
            <v>0</v>
          </cell>
          <cell r="J4952">
            <v>5080</v>
          </cell>
          <cell r="K4952">
            <v>0</v>
          </cell>
          <cell r="L4952">
            <v>0</v>
          </cell>
          <cell r="M4952">
            <v>0</v>
          </cell>
          <cell r="N4952">
            <v>5080</v>
          </cell>
        </row>
        <row r="4953">
          <cell r="A4953" t="str">
            <v>340.30.45.000-6600.36</v>
          </cell>
          <cell r="B4953" t="str">
            <v>340</v>
          </cell>
          <cell r="C4953" t="str">
            <v>30</v>
          </cell>
          <cell r="D4953" t="str">
            <v>45</v>
          </cell>
          <cell r="E4953" t="str">
            <v>000</v>
          </cell>
          <cell r="F4953" t="str">
            <v>6600.36</v>
          </cell>
          <cell r="G4953" t="str">
            <v>Administrative Expenses IT Fund Contribution</v>
          </cell>
          <cell r="H4953">
            <v>32920</v>
          </cell>
          <cell r="I4953">
            <v>0</v>
          </cell>
          <cell r="J4953">
            <v>32920</v>
          </cell>
          <cell r="K4953">
            <v>0</v>
          </cell>
          <cell r="L4953">
            <v>0</v>
          </cell>
          <cell r="M4953">
            <v>0</v>
          </cell>
          <cell r="N4953">
            <v>32920</v>
          </cell>
        </row>
        <row r="4954">
          <cell r="A4954" t="str">
            <v>340.30.45.000-7000.08</v>
          </cell>
          <cell r="B4954" t="str">
            <v>340</v>
          </cell>
          <cell r="C4954" t="str">
            <v>30</v>
          </cell>
          <cell r="D4954" t="str">
            <v>45</v>
          </cell>
          <cell r="E4954" t="str">
            <v>000</v>
          </cell>
          <cell r="F4954" t="str">
            <v>7000.08</v>
          </cell>
          <cell r="G4954" t="str">
            <v>Capital Outlay Computer Software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  <cell r="L4954">
            <v>0</v>
          </cell>
          <cell r="M4954">
            <v>22796</v>
          </cell>
          <cell r="N4954">
            <v>-22796</v>
          </cell>
        </row>
        <row r="4955">
          <cell r="A4955" t="str">
            <v>340.40.55.060-5000.01</v>
          </cell>
          <cell r="B4955" t="str">
            <v>340</v>
          </cell>
          <cell r="C4955" t="str">
            <v>40</v>
          </cell>
          <cell r="D4955" t="str">
            <v>55</v>
          </cell>
          <cell r="E4955" t="str">
            <v>060</v>
          </cell>
          <cell r="F4955" t="str">
            <v>5000.01</v>
          </cell>
          <cell r="G4955" t="str">
            <v>Salaries Regular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L4955">
            <v>0</v>
          </cell>
          <cell r="M4955">
            <v>0</v>
          </cell>
          <cell r="N4955">
            <v>0</v>
          </cell>
        </row>
        <row r="4956">
          <cell r="A4956" t="str">
            <v>340.40.55.060-5000.02</v>
          </cell>
          <cell r="B4956" t="str">
            <v>340</v>
          </cell>
          <cell r="C4956" t="str">
            <v>40</v>
          </cell>
          <cell r="D4956" t="str">
            <v>55</v>
          </cell>
          <cell r="E4956" t="str">
            <v>060</v>
          </cell>
          <cell r="F4956" t="str">
            <v>5000.02</v>
          </cell>
          <cell r="G4956" t="str">
            <v>Salaries Part Time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>
            <v>0</v>
          </cell>
          <cell r="M4956">
            <v>0</v>
          </cell>
          <cell r="N4956">
            <v>0</v>
          </cell>
        </row>
        <row r="4957">
          <cell r="A4957" t="str">
            <v>340.40.55.060-5000.03</v>
          </cell>
          <cell r="B4957" t="str">
            <v>340</v>
          </cell>
          <cell r="C4957" t="str">
            <v>40</v>
          </cell>
          <cell r="D4957" t="str">
            <v>55</v>
          </cell>
          <cell r="E4957" t="str">
            <v>060</v>
          </cell>
          <cell r="F4957" t="str">
            <v>5000.03</v>
          </cell>
          <cell r="G4957" t="str">
            <v>Salaries Overtime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L4957">
            <v>0</v>
          </cell>
          <cell r="M4957">
            <v>0</v>
          </cell>
          <cell r="N4957">
            <v>0</v>
          </cell>
        </row>
        <row r="4958">
          <cell r="A4958" t="str">
            <v>340.40.55.060-5000.04</v>
          </cell>
          <cell r="B4958" t="str">
            <v>340</v>
          </cell>
          <cell r="C4958" t="str">
            <v>40</v>
          </cell>
          <cell r="D4958" t="str">
            <v>55</v>
          </cell>
          <cell r="E4958" t="str">
            <v>060</v>
          </cell>
          <cell r="F4958" t="str">
            <v>5000.04</v>
          </cell>
          <cell r="G4958" t="str">
            <v>Salaries Holiday Pay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  <cell r="L4958">
            <v>0</v>
          </cell>
          <cell r="M4958">
            <v>0</v>
          </cell>
          <cell r="N4958">
            <v>0</v>
          </cell>
        </row>
        <row r="4959">
          <cell r="A4959" t="str">
            <v>340.40.55.060-5000.06</v>
          </cell>
          <cell r="B4959" t="str">
            <v>340</v>
          </cell>
          <cell r="C4959" t="str">
            <v>40</v>
          </cell>
          <cell r="D4959" t="str">
            <v>55</v>
          </cell>
          <cell r="E4959" t="str">
            <v>060</v>
          </cell>
          <cell r="F4959" t="str">
            <v>5000.06</v>
          </cell>
          <cell r="G4959" t="str">
            <v>Salaries Out of Class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  <cell r="L4959">
            <v>0</v>
          </cell>
          <cell r="M4959">
            <v>0</v>
          </cell>
          <cell r="N4959">
            <v>0</v>
          </cell>
        </row>
        <row r="4960">
          <cell r="A4960" t="str">
            <v>340.40.55.060-5000.07</v>
          </cell>
          <cell r="B4960" t="str">
            <v>340</v>
          </cell>
          <cell r="C4960" t="str">
            <v>40</v>
          </cell>
          <cell r="D4960" t="str">
            <v>55</v>
          </cell>
          <cell r="E4960" t="str">
            <v>060</v>
          </cell>
          <cell r="F4960" t="str">
            <v>5000.07</v>
          </cell>
          <cell r="G4960" t="str">
            <v>Salaries Admin Leave Pay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L4960">
            <v>0</v>
          </cell>
          <cell r="M4960">
            <v>0</v>
          </cell>
          <cell r="N4960">
            <v>0</v>
          </cell>
        </row>
        <row r="4961">
          <cell r="A4961" t="str">
            <v>340.40.55.060-5000.08</v>
          </cell>
          <cell r="B4961" t="str">
            <v>340</v>
          </cell>
          <cell r="C4961" t="str">
            <v>40</v>
          </cell>
          <cell r="D4961" t="str">
            <v>55</v>
          </cell>
          <cell r="E4961" t="str">
            <v>060</v>
          </cell>
          <cell r="F4961" t="str">
            <v>5000.08</v>
          </cell>
          <cell r="G4961" t="str">
            <v>Salaries Longevity Pay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L4961">
            <v>0</v>
          </cell>
          <cell r="M4961">
            <v>0</v>
          </cell>
          <cell r="N4961">
            <v>0</v>
          </cell>
        </row>
        <row r="4962">
          <cell r="A4962" t="str">
            <v>340.40.55.060-5000.11</v>
          </cell>
          <cell r="B4962" t="str">
            <v>340</v>
          </cell>
          <cell r="C4962" t="str">
            <v>40</v>
          </cell>
          <cell r="D4962" t="str">
            <v>55</v>
          </cell>
          <cell r="E4962" t="str">
            <v>060</v>
          </cell>
          <cell r="F4962" t="str">
            <v>5000.11</v>
          </cell>
          <cell r="G4962" t="str">
            <v>Salaries Worker's Comp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L4962">
            <v>0</v>
          </cell>
          <cell r="M4962">
            <v>0</v>
          </cell>
          <cell r="N4962">
            <v>0</v>
          </cell>
        </row>
        <row r="4963">
          <cell r="A4963" t="str">
            <v>340.40.55.060-5000.99</v>
          </cell>
          <cell r="B4963" t="str">
            <v>340</v>
          </cell>
          <cell r="C4963" t="str">
            <v>40</v>
          </cell>
          <cell r="D4963" t="str">
            <v>55</v>
          </cell>
          <cell r="E4963" t="str">
            <v>060</v>
          </cell>
          <cell r="F4963" t="str">
            <v>5000.99</v>
          </cell>
          <cell r="G4963" t="str">
            <v>Salaries New Personnel Requests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  <cell r="L4963">
            <v>0</v>
          </cell>
          <cell r="M4963">
            <v>0</v>
          </cell>
          <cell r="N4963">
            <v>0</v>
          </cell>
        </row>
        <row r="4964">
          <cell r="A4964" t="str">
            <v>340.40.55.060-5100.00</v>
          </cell>
          <cell r="B4964" t="str">
            <v>340</v>
          </cell>
          <cell r="C4964" t="str">
            <v>40</v>
          </cell>
          <cell r="D4964" t="str">
            <v>55</v>
          </cell>
          <cell r="E4964" t="str">
            <v>060</v>
          </cell>
          <cell r="F4964" t="str">
            <v>5100.00</v>
          </cell>
          <cell r="G4964" t="str">
            <v>Benefits PERS Pool Liability</v>
          </cell>
          <cell r="H4964">
            <v>0</v>
          </cell>
          <cell r="I4964">
            <v>0</v>
          </cell>
          <cell r="J4964">
            <v>0</v>
          </cell>
          <cell r="K4964">
            <v>0</v>
          </cell>
          <cell r="L4964">
            <v>0</v>
          </cell>
          <cell r="M4964">
            <v>0</v>
          </cell>
          <cell r="N4964">
            <v>0</v>
          </cell>
        </row>
        <row r="4965">
          <cell r="A4965" t="str">
            <v>340.40.55.060-5100.01</v>
          </cell>
          <cell r="B4965" t="str">
            <v>340</v>
          </cell>
          <cell r="C4965" t="str">
            <v>40</v>
          </cell>
          <cell r="D4965" t="str">
            <v>55</v>
          </cell>
          <cell r="E4965" t="str">
            <v>060</v>
          </cell>
          <cell r="F4965" t="str">
            <v>5100.01</v>
          </cell>
          <cell r="G4965" t="str">
            <v>Benefits Retirement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L4965">
            <v>0</v>
          </cell>
          <cell r="M4965">
            <v>0</v>
          </cell>
          <cell r="N4965">
            <v>0</v>
          </cell>
        </row>
        <row r="4966">
          <cell r="A4966" t="str">
            <v>340.40.55.060-5100.02</v>
          </cell>
          <cell r="B4966" t="str">
            <v>340</v>
          </cell>
          <cell r="C4966" t="str">
            <v>40</v>
          </cell>
          <cell r="D4966" t="str">
            <v>55</v>
          </cell>
          <cell r="E4966" t="str">
            <v>060</v>
          </cell>
          <cell r="F4966" t="str">
            <v>5100.02</v>
          </cell>
          <cell r="G4966" t="str">
            <v>Benefits Health Insurance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  <cell r="L4966">
            <v>0</v>
          </cell>
          <cell r="M4966">
            <v>0</v>
          </cell>
          <cell r="N4966">
            <v>0</v>
          </cell>
        </row>
        <row r="4967">
          <cell r="A4967" t="str">
            <v>340.40.55.060-5100.03</v>
          </cell>
          <cell r="B4967" t="str">
            <v>340</v>
          </cell>
          <cell r="C4967" t="str">
            <v>40</v>
          </cell>
          <cell r="D4967" t="str">
            <v>55</v>
          </cell>
          <cell r="E4967" t="str">
            <v>060</v>
          </cell>
          <cell r="F4967" t="str">
            <v>5100.03</v>
          </cell>
          <cell r="G4967" t="str">
            <v>Benefits Dental Insurance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  <cell r="L4967">
            <v>0</v>
          </cell>
          <cell r="M4967">
            <v>0</v>
          </cell>
          <cell r="N4967">
            <v>0</v>
          </cell>
        </row>
        <row r="4968">
          <cell r="A4968" t="str">
            <v>340.40.55.060-5100.04</v>
          </cell>
          <cell r="B4968" t="str">
            <v>340</v>
          </cell>
          <cell r="C4968" t="str">
            <v>40</v>
          </cell>
          <cell r="D4968" t="str">
            <v>55</v>
          </cell>
          <cell r="E4968" t="str">
            <v>060</v>
          </cell>
          <cell r="F4968" t="str">
            <v>5100.04</v>
          </cell>
          <cell r="G4968" t="str">
            <v>Benefits Vision Insurance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  <cell r="L4968">
            <v>0</v>
          </cell>
          <cell r="M4968">
            <v>0</v>
          </cell>
          <cell r="N4968">
            <v>0</v>
          </cell>
        </row>
        <row r="4969">
          <cell r="A4969" t="str">
            <v>340.40.55.060-5100.05</v>
          </cell>
          <cell r="B4969" t="str">
            <v>340</v>
          </cell>
          <cell r="C4969" t="str">
            <v>40</v>
          </cell>
          <cell r="D4969" t="str">
            <v>55</v>
          </cell>
          <cell r="E4969" t="str">
            <v>060</v>
          </cell>
          <cell r="F4969" t="str">
            <v>5100.05</v>
          </cell>
          <cell r="G4969" t="str">
            <v>Benefits Life Insurance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L4969">
            <v>0</v>
          </cell>
          <cell r="M4969">
            <v>0</v>
          </cell>
          <cell r="N4969">
            <v>0</v>
          </cell>
        </row>
        <row r="4970">
          <cell r="A4970" t="str">
            <v>340.40.55.060-5100.06</v>
          </cell>
          <cell r="B4970" t="str">
            <v>340</v>
          </cell>
          <cell r="C4970" t="str">
            <v>40</v>
          </cell>
          <cell r="D4970" t="str">
            <v>55</v>
          </cell>
          <cell r="E4970" t="str">
            <v>060</v>
          </cell>
          <cell r="F4970" t="str">
            <v>5100.06</v>
          </cell>
          <cell r="G4970" t="str">
            <v>Benefits Worker's Comp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  <cell r="L4970">
            <v>0</v>
          </cell>
          <cell r="M4970">
            <v>0</v>
          </cell>
          <cell r="N4970">
            <v>0</v>
          </cell>
        </row>
        <row r="4971">
          <cell r="A4971" t="str">
            <v>340.40.55.060-5100.07</v>
          </cell>
          <cell r="B4971" t="str">
            <v>340</v>
          </cell>
          <cell r="C4971" t="str">
            <v>40</v>
          </cell>
          <cell r="D4971" t="str">
            <v>55</v>
          </cell>
          <cell r="E4971" t="str">
            <v>060</v>
          </cell>
          <cell r="F4971" t="str">
            <v>5100.07</v>
          </cell>
          <cell r="G4971" t="str">
            <v>Benefits Long Term Disability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L4971">
            <v>0</v>
          </cell>
          <cell r="M4971">
            <v>0</v>
          </cell>
          <cell r="N4971">
            <v>0</v>
          </cell>
        </row>
        <row r="4972">
          <cell r="A4972" t="str">
            <v>340.40.55.060-5100.08</v>
          </cell>
          <cell r="B4972" t="str">
            <v>340</v>
          </cell>
          <cell r="C4972" t="str">
            <v>40</v>
          </cell>
          <cell r="D4972" t="str">
            <v>55</v>
          </cell>
          <cell r="E4972" t="str">
            <v>060</v>
          </cell>
          <cell r="F4972" t="str">
            <v>5100.08</v>
          </cell>
          <cell r="G4972" t="str">
            <v>Benefits Deferred Compensation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L4972">
            <v>0</v>
          </cell>
          <cell r="M4972">
            <v>0</v>
          </cell>
          <cell r="N4972">
            <v>0</v>
          </cell>
        </row>
        <row r="4973">
          <cell r="A4973" t="str">
            <v>340.40.55.060-5100.09</v>
          </cell>
          <cell r="B4973" t="str">
            <v>340</v>
          </cell>
          <cell r="C4973" t="str">
            <v>40</v>
          </cell>
          <cell r="D4973" t="str">
            <v>55</v>
          </cell>
          <cell r="E4973" t="str">
            <v>060</v>
          </cell>
          <cell r="F4973" t="str">
            <v>5100.09</v>
          </cell>
          <cell r="G4973" t="str">
            <v>Benefits Unemployment Insurance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L4973">
            <v>0</v>
          </cell>
          <cell r="M4973">
            <v>0</v>
          </cell>
          <cell r="N4973">
            <v>0</v>
          </cell>
        </row>
        <row r="4974">
          <cell r="A4974" t="str">
            <v>340.40.55.060-5100.10</v>
          </cell>
          <cell r="B4974" t="str">
            <v>340</v>
          </cell>
          <cell r="C4974" t="str">
            <v>40</v>
          </cell>
          <cell r="D4974" t="str">
            <v>55</v>
          </cell>
          <cell r="E4974" t="str">
            <v>060</v>
          </cell>
          <cell r="F4974" t="str">
            <v>5100.10</v>
          </cell>
          <cell r="G4974" t="str">
            <v>Benefits Uniform Allowance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  <cell r="L4974">
            <v>0</v>
          </cell>
          <cell r="M4974">
            <v>0</v>
          </cell>
          <cell r="N4974">
            <v>0</v>
          </cell>
        </row>
        <row r="4975">
          <cell r="A4975" t="str">
            <v>340.40.55.060-5100.11</v>
          </cell>
          <cell r="B4975" t="str">
            <v>340</v>
          </cell>
          <cell r="C4975" t="str">
            <v>40</v>
          </cell>
          <cell r="D4975" t="str">
            <v>55</v>
          </cell>
          <cell r="E4975" t="str">
            <v>060</v>
          </cell>
          <cell r="F4975" t="str">
            <v>5100.11</v>
          </cell>
          <cell r="G4975" t="str">
            <v>Benefits Medicare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  <cell r="L4975">
            <v>0</v>
          </cell>
          <cell r="M4975">
            <v>0</v>
          </cell>
          <cell r="N4975">
            <v>0</v>
          </cell>
        </row>
        <row r="4976">
          <cell r="A4976" t="str">
            <v>340.40.55.060-5100.12</v>
          </cell>
          <cell r="B4976" t="str">
            <v>340</v>
          </cell>
          <cell r="C4976" t="str">
            <v>40</v>
          </cell>
          <cell r="D4976" t="str">
            <v>55</v>
          </cell>
          <cell r="E4976" t="str">
            <v>060</v>
          </cell>
          <cell r="F4976" t="str">
            <v>5100.12</v>
          </cell>
          <cell r="G4976" t="str">
            <v>Benefits Annual Physical Exam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L4976">
            <v>0</v>
          </cell>
          <cell r="M4976">
            <v>0</v>
          </cell>
          <cell r="N4976">
            <v>0</v>
          </cell>
        </row>
        <row r="4977">
          <cell r="A4977" t="str">
            <v>340.40.55.060-5100.15</v>
          </cell>
          <cell r="B4977" t="str">
            <v>340</v>
          </cell>
          <cell r="C4977" t="str">
            <v>40</v>
          </cell>
          <cell r="D4977" t="str">
            <v>55</v>
          </cell>
          <cell r="E4977" t="str">
            <v>060</v>
          </cell>
          <cell r="F4977" t="str">
            <v>5100.15</v>
          </cell>
          <cell r="G4977" t="str">
            <v>Benefits Cell Phone Allowance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L4977">
            <v>0</v>
          </cell>
          <cell r="M4977">
            <v>0</v>
          </cell>
          <cell r="N4977">
            <v>0</v>
          </cell>
        </row>
        <row r="4978">
          <cell r="A4978" t="str">
            <v>340.40.55.060-5100.17</v>
          </cell>
          <cell r="B4978" t="str">
            <v>340</v>
          </cell>
          <cell r="C4978" t="str">
            <v>40</v>
          </cell>
          <cell r="D4978" t="str">
            <v>55</v>
          </cell>
          <cell r="E4978" t="str">
            <v>060</v>
          </cell>
          <cell r="F4978" t="str">
            <v>5100.17</v>
          </cell>
          <cell r="G4978" t="str">
            <v>Benefits Other Post Employment Benefits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L4978">
            <v>0</v>
          </cell>
          <cell r="M4978">
            <v>0</v>
          </cell>
          <cell r="N4978">
            <v>0</v>
          </cell>
        </row>
        <row r="4979">
          <cell r="A4979" t="str">
            <v>340.40.55.060-6000.01</v>
          </cell>
          <cell r="B4979" t="str">
            <v>340</v>
          </cell>
          <cell r="C4979" t="str">
            <v>40</v>
          </cell>
          <cell r="D4979" t="str">
            <v>55</v>
          </cell>
          <cell r="E4979" t="str">
            <v>060</v>
          </cell>
          <cell r="F4979" t="str">
            <v>6000.01</v>
          </cell>
          <cell r="G4979" t="str">
            <v>Professional Services General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  <cell r="L4979">
            <v>0</v>
          </cell>
          <cell r="M4979">
            <v>0</v>
          </cell>
          <cell r="N4979">
            <v>0</v>
          </cell>
        </row>
        <row r="4980">
          <cell r="A4980" t="str">
            <v>340.40.55.060-6000.07</v>
          </cell>
          <cell r="B4980" t="str">
            <v>340</v>
          </cell>
          <cell r="C4980" t="str">
            <v>40</v>
          </cell>
          <cell r="D4980" t="str">
            <v>55</v>
          </cell>
          <cell r="E4980" t="str">
            <v>060</v>
          </cell>
          <cell r="F4980" t="str">
            <v>6000.07</v>
          </cell>
          <cell r="G4980" t="str">
            <v>Professional Services Weed Abatement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  <cell r="L4980">
            <v>0</v>
          </cell>
          <cell r="M4980">
            <v>0</v>
          </cell>
          <cell r="N4980">
            <v>0</v>
          </cell>
        </row>
        <row r="4981">
          <cell r="A4981" t="str">
            <v>340.40.55.060-6000.09</v>
          </cell>
          <cell r="B4981" t="str">
            <v>340</v>
          </cell>
          <cell r="C4981" t="str">
            <v>40</v>
          </cell>
          <cell r="D4981" t="str">
            <v>55</v>
          </cell>
          <cell r="E4981" t="str">
            <v>060</v>
          </cell>
          <cell r="F4981" t="str">
            <v>6000.09</v>
          </cell>
          <cell r="G4981" t="str">
            <v>Professional Services Uniform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  <cell r="L4981">
            <v>0</v>
          </cell>
          <cell r="M4981">
            <v>0</v>
          </cell>
          <cell r="N4981">
            <v>0</v>
          </cell>
        </row>
        <row r="4982">
          <cell r="A4982" t="str">
            <v>340.40.55.060-6000.10</v>
          </cell>
          <cell r="B4982" t="str">
            <v>340</v>
          </cell>
          <cell r="C4982" t="str">
            <v>40</v>
          </cell>
          <cell r="D4982" t="str">
            <v>55</v>
          </cell>
          <cell r="E4982" t="str">
            <v>060</v>
          </cell>
          <cell r="F4982" t="str">
            <v>6000.10</v>
          </cell>
          <cell r="G4982" t="str">
            <v>Professional Services Consultant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  <cell r="L4982">
            <v>0</v>
          </cell>
          <cell r="M4982">
            <v>0</v>
          </cell>
          <cell r="N4982">
            <v>0</v>
          </cell>
        </row>
        <row r="4983">
          <cell r="A4983" t="str">
            <v>340.40.55.060-6000.12</v>
          </cell>
          <cell r="B4983" t="str">
            <v>340</v>
          </cell>
          <cell r="C4983" t="str">
            <v>40</v>
          </cell>
          <cell r="D4983" t="str">
            <v>55</v>
          </cell>
          <cell r="E4983" t="str">
            <v>060</v>
          </cell>
          <cell r="F4983" t="str">
            <v>6000.12</v>
          </cell>
          <cell r="G4983" t="str">
            <v>Professional Services Contract Services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L4983">
            <v>0</v>
          </cell>
          <cell r="M4983">
            <v>0</v>
          </cell>
          <cell r="N4983">
            <v>0</v>
          </cell>
        </row>
        <row r="4984">
          <cell r="A4984" t="str">
            <v>340.40.55.060-6000.13</v>
          </cell>
          <cell r="B4984" t="str">
            <v>340</v>
          </cell>
          <cell r="C4984" t="str">
            <v>40</v>
          </cell>
          <cell r="D4984" t="str">
            <v>55</v>
          </cell>
          <cell r="E4984" t="str">
            <v>060</v>
          </cell>
          <cell r="F4984" t="str">
            <v>6000.13</v>
          </cell>
          <cell r="G4984" t="str">
            <v>Professional Services Compliance Monitoring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  <cell r="L4984">
            <v>0</v>
          </cell>
          <cell r="M4984">
            <v>0</v>
          </cell>
          <cell r="N4984">
            <v>0</v>
          </cell>
        </row>
        <row r="4985">
          <cell r="A4985" t="str">
            <v>340.40.55.060-6000.14</v>
          </cell>
          <cell r="B4985" t="str">
            <v>340</v>
          </cell>
          <cell r="C4985" t="str">
            <v>40</v>
          </cell>
          <cell r="D4985" t="str">
            <v>55</v>
          </cell>
          <cell r="E4985" t="str">
            <v>060</v>
          </cell>
          <cell r="F4985" t="str">
            <v>6000.14</v>
          </cell>
          <cell r="G4985" t="str">
            <v>Professional Services IW Pre Analysis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  <cell r="L4985">
            <v>0</v>
          </cell>
          <cell r="M4985">
            <v>0</v>
          </cell>
          <cell r="N4985">
            <v>0</v>
          </cell>
        </row>
        <row r="4986">
          <cell r="A4986" t="str">
            <v>340.40.55.060-6000.18</v>
          </cell>
          <cell r="B4986" t="str">
            <v>340</v>
          </cell>
          <cell r="C4986" t="str">
            <v>40</v>
          </cell>
          <cell r="D4986" t="str">
            <v>55</v>
          </cell>
          <cell r="E4986" t="str">
            <v>060</v>
          </cell>
          <cell r="F4986" t="str">
            <v>6000.18</v>
          </cell>
          <cell r="G4986" t="str">
            <v>Professional Services Legal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  <cell r="L4986">
            <v>0</v>
          </cell>
          <cell r="M4986">
            <v>0</v>
          </cell>
          <cell r="N4986">
            <v>0</v>
          </cell>
        </row>
        <row r="4987">
          <cell r="A4987" t="str">
            <v>340.40.55.060-6100.01</v>
          </cell>
          <cell r="B4987" t="str">
            <v>340</v>
          </cell>
          <cell r="C4987" t="str">
            <v>40</v>
          </cell>
          <cell r="D4987" t="str">
            <v>55</v>
          </cell>
          <cell r="E4987" t="str">
            <v>060</v>
          </cell>
          <cell r="F4987" t="str">
            <v>6100.01</v>
          </cell>
          <cell r="G4987" t="str">
            <v>Utilities Electric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L4987">
            <v>0</v>
          </cell>
          <cell r="M4987">
            <v>0</v>
          </cell>
          <cell r="N4987">
            <v>0</v>
          </cell>
        </row>
        <row r="4988">
          <cell r="A4988" t="str">
            <v>340.40.55.060-6100.02</v>
          </cell>
          <cell r="B4988" t="str">
            <v>340</v>
          </cell>
          <cell r="C4988" t="str">
            <v>40</v>
          </cell>
          <cell r="D4988" t="str">
            <v>55</v>
          </cell>
          <cell r="E4988" t="str">
            <v>060</v>
          </cell>
          <cell r="F4988" t="str">
            <v>6100.02</v>
          </cell>
          <cell r="G4988" t="str">
            <v>Utilities Telephone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L4988">
            <v>0</v>
          </cell>
          <cell r="M4988">
            <v>0</v>
          </cell>
          <cell r="N4988">
            <v>0</v>
          </cell>
        </row>
        <row r="4989">
          <cell r="A4989" t="str">
            <v>340.40.55.060-6100.03</v>
          </cell>
          <cell r="B4989" t="str">
            <v>340</v>
          </cell>
          <cell r="C4989" t="str">
            <v>40</v>
          </cell>
          <cell r="D4989" t="str">
            <v>55</v>
          </cell>
          <cell r="E4989" t="str">
            <v>060</v>
          </cell>
          <cell r="F4989" t="str">
            <v>6100.03</v>
          </cell>
          <cell r="G4989" t="str">
            <v>Utilities Data Transmission / ISP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L4989">
            <v>0</v>
          </cell>
          <cell r="M4989">
            <v>0</v>
          </cell>
          <cell r="N4989">
            <v>0</v>
          </cell>
        </row>
        <row r="4990">
          <cell r="A4990" t="str">
            <v>340.40.55.060-6200.01</v>
          </cell>
          <cell r="B4990" t="str">
            <v>340</v>
          </cell>
          <cell r="C4990" t="str">
            <v>40</v>
          </cell>
          <cell r="D4990" t="str">
            <v>55</v>
          </cell>
          <cell r="E4990" t="str">
            <v>060</v>
          </cell>
          <cell r="F4990" t="str">
            <v>6200.01</v>
          </cell>
          <cell r="G4990" t="str">
            <v>Supplies Office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L4990">
            <v>0</v>
          </cell>
          <cell r="M4990">
            <v>0</v>
          </cell>
          <cell r="N4990">
            <v>0</v>
          </cell>
        </row>
        <row r="4991">
          <cell r="A4991" t="str">
            <v>340.40.55.060-6200.02</v>
          </cell>
          <cell r="B4991" t="str">
            <v>340</v>
          </cell>
          <cell r="C4991" t="str">
            <v>40</v>
          </cell>
          <cell r="D4991" t="str">
            <v>55</v>
          </cell>
          <cell r="E4991" t="str">
            <v>060</v>
          </cell>
          <cell r="F4991" t="str">
            <v>6200.02</v>
          </cell>
          <cell r="G4991" t="str">
            <v>Supplies Special Department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L4991">
            <v>0</v>
          </cell>
          <cell r="M4991">
            <v>0</v>
          </cell>
          <cell r="N4991">
            <v>0</v>
          </cell>
        </row>
        <row r="4992">
          <cell r="A4992" t="str">
            <v>340.40.55.060-6200.03</v>
          </cell>
          <cell r="B4992" t="str">
            <v>340</v>
          </cell>
          <cell r="C4992" t="str">
            <v>40</v>
          </cell>
          <cell r="D4992" t="str">
            <v>55</v>
          </cell>
          <cell r="E4992" t="str">
            <v>060</v>
          </cell>
          <cell r="F4992" t="str">
            <v>6200.03</v>
          </cell>
          <cell r="G4992" t="str">
            <v>Supplies Copier Maintenance &amp; Supplies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>
            <v>0</v>
          </cell>
          <cell r="M4992">
            <v>0</v>
          </cell>
          <cell r="N4992">
            <v>0</v>
          </cell>
        </row>
        <row r="4993">
          <cell r="A4993" t="str">
            <v>340.40.55.060-6200.04</v>
          </cell>
          <cell r="B4993" t="str">
            <v>340</v>
          </cell>
          <cell r="C4993" t="str">
            <v>40</v>
          </cell>
          <cell r="D4993" t="str">
            <v>55</v>
          </cell>
          <cell r="E4993" t="str">
            <v>060</v>
          </cell>
          <cell r="F4993" t="str">
            <v>6200.04</v>
          </cell>
          <cell r="G4993" t="str">
            <v>Supplies Postage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  <cell r="L4993">
            <v>0</v>
          </cell>
          <cell r="M4993">
            <v>0</v>
          </cell>
          <cell r="N4993">
            <v>0</v>
          </cell>
        </row>
        <row r="4994">
          <cell r="A4994" t="str">
            <v>340.40.55.060-6200.05</v>
          </cell>
          <cell r="B4994" t="str">
            <v>340</v>
          </cell>
          <cell r="C4994" t="str">
            <v>40</v>
          </cell>
          <cell r="D4994" t="str">
            <v>55</v>
          </cell>
          <cell r="E4994" t="str">
            <v>060</v>
          </cell>
          <cell r="F4994" t="str">
            <v>6200.05</v>
          </cell>
          <cell r="G4994" t="str">
            <v>Supplies Gasoline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  <cell r="L4994">
            <v>0</v>
          </cell>
          <cell r="M4994">
            <v>0</v>
          </cell>
          <cell r="N4994">
            <v>0</v>
          </cell>
        </row>
        <row r="4995">
          <cell r="A4995" t="str">
            <v>340.40.55.060-6200.06</v>
          </cell>
          <cell r="B4995" t="str">
            <v>340</v>
          </cell>
          <cell r="C4995" t="str">
            <v>40</v>
          </cell>
          <cell r="D4995" t="str">
            <v>55</v>
          </cell>
          <cell r="E4995" t="str">
            <v>060</v>
          </cell>
          <cell r="F4995" t="str">
            <v>6200.06</v>
          </cell>
          <cell r="G4995" t="str">
            <v>Supplies Propane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  <cell r="L4995">
            <v>0</v>
          </cell>
          <cell r="M4995">
            <v>0</v>
          </cell>
          <cell r="N4995">
            <v>0</v>
          </cell>
        </row>
        <row r="4996">
          <cell r="A4996" t="str">
            <v>340.40.55.060-6200.07</v>
          </cell>
          <cell r="B4996" t="str">
            <v>340</v>
          </cell>
          <cell r="C4996" t="str">
            <v>40</v>
          </cell>
          <cell r="D4996" t="str">
            <v>55</v>
          </cell>
          <cell r="E4996" t="str">
            <v>060</v>
          </cell>
          <cell r="F4996" t="str">
            <v>6200.07</v>
          </cell>
          <cell r="G4996" t="str">
            <v>Supplies Radio Communication &amp; Maint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  <cell r="L4996">
            <v>0</v>
          </cell>
          <cell r="M4996">
            <v>0</v>
          </cell>
          <cell r="N4996">
            <v>0</v>
          </cell>
        </row>
        <row r="4997">
          <cell r="A4997" t="str">
            <v>340.40.55.060-6200.09</v>
          </cell>
          <cell r="B4997" t="str">
            <v>340</v>
          </cell>
          <cell r="C4997" t="str">
            <v>40</v>
          </cell>
          <cell r="D4997" t="str">
            <v>55</v>
          </cell>
          <cell r="E4997" t="str">
            <v>060</v>
          </cell>
          <cell r="F4997" t="str">
            <v>6200.09</v>
          </cell>
          <cell r="G4997" t="str">
            <v>Supplies Data Processing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  <cell r="L4997">
            <v>0</v>
          </cell>
          <cell r="M4997">
            <v>0</v>
          </cell>
          <cell r="N4997">
            <v>0</v>
          </cell>
        </row>
        <row r="4998">
          <cell r="A4998" t="str">
            <v>340.40.55.060-6200.10</v>
          </cell>
          <cell r="B4998" t="str">
            <v>340</v>
          </cell>
          <cell r="C4998" t="str">
            <v>40</v>
          </cell>
          <cell r="D4998" t="str">
            <v>55</v>
          </cell>
          <cell r="E4998" t="str">
            <v>060</v>
          </cell>
          <cell r="F4998" t="str">
            <v>6200.10</v>
          </cell>
          <cell r="G4998" t="str">
            <v>Supplies Protective Clothing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  <cell r="L4998">
            <v>0</v>
          </cell>
          <cell r="M4998">
            <v>0</v>
          </cell>
          <cell r="N4998">
            <v>0</v>
          </cell>
        </row>
        <row r="4999">
          <cell r="A4999" t="str">
            <v>340.40.55.060-6200.12</v>
          </cell>
          <cell r="B4999" t="str">
            <v>340</v>
          </cell>
          <cell r="C4999" t="str">
            <v>40</v>
          </cell>
          <cell r="D4999" t="str">
            <v>55</v>
          </cell>
          <cell r="E4999" t="str">
            <v>060</v>
          </cell>
          <cell r="F4999" t="str">
            <v>6200.12</v>
          </cell>
          <cell r="G4999" t="str">
            <v>Supplies CNG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  <cell r="L4999">
            <v>0</v>
          </cell>
          <cell r="M4999">
            <v>0</v>
          </cell>
          <cell r="N4999">
            <v>0</v>
          </cell>
        </row>
        <row r="5000">
          <cell r="A5000" t="str">
            <v>340.40.55.060-6280.03</v>
          </cell>
          <cell r="B5000" t="str">
            <v>340</v>
          </cell>
          <cell r="C5000" t="str">
            <v>40</v>
          </cell>
          <cell r="D5000" t="str">
            <v>55</v>
          </cell>
          <cell r="E5000" t="str">
            <v>060</v>
          </cell>
          <cell r="F5000" t="str">
            <v>6280.03</v>
          </cell>
          <cell r="G5000" t="str">
            <v>Supplies-Public Works Soundwall Repair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  <cell r="L5000">
            <v>0</v>
          </cell>
          <cell r="M5000">
            <v>0</v>
          </cell>
          <cell r="N5000">
            <v>0</v>
          </cell>
        </row>
        <row r="5001">
          <cell r="A5001" t="str">
            <v>340.40.55.060-6280.04</v>
          </cell>
          <cell r="B5001" t="str">
            <v>340</v>
          </cell>
          <cell r="C5001" t="str">
            <v>40</v>
          </cell>
          <cell r="D5001" t="str">
            <v>55</v>
          </cell>
          <cell r="E5001" t="str">
            <v>060</v>
          </cell>
          <cell r="F5001" t="str">
            <v>6280.04</v>
          </cell>
          <cell r="G5001" t="str">
            <v>Supplies-Public Works Sidewalk Repair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  <cell r="L5001">
            <v>0</v>
          </cell>
          <cell r="M5001">
            <v>0</v>
          </cell>
          <cell r="N5001">
            <v>0</v>
          </cell>
        </row>
        <row r="5002">
          <cell r="A5002" t="str">
            <v>340.40.55.060-6280.05</v>
          </cell>
          <cell r="B5002" t="str">
            <v>340</v>
          </cell>
          <cell r="C5002" t="str">
            <v>40</v>
          </cell>
          <cell r="D5002" t="str">
            <v>55</v>
          </cell>
          <cell r="E5002" t="str">
            <v>060</v>
          </cell>
          <cell r="F5002" t="str">
            <v>6280.05</v>
          </cell>
          <cell r="G5002" t="str">
            <v>Supplies-Public Works Traffic Signs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  <cell r="L5002">
            <v>0</v>
          </cell>
          <cell r="M5002">
            <v>0</v>
          </cell>
          <cell r="N5002">
            <v>0</v>
          </cell>
        </row>
        <row r="5003">
          <cell r="A5003" t="str">
            <v>340.40.55.060-6280.08</v>
          </cell>
          <cell r="B5003" t="str">
            <v>340</v>
          </cell>
          <cell r="C5003" t="str">
            <v>40</v>
          </cell>
          <cell r="D5003" t="str">
            <v>55</v>
          </cell>
          <cell r="E5003" t="str">
            <v>060</v>
          </cell>
          <cell r="F5003" t="str">
            <v>6280.08</v>
          </cell>
          <cell r="G5003" t="str">
            <v>Supplies-Public Works Pump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  <cell r="L5003">
            <v>0</v>
          </cell>
          <cell r="M5003">
            <v>0</v>
          </cell>
          <cell r="N5003">
            <v>0</v>
          </cell>
        </row>
        <row r="5004">
          <cell r="A5004" t="str">
            <v>340.40.55.060-6280.09</v>
          </cell>
          <cell r="B5004" t="str">
            <v>340</v>
          </cell>
          <cell r="C5004" t="str">
            <v>40</v>
          </cell>
          <cell r="D5004" t="str">
            <v>55</v>
          </cell>
          <cell r="E5004" t="str">
            <v>060</v>
          </cell>
          <cell r="F5004" t="str">
            <v>6280.09</v>
          </cell>
          <cell r="G5004" t="str">
            <v>Supplies-Public Works Storm Drain System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  <cell r="L5004">
            <v>0</v>
          </cell>
          <cell r="M5004">
            <v>0</v>
          </cell>
          <cell r="N5004">
            <v>0</v>
          </cell>
        </row>
        <row r="5005">
          <cell r="A5005" t="str">
            <v>340.40.55.060-6280.10</v>
          </cell>
          <cell r="B5005" t="str">
            <v>340</v>
          </cell>
          <cell r="C5005" t="str">
            <v>40</v>
          </cell>
          <cell r="D5005" t="str">
            <v>55</v>
          </cell>
          <cell r="E5005" t="str">
            <v>060</v>
          </cell>
          <cell r="F5005" t="str">
            <v>6280.10</v>
          </cell>
          <cell r="G5005" t="str">
            <v>Supplies-Public Works Storm Drain Basin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  <cell r="L5005">
            <v>0</v>
          </cell>
          <cell r="M5005">
            <v>0</v>
          </cell>
          <cell r="N5005">
            <v>0</v>
          </cell>
        </row>
        <row r="5006">
          <cell r="A5006" t="str">
            <v>340.40.55.060-6280.11</v>
          </cell>
          <cell r="B5006" t="str">
            <v>340</v>
          </cell>
          <cell r="C5006" t="str">
            <v>40</v>
          </cell>
          <cell r="D5006" t="str">
            <v>55</v>
          </cell>
          <cell r="E5006" t="str">
            <v>060</v>
          </cell>
          <cell r="F5006" t="str">
            <v>6280.11</v>
          </cell>
          <cell r="G5006" t="str">
            <v>Supplies-Public Works Custodial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  <cell r="L5006">
            <v>0</v>
          </cell>
          <cell r="M5006">
            <v>0</v>
          </cell>
          <cell r="N5006">
            <v>0</v>
          </cell>
        </row>
        <row r="5007">
          <cell r="A5007" t="str">
            <v>340.40.55.060-6280.12</v>
          </cell>
          <cell r="B5007" t="str">
            <v>340</v>
          </cell>
          <cell r="C5007" t="str">
            <v>40</v>
          </cell>
          <cell r="D5007" t="str">
            <v>55</v>
          </cell>
          <cell r="E5007" t="str">
            <v>060</v>
          </cell>
          <cell r="F5007" t="str">
            <v>6280.12</v>
          </cell>
          <cell r="G5007" t="str">
            <v>Supplies-Public Works Chemicals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  <cell r="L5007">
            <v>0</v>
          </cell>
          <cell r="M5007">
            <v>0</v>
          </cell>
          <cell r="N5007">
            <v>0</v>
          </cell>
        </row>
        <row r="5008">
          <cell r="A5008" t="str">
            <v>340.40.55.060-6280.13</v>
          </cell>
          <cell r="B5008" t="str">
            <v>340</v>
          </cell>
          <cell r="C5008" t="str">
            <v>40</v>
          </cell>
          <cell r="D5008" t="str">
            <v>55</v>
          </cell>
          <cell r="E5008" t="str">
            <v>060</v>
          </cell>
          <cell r="F5008" t="str">
            <v>6280.13</v>
          </cell>
          <cell r="G5008" t="str">
            <v>Supplies-Public Works Laboratory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  <cell r="L5008">
            <v>0</v>
          </cell>
          <cell r="M5008">
            <v>0</v>
          </cell>
          <cell r="N5008">
            <v>0</v>
          </cell>
        </row>
        <row r="5009">
          <cell r="A5009" t="str">
            <v>340.40.55.060-6280.14</v>
          </cell>
          <cell r="B5009" t="str">
            <v>340</v>
          </cell>
          <cell r="C5009" t="str">
            <v>40</v>
          </cell>
          <cell r="D5009" t="str">
            <v>55</v>
          </cell>
          <cell r="E5009" t="str">
            <v>060</v>
          </cell>
          <cell r="F5009" t="str">
            <v>6280.14</v>
          </cell>
          <cell r="G5009" t="str">
            <v>Supplies-Public Works Protective Clothing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  <cell r="L5009">
            <v>0</v>
          </cell>
          <cell r="M5009">
            <v>0</v>
          </cell>
          <cell r="N5009">
            <v>0</v>
          </cell>
        </row>
        <row r="5010">
          <cell r="A5010" t="str">
            <v>340.40.55.060-6280.15</v>
          </cell>
          <cell r="B5010" t="str">
            <v>340</v>
          </cell>
          <cell r="C5010" t="str">
            <v>40</v>
          </cell>
          <cell r="D5010" t="str">
            <v>55</v>
          </cell>
          <cell r="E5010" t="str">
            <v>060</v>
          </cell>
          <cell r="F5010" t="str">
            <v>6280.15</v>
          </cell>
          <cell r="G5010" t="str">
            <v>Supplies-Public Works Mechanics Tools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  <cell r="L5010">
            <v>0</v>
          </cell>
          <cell r="M5010">
            <v>0</v>
          </cell>
          <cell r="N5010">
            <v>0</v>
          </cell>
        </row>
        <row r="5011">
          <cell r="A5011" t="str">
            <v>340.40.55.060-6280.16</v>
          </cell>
          <cell r="B5011" t="str">
            <v>340</v>
          </cell>
          <cell r="C5011" t="str">
            <v>40</v>
          </cell>
          <cell r="D5011" t="str">
            <v>55</v>
          </cell>
          <cell r="E5011" t="str">
            <v>060</v>
          </cell>
          <cell r="F5011" t="str">
            <v>6280.16</v>
          </cell>
          <cell r="G5011" t="str">
            <v>Supplies-Public Works UV System Supplies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  <cell r="L5011">
            <v>0</v>
          </cell>
          <cell r="M5011">
            <v>0</v>
          </cell>
          <cell r="N5011">
            <v>0</v>
          </cell>
        </row>
        <row r="5012">
          <cell r="A5012" t="str">
            <v>340.40.55.060-6280.19</v>
          </cell>
          <cell r="B5012" t="str">
            <v>340</v>
          </cell>
          <cell r="C5012" t="str">
            <v>40</v>
          </cell>
          <cell r="D5012" t="str">
            <v>55</v>
          </cell>
          <cell r="E5012" t="str">
            <v>060</v>
          </cell>
          <cell r="F5012" t="str">
            <v>6280.19</v>
          </cell>
          <cell r="G5012" t="str">
            <v>Supplies-Public Works Specialty Maintenance Tools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  <cell r="L5012">
            <v>0</v>
          </cell>
          <cell r="M5012">
            <v>0</v>
          </cell>
          <cell r="N5012">
            <v>0</v>
          </cell>
        </row>
        <row r="5013">
          <cell r="A5013" t="str">
            <v>340.40.55.060-6280.20</v>
          </cell>
          <cell r="B5013" t="str">
            <v>340</v>
          </cell>
          <cell r="C5013" t="str">
            <v>40</v>
          </cell>
          <cell r="D5013" t="str">
            <v>55</v>
          </cell>
          <cell r="E5013" t="str">
            <v>060</v>
          </cell>
          <cell r="F5013" t="str">
            <v>6280.20</v>
          </cell>
          <cell r="G5013" t="str">
            <v>Supplies-Public Works Bin Repair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  <cell r="L5013">
            <v>0</v>
          </cell>
          <cell r="M5013">
            <v>0</v>
          </cell>
          <cell r="N5013">
            <v>0</v>
          </cell>
        </row>
        <row r="5014">
          <cell r="A5014" t="str">
            <v>340.40.55.060-6280.21</v>
          </cell>
          <cell r="B5014" t="str">
            <v>340</v>
          </cell>
          <cell r="C5014" t="str">
            <v>40</v>
          </cell>
          <cell r="D5014" t="str">
            <v>55</v>
          </cell>
          <cell r="E5014" t="str">
            <v>060</v>
          </cell>
          <cell r="F5014" t="str">
            <v>6280.21</v>
          </cell>
          <cell r="G5014" t="str">
            <v>Supplies-Public Works Used Oil Grant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  <cell r="L5014">
            <v>0</v>
          </cell>
          <cell r="M5014">
            <v>0</v>
          </cell>
          <cell r="N5014">
            <v>0</v>
          </cell>
        </row>
        <row r="5015">
          <cell r="A5015" t="str">
            <v>340.40.55.060-6280.22</v>
          </cell>
          <cell r="B5015" t="str">
            <v>340</v>
          </cell>
          <cell r="C5015" t="str">
            <v>40</v>
          </cell>
          <cell r="D5015" t="str">
            <v>55</v>
          </cell>
          <cell r="E5015" t="str">
            <v>060</v>
          </cell>
          <cell r="F5015" t="str">
            <v>6280.22</v>
          </cell>
          <cell r="G5015" t="str">
            <v>Supplies-Public Works Recycled Products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  <cell r="L5015">
            <v>0</v>
          </cell>
          <cell r="M5015">
            <v>0</v>
          </cell>
          <cell r="N5015">
            <v>0</v>
          </cell>
        </row>
        <row r="5016">
          <cell r="A5016" t="str">
            <v>340.40.55.060-6280.23</v>
          </cell>
          <cell r="B5016" t="str">
            <v>340</v>
          </cell>
          <cell r="C5016" t="str">
            <v>40</v>
          </cell>
          <cell r="D5016" t="str">
            <v>55</v>
          </cell>
          <cell r="E5016" t="str">
            <v>060</v>
          </cell>
          <cell r="F5016" t="str">
            <v>6280.23</v>
          </cell>
          <cell r="G5016" t="str">
            <v>Supplies-Public Works Recycling Education Program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  <cell r="L5016">
            <v>0</v>
          </cell>
          <cell r="M5016">
            <v>0</v>
          </cell>
          <cell r="N5016">
            <v>0</v>
          </cell>
        </row>
        <row r="5017">
          <cell r="A5017" t="str">
            <v>340.40.55.060-6280.25</v>
          </cell>
          <cell r="B5017" t="str">
            <v>340</v>
          </cell>
          <cell r="C5017" t="str">
            <v>40</v>
          </cell>
          <cell r="D5017" t="str">
            <v>55</v>
          </cell>
          <cell r="E5017" t="str">
            <v>060</v>
          </cell>
          <cell r="F5017" t="str">
            <v>6280.25</v>
          </cell>
          <cell r="G5017" t="str">
            <v>Supplies-Public Works Collection Containers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  <cell r="L5017">
            <v>0</v>
          </cell>
          <cell r="M5017">
            <v>0</v>
          </cell>
          <cell r="N5017">
            <v>0</v>
          </cell>
        </row>
        <row r="5018">
          <cell r="A5018" t="str">
            <v>340.40.55.060-6280.26</v>
          </cell>
          <cell r="B5018" t="str">
            <v>340</v>
          </cell>
          <cell r="C5018" t="str">
            <v>40</v>
          </cell>
          <cell r="D5018" t="str">
            <v>55</v>
          </cell>
          <cell r="E5018" t="str">
            <v>060</v>
          </cell>
          <cell r="F5018" t="str">
            <v>6280.26</v>
          </cell>
          <cell r="G5018" t="str">
            <v>Supplies-Public Works 3 Cart System Containers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  <cell r="L5018">
            <v>0</v>
          </cell>
          <cell r="M5018">
            <v>0</v>
          </cell>
          <cell r="N5018">
            <v>0</v>
          </cell>
        </row>
        <row r="5019">
          <cell r="A5019" t="str">
            <v>340.40.55.060-6280.27</v>
          </cell>
          <cell r="B5019" t="str">
            <v>340</v>
          </cell>
          <cell r="C5019" t="str">
            <v>40</v>
          </cell>
          <cell r="D5019" t="str">
            <v>55</v>
          </cell>
          <cell r="E5019" t="str">
            <v>060</v>
          </cell>
          <cell r="F5019" t="str">
            <v>6280.27</v>
          </cell>
          <cell r="G5019" t="str">
            <v>Supplies-Public Works SSJID Surface Water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  <cell r="L5019">
            <v>0</v>
          </cell>
          <cell r="M5019">
            <v>0</v>
          </cell>
          <cell r="N5019">
            <v>0</v>
          </cell>
        </row>
        <row r="5020">
          <cell r="A5020" t="str">
            <v>340.40.55.060-6280.28</v>
          </cell>
          <cell r="B5020" t="str">
            <v>340</v>
          </cell>
          <cell r="C5020" t="str">
            <v>40</v>
          </cell>
          <cell r="D5020" t="str">
            <v>55</v>
          </cell>
          <cell r="E5020" t="str">
            <v>060</v>
          </cell>
          <cell r="F5020" t="str">
            <v>6280.28</v>
          </cell>
          <cell r="G5020" t="str">
            <v>Supplies-Public Works Water Treatment Chemicals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  <cell r="L5020">
            <v>0</v>
          </cell>
          <cell r="M5020">
            <v>0</v>
          </cell>
          <cell r="N5020">
            <v>0</v>
          </cell>
        </row>
        <row r="5021">
          <cell r="A5021" t="str">
            <v>340.40.55.060-6280.29</v>
          </cell>
          <cell r="B5021" t="str">
            <v>340</v>
          </cell>
          <cell r="C5021" t="str">
            <v>40</v>
          </cell>
          <cell r="D5021" t="str">
            <v>55</v>
          </cell>
          <cell r="E5021" t="str">
            <v>060</v>
          </cell>
          <cell r="F5021" t="str">
            <v>6280.29</v>
          </cell>
          <cell r="G5021" t="str">
            <v>Supplies-Public Works Water Treatment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  <cell r="L5021">
            <v>0</v>
          </cell>
          <cell r="M5021">
            <v>0</v>
          </cell>
          <cell r="N5021">
            <v>0</v>
          </cell>
        </row>
        <row r="5022">
          <cell r="A5022" t="str">
            <v>340.40.55.060-6280.30</v>
          </cell>
          <cell r="B5022" t="str">
            <v>340</v>
          </cell>
          <cell r="C5022" t="str">
            <v>40</v>
          </cell>
          <cell r="D5022" t="str">
            <v>55</v>
          </cell>
          <cell r="E5022" t="str">
            <v>060</v>
          </cell>
          <cell r="F5022" t="str">
            <v>6280.30</v>
          </cell>
          <cell r="G5022" t="str">
            <v>Supplies-Public Works Automated &amp; Hand Tools</v>
          </cell>
          <cell r="H5022">
            <v>0</v>
          </cell>
          <cell r="I5022">
            <v>0</v>
          </cell>
          <cell r="J5022">
            <v>0</v>
          </cell>
          <cell r="K5022">
            <v>0</v>
          </cell>
          <cell r="L5022">
            <v>0</v>
          </cell>
          <cell r="M5022">
            <v>0</v>
          </cell>
          <cell r="N5022">
            <v>0</v>
          </cell>
        </row>
        <row r="5023">
          <cell r="A5023" t="str">
            <v>340.40.55.060-6280.31</v>
          </cell>
          <cell r="B5023" t="str">
            <v>340</v>
          </cell>
          <cell r="C5023" t="str">
            <v>40</v>
          </cell>
          <cell r="D5023" t="str">
            <v>55</v>
          </cell>
          <cell r="E5023" t="str">
            <v>060</v>
          </cell>
          <cell r="F5023" t="str">
            <v>6280.31</v>
          </cell>
          <cell r="G5023" t="str">
            <v>Supplies-Public Works Water Conservation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  <cell r="L5023">
            <v>0</v>
          </cell>
          <cell r="M5023">
            <v>0</v>
          </cell>
          <cell r="N5023">
            <v>0</v>
          </cell>
        </row>
        <row r="5024">
          <cell r="A5024" t="str">
            <v>340.40.55.060-6280.32</v>
          </cell>
          <cell r="B5024" t="str">
            <v>340</v>
          </cell>
          <cell r="C5024" t="str">
            <v>40</v>
          </cell>
          <cell r="D5024" t="str">
            <v>55</v>
          </cell>
          <cell r="E5024" t="str">
            <v>060</v>
          </cell>
          <cell r="F5024" t="str">
            <v>6280.32</v>
          </cell>
          <cell r="G5024" t="str">
            <v>Supplies-Public Works Water Distribution System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  <cell r="L5024">
            <v>0</v>
          </cell>
          <cell r="M5024">
            <v>0</v>
          </cell>
          <cell r="N5024">
            <v>0</v>
          </cell>
        </row>
        <row r="5025">
          <cell r="A5025" t="str">
            <v>340.40.55.060-6280.33</v>
          </cell>
          <cell r="B5025" t="str">
            <v>340</v>
          </cell>
          <cell r="C5025" t="str">
            <v>40</v>
          </cell>
          <cell r="D5025" t="str">
            <v>55</v>
          </cell>
          <cell r="E5025" t="str">
            <v>060</v>
          </cell>
          <cell r="F5025" t="str">
            <v>6280.33</v>
          </cell>
          <cell r="G5025" t="str">
            <v>Supplies-Public Works Fire Hydrants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  <cell r="L5025">
            <v>0</v>
          </cell>
          <cell r="M5025">
            <v>0</v>
          </cell>
          <cell r="N5025">
            <v>0</v>
          </cell>
        </row>
        <row r="5026">
          <cell r="A5026" t="str">
            <v>340.40.55.060-6280.34</v>
          </cell>
          <cell r="B5026" t="str">
            <v>340</v>
          </cell>
          <cell r="C5026" t="str">
            <v>40</v>
          </cell>
          <cell r="D5026" t="str">
            <v>55</v>
          </cell>
          <cell r="E5026" t="str">
            <v>060</v>
          </cell>
          <cell r="F5026" t="str">
            <v>6280.34</v>
          </cell>
          <cell r="G5026" t="str">
            <v>Supplies-Public Works Wells &amp; Pumps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  <cell r="L5026">
            <v>0</v>
          </cell>
          <cell r="M5026">
            <v>0</v>
          </cell>
          <cell r="N5026">
            <v>0</v>
          </cell>
        </row>
        <row r="5027">
          <cell r="A5027" t="str">
            <v>340.40.55.060-6280.35</v>
          </cell>
          <cell r="B5027" t="str">
            <v>340</v>
          </cell>
          <cell r="C5027" t="str">
            <v>40</v>
          </cell>
          <cell r="D5027" t="str">
            <v>55</v>
          </cell>
          <cell r="E5027" t="str">
            <v>060</v>
          </cell>
          <cell r="F5027" t="str">
            <v>6280.35</v>
          </cell>
          <cell r="G5027" t="str">
            <v>Supplies-Public Works Water Meters &amp; Boxes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  <cell r="L5027">
            <v>0</v>
          </cell>
          <cell r="M5027">
            <v>0</v>
          </cell>
          <cell r="N5027">
            <v>0</v>
          </cell>
        </row>
        <row r="5028">
          <cell r="A5028" t="str">
            <v>340.40.55.060-6280.36</v>
          </cell>
          <cell r="B5028" t="str">
            <v>340</v>
          </cell>
          <cell r="C5028" t="str">
            <v>40</v>
          </cell>
          <cell r="D5028" t="str">
            <v>55</v>
          </cell>
          <cell r="E5028" t="str">
            <v>060</v>
          </cell>
          <cell r="F5028" t="str">
            <v>6280.36</v>
          </cell>
          <cell r="G5028" t="str">
            <v>Supplies-Public Works Traffic Calming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  <cell r="L5028">
            <v>0</v>
          </cell>
          <cell r="M5028">
            <v>0</v>
          </cell>
          <cell r="N5028">
            <v>0</v>
          </cell>
        </row>
        <row r="5029">
          <cell r="A5029" t="str">
            <v>340.40.55.060-6280.38</v>
          </cell>
          <cell r="B5029" t="str">
            <v>340</v>
          </cell>
          <cell r="C5029" t="str">
            <v>40</v>
          </cell>
          <cell r="D5029" t="str">
            <v>55</v>
          </cell>
          <cell r="E5029" t="str">
            <v>060</v>
          </cell>
          <cell r="F5029" t="str">
            <v>6280.38</v>
          </cell>
          <cell r="G5029" t="str">
            <v>Supplies-Public Works Global Supplies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  <cell r="L5029">
            <v>0</v>
          </cell>
          <cell r="M5029">
            <v>0</v>
          </cell>
          <cell r="N5029">
            <v>0</v>
          </cell>
        </row>
        <row r="5030">
          <cell r="A5030" t="str">
            <v>340.40.55.060-6280.39</v>
          </cell>
          <cell r="B5030" t="str">
            <v>340</v>
          </cell>
          <cell r="C5030" t="str">
            <v>40</v>
          </cell>
          <cell r="D5030" t="str">
            <v>55</v>
          </cell>
          <cell r="E5030" t="str">
            <v>060</v>
          </cell>
          <cell r="F5030" t="str">
            <v>6280.39</v>
          </cell>
          <cell r="G5030" t="str">
            <v>Supplies-Public Works Industrial Waste Pretreatment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  <cell r="L5030">
            <v>0</v>
          </cell>
          <cell r="M5030">
            <v>0</v>
          </cell>
          <cell r="N5030">
            <v>0</v>
          </cell>
        </row>
        <row r="5031">
          <cell r="A5031" t="str">
            <v>340.40.55.060-6280.41</v>
          </cell>
          <cell r="B5031" t="str">
            <v>340</v>
          </cell>
          <cell r="C5031" t="str">
            <v>40</v>
          </cell>
          <cell r="D5031" t="str">
            <v>55</v>
          </cell>
          <cell r="E5031" t="str">
            <v>060</v>
          </cell>
          <cell r="F5031" t="str">
            <v>6280.41</v>
          </cell>
          <cell r="G5031" t="str">
            <v>Supplies-Public Works Bevarage Container Grant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  <cell r="L5031">
            <v>0</v>
          </cell>
          <cell r="M5031">
            <v>0</v>
          </cell>
          <cell r="N5031">
            <v>0</v>
          </cell>
        </row>
        <row r="5032">
          <cell r="A5032" t="str">
            <v>340.40.55.060-6280.42</v>
          </cell>
          <cell r="B5032" t="str">
            <v>340</v>
          </cell>
          <cell r="C5032" t="str">
            <v>40</v>
          </cell>
          <cell r="D5032" t="str">
            <v>55</v>
          </cell>
          <cell r="E5032" t="str">
            <v>060</v>
          </cell>
          <cell r="F5032" t="str">
            <v>6280.42</v>
          </cell>
          <cell r="G5032" t="str">
            <v>Supplies-Public Works Industrial Wastewater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  <cell r="L5032">
            <v>0</v>
          </cell>
          <cell r="M5032">
            <v>0</v>
          </cell>
          <cell r="N5032">
            <v>0</v>
          </cell>
        </row>
        <row r="5033">
          <cell r="A5033" t="str">
            <v>340.40.55.060-6300.01</v>
          </cell>
          <cell r="B5033" t="str">
            <v>340</v>
          </cell>
          <cell r="C5033" t="str">
            <v>40</v>
          </cell>
          <cell r="D5033" t="str">
            <v>55</v>
          </cell>
          <cell r="E5033" t="str">
            <v>060</v>
          </cell>
          <cell r="F5033" t="str">
            <v>6300.01</v>
          </cell>
          <cell r="G5033" t="str">
            <v>Dues &amp; Subscriptions Memberships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  <cell r="L5033">
            <v>0</v>
          </cell>
          <cell r="M5033">
            <v>0</v>
          </cell>
          <cell r="N5033">
            <v>0</v>
          </cell>
        </row>
        <row r="5034">
          <cell r="A5034" t="str">
            <v>340.40.55.060-6300.02</v>
          </cell>
          <cell r="B5034" t="str">
            <v>340</v>
          </cell>
          <cell r="C5034" t="str">
            <v>40</v>
          </cell>
          <cell r="D5034" t="str">
            <v>55</v>
          </cell>
          <cell r="E5034" t="str">
            <v>060</v>
          </cell>
          <cell r="F5034" t="str">
            <v>6300.02</v>
          </cell>
          <cell r="G5034" t="str">
            <v>Dues &amp; Subscriptions Publications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  <cell r="L5034">
            <v>0</v>
          </cell>
          <cell r="M5034">
            <v>0</v>
          </cell>
          <cell r="N5034">
            <v>0</v>
          </cell>
        </row>
        <row r="5035">
          <cell r="A5035" t="str">
            <v>340.40.55.060-6300.03</v>
          </cell>
          <cell r="B5035" t="str">
            <v>340</v>
          </cell>
          <cell r="C5035" t="str">
            <v>40</v>
          </cell>
          <cell r="D5035" t="str">
            <v>55</v>
          </cell>
          <cell r="E5035" t="str">
            <v>060</v>
          </cell>
          <cell r="F5035" t="str">
            <v>6300.03</v>
          </cell>
          <cell r="G5035" t="str">
            <v>Dues &amp; Subscriptions Certifications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  <cell r="L5035">
            <v>0</v>
          </cell>
          <cell r="M5035">
            <v>0</v>
          </cell>
          <cell r="N5035">
            <v>0</v>
          </cell>
        </row>
        <row r="5036">
          <cell r="A5036" t="str">
            <v>340.40.55.060-6350.01</v>
          </cell>
          <cell r="B5036" t="str">
            <v>340</v>
          </cell>
          <cell r="C5036" t="str">
            <v>40</v>
          </cell>
          <cell r="D5036" t="str">
            <v>55</v>
          </cell>
          <cell r="E5036" t="str">
            <v>060</v>
          </cell>
          <cell r="F5036" t="str">
            <v>6350.01</v>
          </cell>
          <cell r="G5036" t="str">
            <v>Maintenance Agreements &amp; Licenses License/Software Maintenance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  <cell r="L5036">
            <v>0</v>
          </cell>
          <cell r="M5036">
            <v>0</v>
          </cell>
          <cell r="N5036">
            <v>0</v>
          </cell>
        </row>
        <row r="5037">
          <cell r="A5037" t="str">
            <v>340.40.55.060-6350.02</v>
          </cell>
          <cell r="B5037" t="str">
            <v>340</v>
          </cell>
          <cell r="C5037" t="str">
            <v>40</v>
          </cell>
          <cell r="D5037" t="str">
            <v>55</v>
          </cell>
          <cell r="E5037" t="str">
            <v>060</v>
          </cell>
          <cell r="F5037" t="str">
            <v>6350.02</v>
          </cell>
          <cell r="G5037" t="str">
            <v>Maintenance Agreements &amp; Licenses Hardware Maintenance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  <cell r="L5037">
            <v>0</v>
          </cell>
          <cell r="M5037">
            <v>0</v>
          </cell>
          <cell r="N5037">
            <v>0</v>
          </cell>
        </row>
        <row r="5038">
          <cell r="A5038" t="str">
            <v>340.40.55.060-6350.03</v>
          </cell>
          <cell r="B5038" t="str">
            <v>340</v>
          </cell>
          <cell r="C5038" t="str">
            <v>40</v>
          </cell>
          <cell r="D5038" t="str">
            <v>55</v>
          </cell>
          <cell r="E5038" t="str">
            <v>060</v>
          </cell>
          <cell r="F5038" t="str">
            <v>6350.03</v>
          </cell>
          <cell r="G5038" t="str">
            <v>Maintenance Agreements &amp; Licenses Maintenance Agreements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  <cell r="L5038">
            <v>0</v>
          </cell>
          <cell r="M5038">
            <v>0</v>
          </cell>
          <cell r="N5038">
            <v>0</v>
          </cell>
        </row>
        <row r="5039">
          <cell r="A5039" t="str">
            <v>340.40.55.060-6350.04</v>
          </cell>
          <cell r="B5039" t="str">
            <v>340</v>
          </cell>
          <cell r="C5039" t="str">
            <v>40</v>
          </cell>
          <cell r="D5039" t="str">
            <v>55</v>
          </cell>
          <cell r="E5039" t="str">
            <v>060</v>
          </cell>
          <cell r="F5039" t="str">
            <v>6350.04</v>
          </cell>
          <cell r="G5039" t="str">
            <v>Maintenance Agreements &amp; Licenses SCADA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  <cell r="L5039">
            <v>0</v>
          </cell>
          <cell r="M5039">
            <v>0</v>
          </cell>
          <cell r="N5039">
            <v>0</v>
          </cell>
        </row>
        <row r="5040">
          <cell r="A5040" t="str">
            <v>340.40.55.060-6350.05</v>
          </cell>
          <cell r="B5040" t="str">
            <v>340</v>
          </cell>
          <cell r="C5040" t="str">
            <v>40</v>
          </cell>
          <cell r="D5040" t="str">
            <v>55</v>
          </cell>
          <cell r="E5040" t="str">
            <v>060</v>
          </cell>
          <cell r="F5040" t="str">
            <v>6350.05</v>
          </cell>
          <cell r="G5040" t="str">
            <v>Maintenance Agreements &amp; Licenses Traffic Control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  <cell r="L5040">
            <v>0</v>
          </cell>
          <cell r="M5040">
            <v>0</v>
          </cell>
          <cell r="N5040">
            <v>0</v>
          </cell>
        </row>
        <row r="5041">
          <cell r="A5041" t="str">
            <v>340.40.55.060-6350.06</v>
          </cell>
          <cell r="B5041" t="str">
            <v>340</v>
          </cell>
          <cell r="C5041" t="str">
            <v>40</v>
          </cell>
          <cell r="D5041" t="str">
            <v>55</v>
          </cell>
          <cell r="E5041" t="str">
            <v>060</v>
          </cell>
          <cell r="F5041" t="str">
            <v>6350.06</v>
          </cell>
          <cell r="G5041" t="str">
            <v>Maintenance Agreements &amp; Licenses Streetlights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  <cell r="L5041">
            <v>0</v>
          </cell>
          <cell r="M5041">
            <v>0</v>
          </cell>
          <cell r="N5041">
            <v>0</v>
          </cell>
        </row>
        <row r="5042">
          <cell r="A5042" t="str">
            <v>340.40.55.060-6375.01</v>
          </cell>
          <cell r="B5042" t="str">
            <v>340</v>
          </cell>
          <cell r="C5042" t="str">
            <v>40</v>
          </cell>
          <cell r="D5042" t="str">
            <v>55</v>
          </cell>
          <cell r="E5042" t="str">
            <v>060</v>
          </cell>
          <cell r="F5042" t="str">
            <v>6375.01</v>
          </cell>
          <cell r="G5042" t="str">
            <v>Operating Fees NPDES Permit Renewal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  <cell r="L5042">
            <v>0</v>
          </cell>
          <cell r="M5042">
            <v>0</v>
          </cell>
          <cell r="N5042">
            <v>0</v>
          </cell>
        </row>
        <row r="5043">
          <cell r="A5043" t="str">
            <v>340.40.55.060-6375.02</v>
          </cell>
          <cell r="B5043" t="str">
            <v>340</v>
          </cell>
          <cell r="C5043" t="str">
            <v>40</v>
          </cell>
          <cell r="D5043" t="str">
            <v>55</v>
          </cell>
          <cell r="E5043" t="str">
            <v>060</v>
          </cell>
          <cell r="F5043" t="str">
            <v>6375.02</v>
          </cell>
          <cell r="G5043" t="str">
            <v>Operating Fees NPDES Permit Compliance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  <cell r="L5043">
            <v>0</v>
          </cell>
          <cell r="M5043">
            <v>0</v>
          </cell>
          <cell r="N5043">
            <v>0</v>
          </cell>
        </row>
        <row r="5044">
          <cell r="A5044" t="str">
            <v>340.40.55.060-6375.03</v>
          </cell>
          <cell r="B5044" t="str">
            <v>340</v>
          </cell>
          <cell r="C5044" t="str">
            <v>40</v>
          </cell>
          <cell r="D5044" t="str">
            <v>55</v>
          </cell>
          <cell r="E5044" t="str">
            <v>060</v>
          </cell>
          <cell r="F5044" t="str">
            <v>6375.03</v>
          </cell>
          <cell r="G5044" t="str">
            <v>Operating Fees SSJID Drainage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  <cell r="L5044">
            <v>0</v>
          </cell>
          <cell r="M5044">
            <v>0</v>
          </cell>
          <cell r="N5044">
            <v>0</v>
          </cell>
        </row>
        <row r="5045">
          <cell r="A5045" t="str">
            <v>340.40.55.060-6375.04</v>
          </cell>
          <cell r="B5045" t="str">
            <v>340</v>
          </cell>
          <cell r="C5045" t="str">
            <v>40</v>
          </cell>
          <cell r="D5045" t="str">
            <v>55</v>
          </cell>
          <cell r="E5045" t="str">
            <v>060</v>
          </cell>
          <cell r="F5045" t="str">
            <v>6375.04</v>
          </cell>
          <cell r="G5045" t="str">
            <v>Operating Fees Operating Permits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  <cell r="L5045">
            <v>0</v>
          </cell>
          <cell r="M5045">
            <v>0</v>
          </cell>
          <cell r="N5045">
            <v>0</v>
          </cell>
        </row>
        <row r="5046">
          <cell r="A5046" t="str">
            <v>340.40.55.060-6375.05</v>
          </cell>
          <cell r="B5046" t="str">
            <v>340</v>
          </cell>
          <cell r="C5046" t="str">
            <v>40</v>
          </cell>
          <cell r="D5046" t="str">
            <v>55</v>
          </cell>
          <cell r="E5046" t="str">
            <v>060</v>
          </cell>
          <cell r="F5046" t="str">
            <v>6375.05</v>
          </cell>
          <cell r="G5046" t="str">
            <v>Operating Fees Annual Waste Discharger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  <cell r="L5046">
            <v>0</v>
          </cell>
          <cell r="M5046">
            <v>0</v>
          </cell>
          <cell r="N5046">
            <v>0</v>
          </cell>
        </row>
        <row r="5047">
          <cell r="A5047" t="str">
            <v>340.40.55.060-6375.07</v>
          </cell>
          <cell r="B5047" t="str">
            <v>340</v>
          </cell>
          <cell r="C5047" t="str">
            <v>40</v>
          </cell>
          <cell r="D5047" t="str">
            <v>55</v>
          </cell>
          <cell r="E5047" t="str">
            <v>060</v>
          </cell>
          <cell r="F5047" t="str">
            <v>6375.07</v>
          </cell>
          <cell r="G5047" t="str">
            <v>Operating Fees Permit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  <cell r="L5047">
            <v>0</v>
          </cell>
          <cell r="M5047">
            <v>0</v>
          </cell>
          <cell r="N5047">
            <v>0</v>
          </cell>
        </row>
        <row r="5048">
          <cell r="A5048" t="str">
            <v>340.40.55.060-6375.08</v>
          </cell>
          <cell r="B5048" t="str">
            <v>340</v>
          </cell>
          <cell r="C5048" t="str">
            <v>40</v>
          </cell>
          <cell r="D5048" t="str">
            <v>55</v>
          </cell>
          <cell r="E5048" t="str">
            <v>060</v>
          </cell>
          <cell r="F5048" t="str">
            <v>6375.08</v>
          </cell>
          <cell r="G5048" t="str">
            <v>Operating Fees Operating Permits Reg</v>
          </cell>
          <cell r="H5048">
            <v>0</v>
          </cell>
          <cell r="I5048">
            <v>0</v>
          </cell>
          <cell r="J5048">
            <v>0</v>
          </cell>
          <cell r="K5048">
            <v>0</v>
          </cell>
          <cell r="L5048">
            <v>0</v>
          </cell>
          <cell r="M5048">
            <v>0</v>
          </cell>
          <cell r="N5048">
            <v>0</v>
          </cell>
        </row>
        <row r="5049">
          <cell r="A5049" t="str">
            <v>340.40.55.060-6375.09</v>
          </cell>
          <cell r="B5049" t="str">
            <v>340</v>
          </cell>
          <cell r="C5049" t="str">
            <v>40</v>
          </cell>
          <cell r="D5049" t="str">
            <v>55</v>
          </cell>
          <cell r="E5049" t="str">
            <v>060</v>
          </cell>
          <cell r="F5049" t="str">
            <v>6375.09</v>
          </cell>
          <cell r="G5049" t="str">
            <v>Operating Fees Dumping</v>
          </cell>
          <cell r="H5049">
            <v>0</v>
          </cell>
          <cell r="I5049">
            <v>0</v>
          </cell>
          <cell r="J5049">
            <v>0</v>
          </cell>
          <cell r="K5049">
            <v>0</v>
          </cell>
          <cell r="L5049">
            <v>0</v>
          </cell>
          <cell r="M5049">
            <v>0</v>
          </cell>
          <cell r="N5049">
            <v>0</v>
          </cell>
        </row>
        <row r="5050">
          <cell r="A5050" t="str">
            <v>340.40.55.060-6375.10</v>
          </cell>
          <cell r="B5050" t="str">
            <v>340</v>
          </cell>
          <cell r="C5050" t="str">
            <v>40</v>
          </cell>
          <cell r="D5050" t="str">
            <v>55</v>
          </cell>
          <cell r="E5050" t="str">
            <v>060</v>
          </cell>
          <cell r="F5050" t="str">
            <v>6375.10</v>
          </cell>
          <cell r="G5050" t="str">
            <v>Operating Fees Sludge Disposal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  <cell r="L5050">
            <v>0</v>
          </cell>
          <cell r="M5050">
            <v>0</v>
          </cell>
          <cell r="N5050">
            <v>0</v>
          </cell>
        </row>
        <row r="5051">
          <cell r="A5051" t="str">
            <v>340.40.55.060-6375.11</v>
          </cell>
          <cell r="B5051" t="str">
            <v>340</v>
          </cell>
          <cell r="C5051" t="str">
            <v>40</v>
          </cell>
          <cell r="D5051" t="str">
            <v>55</v>
          </cell>
          <cell r="E5051" t="str">
            <v>060</v>
          </cell>
          <cell r="F5051" t="str">
            <v>6375.11</v>
          </cell>
          <cell r="G5051" t="str">
            <v>Operating Fees Compost Tipping</v>
          </cell>
          <cell r="H5051">
            <v>0</v>
          </cell>
          <cell r="I5051">
            <v>0</v>
          </cell>
          <cell r="J5051">
            <v>0</v>
          </cell>
          <cell r="K5051">
            <v>0</v>
          </cell>
          <cell r="L5051">
            <v>0</v>
          </cell>
          <cell r="M5051">
            <v>0</v>
          </cell>
          <cell r="N5051">
            <v>0</v>
          </cell>
        </row>
        <row r="5052">
          <cell r="A5052" t="str">
            <v>340.40.55.060-6375.12</v>
          </cell>
          <cell r="B5052" t="str">
            <v>340</v>
          </cell>
          <cell r="C5052" t="str">
            <v>40</v>
          </cell>
          <cell r="D5052" t="str">
            <v>55</v>
          </cell>
          <cell r="E5052" t="str">
            <v>060</v>
          </cell>
          <cell r="F5052" t="str">
            <v>6375.12</v>
          </cell>
          <cell r="G5052" t="str">
            <v>Operating Fees Curbside Recycling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  <cell r="L5052">
            <v>0</v>
          </cell>
          <cell r="M5052">
            <v>0</v>
          </cell>
          <cell r="N5052">
            <v>0</v>
          </cell>
        </row>
        <row r="5053">
          <cell r="A5053" t="str">
            <v>340.40.55.060-6375.15</v>
          </cell>
          <cell r="B5053" t="str">
            <v>340</v>
          </cell>
          <cell r="C5053" t="str">
            <v>40</v>
          </cell>
          <cell r="D5053" t="str">
            <v>55</v>
          </cell>
          <cell r="E5053" t="str">
            <v>060</v>
          </cell>
          <cell r="F5053" t="str">
            <v>6375.15</v>
          </cell>
          <cell r="G5053" t="str">
            <v>Operating Fees Concrete/Asphalt Tipping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  <cell r="L5053">
            <v>0</v>
          </cell>
          <cell r="M5053">
            <v>0</v>
          </cell>
          <cell r="N5053">
            <v>0</v>
          </cell>
        </row>
        <row r="5054">
          <cell r="A5054" t="str">
            <v>340.40.55.060-6375.16</v>
          </cell>
          <cell r="B5054" t="str">
            <v>340</v>
          </cell>
          <cell r="C5054" t="str">
            <v>40</v>
          </cell>
          <cell r="D5054" t="str">
            <v>55</v>
          </cell>
          <cell r="E5054" t="str">
            <v>060</v>
          </cell>
          <cell r="F5054" t="str">
            <v>6375.16</v>
          </cell>
          <cell r="G5054" t="str">
            <v>Operating Fees Universal Waste Recycling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  <cell r="L5054">
            <v>0</v>
          </cell>
          <cell r="M5054">
            <v>0</v>
          </cell>
          <cell r="N5054">
            <v>0</v>
          </cell>
        </row>
        <row r="5055">
          <cell r="A5055" t="str">
            <v>340.40.55.060-6375.18</v>
          </cell>
          <cell r="B5055" t="str">
            <v>340</v>
          </cell>
          <cell r="C5055" t="str">
            <v>40</v>
          </cell>
          <cell r="D5055" t="str">
            <v>55</v>
          </cell>
          <cell r="E5055" t="str">
            <v>060</v>
          </cell>
          <cell r="F5055" t="str">
            <v>6375.18</v>
          </cell>
          <cell r="G5055" t="str">
            <v>Operating Fees Used Oil Recycling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  <cell r="L5055">
            <v>0</v>
          </cell>
          <cell r="M5055">
            <v>0</v>
          </cell>
          <cell r="N5055">
            <v>0</v>
          </cell>
        </row>
        <row r="5056">
          <cell r="A5056" t="str">
            <v>340.40.55.060-6375.19</v>
          </cell>
          <cell r="B5056" t="str">
            <v>340</v>
          </cell>
          <cell r="C5056" t="str">
            <v>40</v>
          </cell>
          <cell r="D5056" t="str">
            <v>55</v>
          </cell>
          <cell r="E5056" t="str">
            <v>060</v>
          </cell>
          <cell r="F5056" t="str">
            <v>6375.19</v>
          </cell>
          <cell r="G5056" t="str">
            <v>Operating Fees Highway Signal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  <cell r="L5056">
            <v>0</v>
          </cell>
          <cell r="M5056">
            <v>0</v>
          </cell>
          <cell r="N5056">
            <v>0</v>
          </cell>
        </row>
        <row r="5057">
          <cell r="A5057" t="str">
            <v>340.40.55.060-6375.20</v>
          </cell>
          <cell r="B5057" t="str">
            <v>340</v>
          </cell>
          <cell r="C5057" t="str">
            <v>40</v>
          </cell>
          <cell r="D5057" t="str">
            <v>55</v>
          </cell>
          <cell r="E5057" t="str">
            <v>060</v>
          </cell>
          <cell r="F5057" t="str">
            <v>6375.20</v>
          </cell>
          <cell r="G5057" t="str">
            <v>Operating Fees Fines and Penalties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  <cell r="L5057">
            <v>0</v>
          </cell>
          <cell r="M5057">
            <v>0</v>
          </cell>
          <cell r="N5057">
            <v>0</v>
          </cell>
        </row>
        <row r="5058">
          <cell r="A5058" t="str">
            <v>340.40.55.060-6400.01</v>
          </cell>
          <cell r="B5058" t="str">
            <v>340</v>
          </cell>
          <cell r="C5058" t="str">
            <v>40</v>
          </cell>
          <cell r="D5058" t="str">
            <v>55</v>
          </cell>
          <cell r="E5058" t="str">
            <v>060</v>
          </cell>
          <cell r="F5058" t="str">
            <v>6400.01</v>
          </cell>
          <cell r="G5058" t="str">
            <v>Repairs &amp; Maintenance Building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  <cell r="L5058">
            <v>0</v>
          </cell>
          <cell r="M5058">
            <v>0</v>
          </cell>
          <cell r="N5058">
            <v>0</v>
          </cell>
        </row>
        <row r="5059">
          <cell r="A5059" t="str">
            <v>340.40.55.060-6400.02</v>
          </cell>
          <cell r="B5059" t="str">
            <v>340</v>
          </cell>
          <cell r="C5059" t="str">
            <v>40</v>
          </cell>
          <cell r="D5059" t="str">
            <v>55</v>
          </cell>
          <cell r="E5059" t="str">
            <v>060</v>
          </cell>
          <cell r="F5059" t="str">
            <v>6400.02</v>
          </cell>
          <cell r="G5059" t="str">
            <v>Repairs &amp; Maintenance Minor Equipment/Other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  <cell r="L5059">
            <v>0</v>
          </cell>
          <cell r="M5059">
            <v>0</v>
          </cell>
          <cell r="N5059">
            <v>0</v>
          </cell>
        </row>
        <row r="5060">
          <cell r="A5060" t="str">
            <v>340.40.55.060-6400.03</v>
          </cell>
          <cell r="B5060" t="str">
            <v>340</v>
          </cell>
          <cell r="C5060" t="str">
            <v>40</v>
          </cell>
          <cell r="D5060" t="str">
            <v>55</v>
          </cell>
          <cell r="E5060" t="str">
            <v>060</v>
          </cell>
          <cell r="F5060" t="str">
            <v>6400.03</v>
          </cell>
          <cell r="G5060" t="str">
            <v>Repairs &amp; Maintenance Major Repair &amp; Contingency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  <cell r="L5060">
            <v>0</v>
          </cell>
          <cell r="M5060">
            <v>0</v>
          </cell>
          <cell r="N5060">
            <v>0</v>
          </cell>
        </row>
        <row r="5061">
          <cell r="A5061" t="str">
            <v>340.40.55.060-6400.04</v>
          </cell>
          <cell r="B5061" t="str">
            <v>340</v>
          </cell>
          <cell r="C5061" t="str">
            <v>40</v>
          </cell>
          <cell r="D5061" t="str">
            <v>55</v>
          </cell>
          <cell r="E5061" t="str">
            <v>060</v>
          </cell>
          <cell r="F5061" t="str">
            <v>6400.04</v>
          </cell>
          <cell r="G5061" t="str">
            <v>Repairs &amp; Maintenance Equipment Rental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  <cell r="L5061">
            <v>0</v>
          </cell>
          <cell r="M5061">
            <v>0</v>
          </cell>
          <cell r="N5061">
            <v>0</v>
          </cell>
        </row>
        <row r="5062">
          <cell r="A5062" t="str">
            <v>340.40.55.060-6400.05</v>
          </cell>
          <cell r="B5062" t="str">
            <v>340</v>
          </cell>
          <cell r="C5062" t="str">
            <v>40</v>
          </cell>
          <cell r="D5062" t="str">
            <v>55</v>
          </cell>
          <cell r="E5062" t="str">
            <v>060</v>
          </cell>
          <cell r="F5062" t="str">
            <v>6400.05</v>
          </cell>
          <cell r="G5062" t="str">
            <v>Repairs &amp; Maintenance Vehicle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  <cell r="L5062">
            <v>0</v>
          </cell>
          <cell r="M5062">
            <v>0</v>
          </cell>
          <cell r="N5062">
            <v>0</v>
          </cell>
        </row>
        <row r="5063">
          <cell r="A5063" t="str">
            <v>340.40.55.060-6400.07</v>
          </cell>
          <cell r="B5063" t="str">
            <v>340</v>
          </cell>
          <cell r="C5063" t="str">
            <v>40</v>
          </cell>
          <cell r="D5063" t="str">
            <v>55</v>
          </cell>
          <cell r="E5063" t="str">
            <v>060</v>
          </cell>
          <cell r="F5063" t="str">
            <v>6400.07</v>
          </cell>
          <cell r="G5063" t="str">
            <v>Repairs &amp; Maintenance Radio Communication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  <cell r="L5063">
            <v>0</v>
          </cell>
          <cell r="M5063">
            <v>0</v>
          </cell>
          <cell r="N5063">
            <v>0</v>
          </cell>
        </row>
        <row r="5064">
          <cell r="A5064" t="str">
            <v>340.40.55.060-6400.09</v>
          </cell>
          <cell r="B5064" t="str">
            <v>340</v>
          </cell>
          <cell r="C5064" t="str">
            <v>40</v>
          </cell>
          <cell r="D5064" t="str">
            <v>55</v>
          </cell>
          <cell r="E5064" t="str">
            <v>060</v>
          </cell>
          <cell r="F5064" t="str">
            <v>6400.09</v>
          </cell>
          <cell r="G5064" t="str">
            <v>Repairs &amp; Maintenance Well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  <cell r="L5064">
            <v>0</v>
          </cell>
          <cell r="M5064">
            <v>0</v>
          </cell>
          <cell r="N5064">
            <v>0</v>
          </cell>
        </row>
        <row r="5065">
          <cell r="A5065" t="str">
            <v>340.40.55.060-6400.10</v>
          </cell>
          <cell r="B5065" t="str">
            <v>340</v>
          </cell>
          <cell r="C5065" t="str">
            <v>40</v>
          </cell>
          <cell r="D5065" t="str">
            <v>55</v>
          </cell>
          <cell r="E5065" t="str">
            <v>060</v>
          </cell>
          <cell r="F5065" t="str">
            <v>6400.10</v>
          </cell>
          <cell r="G5065" t="str">
            <v>Repairs &amp; Maintenance Pavement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  <cell r="L5065">
            <v>0</v>
          </cell>
          <cell r="M5065">
            <v>0</v>
          </cell>
          <cell r="N5065">
            <v>0</v>
          </cell>
        </row>
        <row r="5066">
          <cell r="A5066" t="str">
            <v>340.40.55.060-6400.12</v>
          </cell>
          <cell r="B5066" t="str">
            <v>340</v>
          </cell>
          <cell r="C5066" t="str">
            <v>40</v>
          </cell>
          <cell r="D5066" t="str">
            <v>55</v>
          </cell>
          <cell r="E5066" t="str">
            <v>060</v>
          </cell>
          <cell r="F5066" t="str">
            <v>6400.12</v>
          </cell>
          <cell r="G5066" t="str">
            <v>Repairs &amp; Maintenance Pump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  <cell r="L5066">
            <v>0</v>
          </cell>
          <cell r="M5066">
            <v>0</v>
          </cell>
          <cell r="N5066">
            <v>0</v>
          </cell>
        </row>
        <row r="5067">
          <cell r="A5067" t="str">
            <v>340.40.55.060-6400.13</v>
          </cell>
          <cell r="B5067" t="str">
            <v>340</v>
          </cell>
          <cell r="C5067" t="str">
            <v>40</v>
          </cell>
          <cell r="D5067" t="str">
            <v>55</v>
          </cell>
          <cell r="E5067" t="str">
            <v>060</v>
          </cell>
          <cell r="F5067" t="str">
            <v>6400.13</v>
          </cell>
          <cell r="G5067" t="str">
            <v>Repairs &amp; Maintenance Storm Drain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  <cell r="L5067">
            <v>0</v>
          </cell>
          <cell r="M5067">
            <v>0</v>
          </cell>
          <cell r="N5067">
            <v>0</v>
          </cell>
        </row>
        <row r="5068">
          <cell r="A5068" t="str">
            <v>340.40.55.060-6400.19</v>
          </cell>
          <cell r="B5068" t="str">
            <v>340</v>
          </cell>
          <cell r="C5068" t="str">
            <v>40</v>
          </cell>
          <cell r="D5068" t="str">
            <v>55</v>
          </cell>
          <cell r="E5068" t="str">
            <v>060</v>
          </cell>
          <cell r="F5068" t="str">
            <v>6400.19</v>
          </cell>
          <cell r="G5068" t="str">
            <v>Repairs &amp; Maintenance Testing/Certifications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  <cell r="L5068">
            <v>0</v>
          </cell>
          <cell r="M5068">
            <v>0</v>
          </cell>
          <cell r="N5068">
            <v>0</v>
          </cell>
        </row>
        <row r="5069">
          <cell r="A5069" t="str">
            <v>340.40.55.060-6400.20</v>
          </cell>
          <cell r="B5069" t="str">
            <v>340</v>
          </cell>
          <cell r="C5069" t="str">
            <v>40</v>
          </cell>
          <cell r="D5069" t="str">
            <v>55</v>
          </cell>
          <cell r="E5069" t="str">
            <v>060</v>
          </cell>
          <cell r="F5069" t="str">
            <v>6400.20</v>
          </cell>
          <cell r="G5069" t="str">
            <v>Repairs &amp; Maintenance Property Maintenance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  <cell r="L5069">
            <v>0</v>
          </cell>
          <cell r="M5069">
            <v>0</v>
          </cell>
          <cell r="N5069">
            <v>0</v>
          </cell>
        </row>
        <row r="5070">
          <cell r="A5070" t="str">
            <v>340.40.55.060-6400.21</v>
          </cell>
          <cell r="B5070" t="str">
            <v>340</v>
          </cell>
          <cell r="C5070" t="str">
            <v>40</v>
          </cell>
          <cell r="D5070" t="str">
            <v>55</v>
          </cell>
          <cell r="E5070" t="str">
            <v>060</v>
          </cell>
          <cell r="F5070" t="str">
            <v>6400.21</v>
          </cell>
          <cell r="G5070" t="str">
            <v>Repairs &amp; Maintenance Soundwall/Barriers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  <cell r="L5070">
            <v>0</v>
          </cell>
          <cell r="M5070">
            <v>0</v>
          </cell>
          <cell r="N5070">
            <v>0</v>
          </cell>
        </row>
        <row r="5071">
          <cell r="A5071" t="str">
            <v>340.40.55.060-6400.22</v>
          </cell>
          <cell r="B5071" t="str">
            <v>340</v>
          </cell>
          <cell r="C5071" t="str">
            <v>40</v>
          </cell>
          <cell r="D5071" t="str">
            <v>55</v>
          </cell>
          <cell r="E5071" t="str">
            <v>060</v>
          </cell>
          <cell r="F5071" t="str">
            <v>6400.22</v>
          </cell>
          <cell r="G5071" t="str">
            <v>Repairs &amp; Maintenance Curb Gutter Sidewalk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  <cell r="L5071">
            <v>0</v>
          </cell>
          <cell r="M5071">
            <v>0</v>
          </cell>
          <cell r="N5071">
            <v>0</v>
          </cell>
        </row>
        <row r="5072">
          <cell r="A5072" t="str">
            <v>340.40.55.060-6400.23</v>
          </cell>
          <cell r="B5072" t="str">
            <v>340</v>
          </cell>
          <cell r="C5072" t="str">
            <v>40</v>
          </cell>
          <cell r="D5072" t="str">
            <v>55</v>
          </cell>
          <cell r="E5072" t="str">
            <v>060</v>
          </cell>
          <cell r="F5072" t="str">
            <v>6400.23</v>
          </cell>
          <cell r="G5072" t="str">
            <v>Repairs &amp; Maintenance Bin Repair</v>
          </cell>
          <cell r="H5072">
            <v>0</v>
          </cell>
          <cell r="I5072">
            <v>0</v>
          </cell>
          <cell r="J5072">
            <v>0</v>
          </cell>
          <cell r="K5072">
            <v>0</v>
          </cell>
          <cell r="L5072">
            <v>0</v>
          </cell>
          <cell r="M5072">
            <v>0</v>
          </cell>
          <cell r="N5072">
            <v>0</v>
          </cell>
        </row>
        <row r="5073">
          <cell r="A5073" t="str">
            <v>340.40.55.060-6410.02</v>
          </cell>
          <cell r="B5073" t="str">
            <v>340</v>
          </cell>
          <cell r="C5073" t="str">
            <v>40</v>
          </cell>
          <cell r="D5073" t="str">
            <v>55</v>
          </cell>
          <cell r="E5073" t="str">
            <v>060</v>
          </cell>
          <cell r="F5073" t="str">
            <v>6410.02</v>
          </cell>
          <cell r="G5073" t="str">
            <v>Repairs &amp; Maintenance-Transportation Slurry/Overlay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  <cell r="L5073">
            <v>0</v>
          </cell>
          <cell r="M5073">
            <v>0</v>
          </cell>
          <cell r="N5073">
            <v>0</v>
          </cell>
        </row>
        <row r="5074">
          <cell r="A5074" t="str">
            <v>340.40.55.060-6500.04</v>
          </cell>
          <cell r="B5074" t="str">
            <v>340</v>
          </cell>
          <cell r="C5074" t="str">
            <v>40</v>
          </cell>
          <cell r="D5074" t="str">
            <v>55</v>
          </cell>
          <cell r="E5074" t="str">
            <v>060</v>
          </cell>
          <cell r="F5074" t="str">
            <v>6500.04</v>
          </cell>
          <cell r="G5074" t="str">
            <v>Claims &amp; Insurance Insurance Premiums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  <cell r="L5074">
            <v>0</v>
          </cell>
          <cell r="M5074">
            <v>0</v>
          </cell>
          <cell r="N5074">
            <v>0</v>
          </cell>
        </row>
        <row r="5075">
          <cell r="A5075" t="str">
            <v>340.40.55.060-6600.01</v>
          </cell>
          <cell r="B5075" t="str">
            <v>340</v>
          </cell>
          <cell r="C5075" t="str">
            <v>40</v>
          </cell>
          <cell r="D5075" t="str">
            <v>55</v>
          </cell>
          <cell r="E5075" t="str">
            <v>060</v>
          </cell>
          <cell r="F5075" t="str">
            <v>6600.01</v>
          </cell>
          <cell r="G5075" t="str">
            <v>Administrative Expenses Meetings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  <cell r="L5075">
            <v>0</v>
          </cell>
          <cell r="M5075">
            <v>0</v>
          </cell>
          <cell r="N5075">
            <v>0</v>
          </cell>
        </row>
        <row r="5076">
          <cell r="A5076" t="str">
            <v>340.40.55.060-6600.03</v>
          </cell>
          <cell r="B5076" t="str">
            <v>340</v>
          </cell>
          <cell r="C5076" t="str">
            <v>40</v>
          </cell>
          <cell r="D5076" t="str">
            <v>55</v>
          </cell>
          <cell r="E5076" t="str">
            <v>060</v>
          </cell>
          <cell r="F5076" t="str">
            <v>6600.03</v>
          </cell>
          <cell r="G5076" t="str">
            <v>Administrative Expenses Mileage Reimbursement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  <cell r="L5076">
            <v>0</v>
          </cell>
          <cell r="M5076">
            <v>0</v>
          </cell>
          <cell r="N5076">
            <v>0</v>
          </cell>
        </row>
        <row r="5077">
          <cell r="A5077" t="str">
            <v>340.40.55.060-6600.04</v>
          </cell>
          <cell r="B5077" t="str">
            <v>340</v>
          </cell>
          <cell r="C5077" t="str">
            <v>40</v>
          </cell>
          <cell r="D5077" t="str">
            <v>55</v>
          </cell>
          <cell r="E5077" t="str">
            <v>060</v>
          </cell>
          <cell r="F5077" t="str">
            <v>6600.04</v>
          </cell>
          <cell r="G5077" t="str">
            <v>Administrative Expenses Training/Conferences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  <cell r="L5077">
            <v>0</v>
          </cell>
          <cell r="M5077">
            <v>0</v>
          </cell>
          <cell r="N5077">
            <v>0</v>
          </cell>
        </row>
        <row r="5078">
          <cell r="A5078" t="str">
            <v>340.40.55.060-6600.05</v>
          </cell>
          <cell r="B5078" t="str">
            <v>340</v>
          </cell>
          <cell r="C5078" t="str">
            <v>40</v>
          </cell>
          <cell r="D5078" t="str">
            <v>55</v>
          </cell>
          <cell r="E5078" t="str">
            <v>060</v>
          </cell>
          <cell r="F5078" t="str">
            <v>6600.05</v>
          </cell>
          <cell r="G5078" t="str">
            <v>Administrative Expenses Public/Legal Advertisement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  <cell r="L5078">
            <v>0</v>
          </cell>
          <cell r="M5078">
            <v>0</v>
          </cell>
          <cell r="N5078">
            <v>0</v>
          </cell>
        </row>
        <row r="5079">
          <cell r="A5079" t="str">
            <v>340.40.55.060-6600.06</v>
          </cell>
          <cell r="B5079" t="str">
            <v>340</v>
          </cell>
          <cell r="C5079" t="str">
            <v>40</v>
          </cell>
          <cell r="D5079" t="str">
            <v>55</v>
          </cell>
          <cell r="E5079" t="str">
            <v>060</v>
          </cell>
          <cell r="F5079" t="str">
            <v>6600.06</v>
          </cell>
          <cell r="G5079" t="str">
            <v>Administrative Expenses Property/Building Rental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  <cell r="L5079">
            <v>0</v>
          </cell>
          <cell r="M5079">
            <v>0</v>
          </cell>
          <cell r="N5079">
            <v>0</v>
          </cell>
        </row>
        <row r="5080">
          <cell r="A5080" t="str">
            <v>340.40.55.060-6600.07</v>
          </cell>
          <cell r="B5080" t="str">
            <v>340</v>
          </cell>
          <cell r="C5080" t="str">
            <v>40</v>
          </cell>
          <cell r="D5080" t="str">
            <v>55</v>
          </cell>
          <cell r="E5080" t="str">
            <v>060</v>
          </cell>
          <cell r="F5080" t="str">
            <v>6600.07</v>
          </cell>
          <cell r="G5080" t="str">
            <v>Administrative Expenses Employee Recruitment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  <cell r="L5080">
            <v>0</v>
          </cell>
          <cell r="M5080">
            <v>0</v>
          </cell>
          <cell r="N5080">
            <v>0</v>
          </cell>
        </row>
        <row r="5081">
          <cell r="A5081" t="str">
            <v>340.40.55.060-6600.16</v>
          </cell>
          <cell r="B5081" t="str">
            <v>340</v>
          </cell>
          <cell r="C5081" t="str">
            <v>40</v>
          </cell>
          <cell r="D5081" t="str">
            <v>55</v>
          </cell>
          <cell r="E5081" t="str">
            <v>060</v>
          </cell>
          <cell r="F5081" t="str">
            <v>6600.16</v>
          </cell>
          <cell r="G5081" t="str">
            <v>Administrative Expenses Property Tax Assessments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  <cell r="L5081">
            <v>0</v>
          </cell>
          <cell r="M5081">
            <v>0</v>
          </cell>
          <cell r="N5081">
            <v>0</v>
          </cell>
        </row>
        <row r="5082">
          <cell r="A5082" t="str">
            <v>340.40.55.060-6600.23</v>
          </cell>
          <cell r="B5082" t="str">
            <v>340</v>
          </cell>
          <cell r="C5082" t="str">
            <v>40</v>
          </cell>
          <cell r="D5082" t="str">
            <v>55</v>
          </cell>
          <cell r="E5082" t="str">
            <v>060</v>
          </cell>
          <cell r="F5082" t="str">
            <v>6600.23</v>
          </cell>
          <cell r="G5082" t="str">
            <v>Administrative Expenses Public Education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  <cell r="L5082">
            <v>0</v>
          </cell>
          <cell r="M5082">
            <v>0</v>
          </cell>
          <cell r="N5082">
            <v>0</v>
          </cell>
        </row>
        <row r="5083">
          <cell r="A5083" t="str">
            <v>340.40.55.060-6600.25</v>
          </cell>
          <cell r="B5083" t="str">
            <v>340</v>
          </cell>
          <cell r="C5083" t="str">
            <v>40</v>
          </cell>
          <cell r="D5083" t="str">
            <v>55</v>
          </cell>
          <cell r="E5083" t="str">
            <v>060</v>
          </cell>
          <cell r="F5083" t="str">
            <v>6600.25</v>
          </cell>
          <cell r="G5083" t="str">
            <v>Administrative Expenses Support Services-Indirect Labor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  <cell r="L5083">
            <v>0</v>
          </cell>
          <cell r="M5083">
            <v>0</v>
          </cell>
          <cell r="N5083">
            <v>0</v>
          </cell>
        </row>
        <row r="5084">
          <cell r="A5084" t="str">
            <v>340.40.55.060-6600.26</v>
          </cell>
          <cell r="B5084" t="str">
            <v>340</v>
          </cell>
          <cell r="C5084" t="str">
            <v>40</v>
          </cell>
          <cell r="D5084" t="str">
            <v>55</v>
          </cell>
          <cell r="E5084" t="str">
            <v>060</v>
          </cell>
          <cell r="F5084" t="str">
            <v>6600.26</v>
          </cell>
          <cell r="G5084" t="str">
            <v>Administrative Expenses Support Services-IT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  <cell r="L5084">
            <v>0</v>
          </cell>
          <cell r="M5084">
            <v>0</v>
          </cell>
          <cell r="N5084">
            <v>0</v>
          </cell>
        </row>
        <row r="5085">
          <cell r="A5085" t="str">
            <v>340.40.55.060-6600.32</v>
          </cell>
          <cell r="B5085" t="str">
            <v>340</v>
          </cell>
          <cell r="C5085" t="str">
            <v>40</v>
          </cell>
          <cell r="D5085" t="str">
            <v>55</v>
          </cell>
          <cell r="E5085" t="str">
            <v>060</v>
          </cell>
          <cell r="F5085" t="str">
            <v>6600.32</v>
          </cell>
          <cell r="G5085" t="str">
            <v>Administrative Expenses Vehicle Fund Contribution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  <cell r="L5085">
            <v>0</v>
          </cell>
          <cell r="M5085">
            <v>0</v>
          </cell>
          <cell r="N5085">
            <v>0</v>
          </cell>
        </row>
        <row r="5086">
          <cell r="A5086" t="str">
            <v>340.40.55.060-6600.36</v>
          </cell>
          <cell r="B5086" t="str">
            <v>340</v>
          </cell>
          <cell r="C5086" t="str">
            <v>40</v>
          </cell>
          <cell r="D5086" t="str">
            <v>55</v>
          </cell>
          <cell r="E5086" t="str">
            <v>060</v>
          </cell>
          <cell r="F5086" t="str">
            <v>6600.36</v>
          </cell>
          <cell r="G5086" t="str">
            <v>Administrative Expenses IT Fund Contribution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  <cell r="L5086">
            <v>0</v>
          </cell>
          <cell r="M5086">
            <v>0</v>
          </cell>
          <cell r="N5086">
            <v>0</v>
          </cell>
        </row>
        <row r="5087">
          <cell r="A5087" t="str">
            <v>340.40.55.060-6600.41</v>
          </cell>
          <cell r="B5087" t="str">
            <v>340</v>
          </cell>
          <cell r="C5087" t="str">
            <v>40</v>
          </cell>
          <cell r="D5087" t="str">
            <v>55</v>
          </cell>
          <cell r="E5087" t="str">
            <v>060</v>
          </cell>
          <cell r="F5087" t="str">
            <v>6600.41</v>
          </cell>
          <cell r="G5087" t="str">
            <v>Administrative Expenses Community Clean-up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  <cell r="L5087">
            <v>0</v>
          </cell>
          <cell r="M5087">
            <v>0</v>
          </cell>
          <cell r="N5087">
            <v>0</v>
          </cell>
        </row>
        <row r="5088">
          <cell r="A5088" t="str">
            <v>340.40.55.060-7000.02</v>
          </cell>
          <cell r="B5088" t="str">
            <v>340</v>
          </cell>
          <cell r="C5088" t="str">
            <v>40</v>
          </cell>
          <cell r="D5088" t="str">
            <v>55</v>
          </cell>
          <cell r="E5088" t="str">
            <v>060</v>
          </cell>
          <cell r="F5088" t="str">
            <v>7000.02</v>
          </cell>
          <cell r="G5088" t="str">
            <v>Capital Outlay Vehicles-Major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  <cell r="L5088">
            <v>0</v>
          </cell>
          <cell r="M5088">
            <v>0</v>
          </cell>
          <cell r="N5088">
            <v>0</v>
          </cell>
        </row>
        <row r="5089">
          <cell r="A5089" t="str">
            <v>340.40.55.060-7000.03</v>
          </cell>
          <cell r="B5089" t="str">
            <v>340</v>
          </cell>
          <cell r="C5089" t="str">
            <v>40</v>
          </cell>
          <cell r="D5089" t="str">
            <v>55</v>
          </cell>
          <cell r="E5089" t="str">
            <v>060</v>
          </cell>
          <cell r="F5089" t="str">
            <v>7000.03</v>
          </cell>
          <cell r="G5089" t="str">
            <v>Capital Outlay Operations Equip-Minor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  <cell r="L5089">
            <v>0</v>
          </cell>
          <cell r="M5089">
            <v>0</v>
          </cell>
          <cell r="N5089">
            <v>0</v>
          </cell>
        </row>
        <row r="5090">
          <cell r="A5090" t="str">
            <v>340.40.55.060-7000.99</v>
          </cell>
          <cell r="B5090" t="str">
            <v>340</v>
          </cell>
          <cell r="C5090" t="str">
            <v>40</v>
          </cell>
          <cell r="D5090" t="str">
            <v>55</v>
          </cell>
          <cell r="E5090" t="str">
            <v>060</v>
          </cell>
          <cell r="F5090" t="str">
            <v>7000.99</v>
          </cell>
          <cell r="G5090" t="str">
            <v>Capital Outlay General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  <cell r="L5090">
            <v>0</v>
          </cell>
          <cell r="M5090">
            <v>0</v>
          </cell>
          <cell r="N5090">
            <v>0</v>
          </cell>
        </row>
        <row r="5091">
          <cell r="A5091" t="str">
            <v>340.40.60.520-5100.00</v>
          </cell>
          <cell r="B5091" t="str">
            <v>340</v>
          </cell>
          <cell r="C5091" t="str">
            <v>40</v>
          </cell>
          <cell r="D5091" t="str">
            <v>60</v>
          </cell>
          <cell r="E5091" t="str">
            <v>520</v>
          </cell>
          <cell r="F5091" t="str">
            <v>5100.00</v>
          </cell>
          <cell r="G5091" t="str">
            <v>Benefits PERS Pool Liability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  <cell r="L5091">
            <v>0</v>
          </cell>
          <cell r="M5091">
            <v>0</v>
          </cell>
          <cell r="N5091">
            <v>0</v>
          </cell>
        </row>
        <row r="5092">
          <cell r="A5092" t="str">
            <v>340.40.60.520-6400.05</v>
          </cell>
          <cell r="B5092" t="str">
            <v>340</v>
          </cell>
          <cell r="C5092" t="str">
            <v>40</v>
          </cell>
          <cell r="D5092" t="str">
            <v>60</v>
          </cell>
          <cell r="E5092" t="str">
            <v>520</v>
          </cell>
          <cell r="F5092" t="str">
            <v>6400.05</v>
          </cell>
          <cell r="G5092" t="str">
            <v>Repairs &amp; Maintenance Vehicle</v>
          </cell>
          <cell r="H5092">
            <v>6000</v>
          </cell>
          <cell r="I5092">
            <v>0</v>
          </cell>
          <cell r="J5092">
            <v>6000</v>
          </cell>
          <cell r="K5092">
            <v>0</v>
          </cell>
          <cell r="L5092">
            <v>0</v>
          </cell>
          <cell r="M5092">
            <v>420.43</v>
          </cell>
          <cell r="N5092">
            <v>5579.57</v>
          </cell>
        </row>
        <row r="5093">
          <cell r="A5093" t="str">
            <v>340.40.60.520-7000.03</v>
          </cell>
          <cell r="B5093" t="str">
            <v>340</v>
          </cell>
          <cell r="C5093" t="str">
            <v>40</v>
          </cell>
          <cell r="D5093" t="str">
            <v>60</v>
          </cell>
          <cell r="E5093" t="str">
            <v>520</v>
          </cell>
          <cell r="F5093" t="str">
            <v>7000.03</v>
          </cell>
          <cell r="G5093" t="str">
            <v>Capital Outlay Operations Equip-Minor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  <cell r="L5093">
            <v>0</v>
          </cell>
          <cell r="M5093">
            <v>0</v>
          </cell>
          <cell r="N5093">
            <v>0</v>
          </cell>
        </row>
        <row r="5094">
          <cell r="A5094" t="str">
            <v>340.45.40.000-5000.01</v>
          </cell>
          <cell r="B5094" t="str">
            <v>340</v>
          </cell>
          <cell r="C5094" t="str">
            <v>45</v>
          </cell>
          <cell r="D5094" t="str">
            <v>40</v>
          </cell>
          <cell r="E5094" t="str">
            <v>000</v>
          </cell>
          <cell r="F5094" t="str">
            <v>5000.01</v>
          </cell>
          <cell r="G5094" t="str">
            <v>Salaries Regular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  <cell r="L5094">
            <v>0</v>
          </cell>
          <cell r="M5094">
            <v>0</v>
          </cell>
          <cell r="N5094">
            <v>0</v>
          </cell>
        </row>
        <row r="5095">
          <cell r="A5095" t="str">
            <v>340.45.40.000-5000.02</v>
          </cell>
          <cell r="B5095" t="str">
            <v>340</v>
          </cell>
          <cell r="C5095" t="str">
            <v>45</v>
          </cell>
          <cell r="D5095" t="str">
            <v>40</v>
          </cell>
          <cell r="E5095" t="str">
            <v>000</v>
          </cell>
          <cell r="F5095" t="str">
            <v>5000.02</v>
          </cell>
          <cell r="G5095" t="str">
            <v>Salaries Part Time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  <cell r="L5095">
            <v>0</v>
          </cell>
          <cell r="M5095">
            <v>0</v>
          </cell>
          <cell r="N5095">
            <v>0</v>
          </cell>
        </row>
        <row r="5096">
          <cell r="A5096" t="str">
            <v>340.45.40.000-5000.03</v>
          </cell>
          <cell r="B5096" t="str">
            <v>340</v>
          </cell>
          <cell r="C5096" t="str">
            <v>45</v>
          </cell>
          <cell r="D5096" t="str">
            <v>40</v>
          </cell>
          <cell r="E5096" t="str">
            <v>000</v>
          </cell>
          <cell r="F5096" t="str">
            <v>5000.03</v>
          </cell>
          <cell r="G5096" t="str">
            <v>Salaries Overtime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  <cell r="L5096">
            <v>0</v>
          </cell>
          <cell r="M5096">
            <v>0</v>
          </cell>
          <cell r="N5096">
            <v>0</v>
          </cell>
        </row>
        <row r="5097">
          <cell r="A5097" t="str">
            <v>340.45.40.000-5000.04</v>
          </cell>
          <cell r="B5097" t="str">
            <v>340</v>
          </cell>
          <cell r="C5097" t="str">
            <v>45</v>
          </cell>
          <cell r="D5097" t="str">
            <v>40</v>
          </cell>
          <cell r="E5097" t="str">
            <v>000</v>
          </cell>
          <cell r="F5097" t="str">
            <v>5000.04</v>
          </cell>
          <cell r="G5097" t="str">
            <v>Salaries Holiday Pay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  <cell r="L5097">
            <v>0</v>
          </cell>
          <cell r="M5097">
            <v>0</v>
          </cell>
          <cell r="N5097">
            <v>0</v>
          </cell>
        </row>
        <row r="5098">
          <cell r="A5098" t="str">
            <v>340.45.40.000-5000.06</v>
          </cell>
          <cell r="B5098" t="str">
            <v>340</v>
          </cell>
          <cell r="C5098" t="str">
            <v>45</v>
          </cell>
          <cell r="D5098" t="str">
            <v>40</v>
          </cell>
          <cell r="E5098" t="str">
            <v>000</v>
          </cell>
          <cell r="F5098" t="str">
            <v>5000.06</v>
          </cell>
          <cell r="G5098" t="str">
            <v>Salaries Out of Class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  <cell r="L5098">
            <v>0</v>
          </cell>
          <cell r="M5098">
            <v>0</v>
          </cell>
          <cell r="N5098">
            <v>0</v>
          </cell>
        </row>
        <row r="5099">
          <cell r="A5099" t="str">
            <v>340.45.40.000-5000.07</v>
          </cell>
          <cell r="B5099" t="str">
            <v>340</v>
          </cell>
          <cell r="C5099" t="str">
            <v>45</v>
          </cell>
          <cell r="D5099" t="str">
            <v>40</v>
          </cell>
          <cell r="E5099" t="str">
            <v>000</v>
          </cell>
          <cell r="F5099" t="str">
            <v>5000.07</v>
          </cell>
          <cell r="G5099" t="str">
            <v>Salaries Admin Leave Pay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  <cell r="L5099">
            <v>0</v>
          </cell>
          <cell r="M5099">
            <v>0</v>
          </cell>
          <cell r="N5099">
            <v>0</v>
          </cell>
        </row>
        <row r="5100">
          <cell r="A5100" t="str">
            <v>340.45.40.000-5000.08</v>
          </cell>
          <cell r="B5100" t="str">
            <v>340</v>
          </cell>
          <cell r="C5100" t="str">
            <v>45</v>
          </cell>
          <cell r="D5100" t="str">
            <v>40</v>
          </cell>
          <cell r="E5100" t="str">
            <v>000</v>
          </cell>
          <cell r="F5100" t="str">
            <v>5000.08</v>
          </cell>
          <cell r="G5100" t="str">
            <v>Salaries Longevity Pay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  <cell r="L5100">
            <v>0</v>
          </cell>
          <cell r="M5100">
            <v>0</v>
          </cell>
          <cell r="N5100">
            <v>0</v>
          </cell>
        </row>
        <row r="5101">
          <cell r="A5101" t="str">
            <v>340.45.40.000-5000.11</v>
          </cell>
          <cell r="B5101" t="str">
            <v>340</v>
          </cell>
          <cell r="C5101" t="str">
            <v>45</v>
          </cell>
          <cell r="D5101" t="str">
            <v>40</v>
          </cell>
          <cell r="E5101" t="str">
            <v>000</v>
          </cell>
          <cell r="F5101" t="str">
            <v>5000.11</v>
          </cell>
          <cell r="G5101" t="str">
            <v>Salaries Worker's Comp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  <cell r="L5101">
            <v>0</v>
          </cell>
          <cell r="M5101">
            <v>0</v>
          </cell>
          <cell r="N5101">
            <v>0</v>
          </cell>
        </row>
        <row r="5102">
          <cell r="A5102" t="str">
            <v>340.45.40.000-5000.99</v>
          </cell>
          <cell r="B5102" t="str">
            <v>340</v>
          </cell>
          <cell r="C5102" t="str">
            <v>45</v>
          </cell>
          <cell r="D5102" t="str">
            <v>40</v>
          </cell>
          <cell r="E5102" t="str">
            <v>000</v>
          </cell>
          <cell r="F5102" t="str">
            <v>5000.99</v>
          </cell>
          <cell r="G5102" t="str">
            <v>Salaries New Personnel Requests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  <cell r="L5102">
            <v>0</v>
          </cell>
          <cell r="M5102">
            <v>0</v>
          </cell>
          <cell r="N5102">
            <v>0</v>
          </cell>
        </row>
        <row r="5103">
          <cell r="A5103" t="str">
            <v>340.45.40.000-5100.00</v>
          </cell>
          <cell r="B5103" t="str">
            <v>340</v>
          </cell>
          <cell r="C5103" t="str">
            <v>45</v>
          </cell>
          <cell r="D5103" t="str">
            <v>40</v>
          </cell>
          <cell r="E5103" t="str">
            <v>000</v>
          </cell>
          <cell r="F5103" t="str">
            <v>5100.00</v>
          </cell>
          <cell r="G5103" t="str">
            <v>Benefits PERS Pool Liability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  <cell r="L5103">
            <v>0</v>
          </cell>
          <cell r="M5103">
            <v>0</v>
          </cell>
          <cell r="N5103">
            <v>0</v>
          </cell>
        </row>
        <row r="5104">
          <cell r="A5104" t="str">
            <v>340.45.40.000-5100.01</v>
          </cell>
          <cell r="B5104" t="str">
            <v>340</v>
          </cell>
          <cell r="C5104" t="str">
            <v>45</v>
          </cell>
          <cell r="D5104" t="str">
            <v>40</v>
          </cell>
          <cell r="E5104" t="str">
            <v>000</v>
          </cell>
          <cell r="F5104" t="str">
            <v>5100.01</v>
          </cell>
          <cell r="G5104" t="str">
            <v>Benefits Retirement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  <cell r="L5104">
            <v>0</v>
          </cell>
          <cell r="M5104">
            <v>0</v>
          </cell>
          <cell r="N5104">
            <v>0</v>
          </cell>
        </row>
        <row r="5105">
          <cell r="A5105" t="str">
            <v>340.45.40.000-5100.02</v>
          </cell>
          <cell r="B5105" t="str">
            <v>340</v>
          </cell>
          <cell r="C5105" t="str">
            <v>45</v>
          </cell>
          <cell r="D5105" t="str">
            <v>40</v>
          </cell>
          <cell r="E5105" t="str">
            <v>000</v>
          </cell>
          <cell r="F5105" t="str">
            <v>5100.02</v>
          </cell>
          <cell r="G5105" t="str">
            <v>Benefits Health Insurance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  <cell r="L5105">
            <v>0</v>
          </cell>
          <cell r="M5105">
            <v>0</v>
          </cell>
          <cell r="N5105">
            <v>0</v>
          </cell>
        </row>
        <row r="5106">
          <cell r="A5106" t="str">
            <v>340.45.40.000-5100.03</v>
          </cell>
          <cell r="B5106" t="str">
            <v>340</v>
          </cell>
          <cell r="C5106" t="str">
            <v>45</v>
          </cell>
          <cell r="D5106" t="str">
            <v>40</v>
          </cell>
          <cell r="E5106" t="str">
            <v>000</v>
          </cell>
          <cell r="F5106" t="str">
            <v>5100.03</v>
          </cell>
          <cell r="G5106" t="str">
            <v>Benefits Dental Insurance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  <cell r="L5106">
            <v>0</v>
          </cell>
          <cell r="M5106">
            <v>0</v>
          </cell>
          <cell r="N5106">
            <v>0</v>
          </cell>
        </row>
        <row r="5107">
          <cell r="A5107" t="str">
            <v>340.45.40.000-5100.04</v>
          </cell>
          <cell r="B5107" t="str">
            <v>340</v>
          </cell>
          <cell r="C5107" t="str">
            <v>45</v>
          </cell>
          <cell r="D5107" t="str">
            <v>40</v>
          </cell>
          <cell r="E5107" t="str">
            <v>000</v>
          </cell>
          <cell r="F5107" t="str">
            <v>5100.04</v>
          </cell>
          <cell r="G5107" t="str">
            <v>Benefits Vision Insurance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  <cell r="L5107">
            <v>0</v>
          </cell>
          <cell r="M5107">
            <v>0</v>
          </cell>
          <cell r="N5107">
            <v>0</v>
          </cell>
        </row>
        <row r="5108">
          <cell r="A5108" t="str">
            <v>340.45.40.000-5100.05</v>
          </cell>
          <cell r="B5108" t="str">
            <v>340</v>
          </cell>
          <cell r="C5108" t="str">
            <v>45</v>
          </cell>
          <cell r="D5108" t="str">
            <v>40</v>
          </cell>
          <cell r="E5108" t="str">
            <v>000</v>
          </cell>
          <cell r="F5108" t="str">
            <v>5100.05</v>
          </cell>
          <cell r="G5108" t="str">
            <v>Benefits Life Insurance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  <cell r="L5108">
            <v>0</v>
          </cell>
          <cell r="M5108">
            <v>0</v>
          </cell>
          <cell r="N5108">
            <v>0</v>
          </cell>
        </row>
        <row r="5109">
          <cell r="A5109" t="str">
            <v>340.45.40.000-5100.06</v>
          </cell>
          <cell r="B5109" t="str">
            <v>340</v>
          </cell>
          <cell r="C5109" t="str">
            <v>45</v>
          </cell>
          <cell r="D5109" t="str">
            <v>40</v>
          </cell>
          <cell r="E5109" t="str">
            <v>000</v>
          </cell>
          <cell r="F5109" t="str">
            <v>5100.06</v>
          </cell>
          <cell r="G5109" t="str">
            <v>Benefits Worker's Comp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  <cell r="L5109">
            <v>0</v>
          </cell>
          <cell r="M5109">
            <v>0</v>
          </cell>
          <cell r="N5109">
            <v>0</v>
          </cell>
        </row>
        <row r="5110">
          <cell r="A5110" t="str">
            <v>340.45.40.000-5100.07</v>
          </cell>
          <cell r="B5110" t="str">
            <v>340</v>
          </cell>
          <cell r="C5110" t="str">
            <v>45</v>
          </cell>
          <cell r="D5110" t="str">
            <v>40</v>
          </cell>
          <cell r="E5110" t="str">
            <v>000</v>
          </cell>
          <cell r="F5110" t="str">
            <v>5100.07</v>
          </cell>
          <cell r="G5110" t="str">
            <v>Benefits Long Term Disability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  <cell r="L5110">
            <v>0</v>
          </cell>
          <cell r="M5110">
            <v>0</v>
          </cell>
          <cell r="N5110">
            <v>0</v>
          </cell>
        </row>
        <row r="5111">
          <cell r="A5111" t="str">
            <v>340.45.40.000-5100.08</v>
          </cell>
          <cell r="B5111" t="str">
            <v>340</v>
          </cell>
          <cell r="C5111" t="str">
            <v>45</v>
          </cell>
          <cell r="D5111" t="str">
            <v>40</v>
          </cell>
          <cell r="E5111" t="str">
            <v>000</v>
          </cell>
          <cell r="F5111" t="str">
            <v>5100.08</v>
          </cell>
          <cell r="G5111" t="str">
            <v>Benefits Deferred Compensation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  <cell r="L5111">
            <v>0</v>
          </cell>
          <cell r="M5111">
            <v>0</v>
          </cell>
          <cell r="N5111">
            <v>0</v>
          </cell>
        </row>
        <row r="5112">
          <cell r="A5112" t="str">
            <v>340.45.40.000-5100.09</v>
          </cell>
          <cell r="B5112" t="str">
            <v>340</v>
          </cell>
          <cell r="C5112" t="str">
            <v>45</v>
          </cell>
          <cell r="D5112" t="str">
            <v>40</v>
          </cell>
          <cell r="E5112" t="str">
            <v>000</v>
          </cell>
          <cell r="F5112" t="str">
            <v>5100.09</v>
          </cell>
          <cell r="G5112" t="str">
            <v>Benefits Unemployment Insurance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  <cell r="L5112">
            <v>0</v>
          </cell>
          <cell r="M5112">
            <v>0</v>
          </cell>
          <cell r="N5112">
            <v>0</v>
          </cell>
        </row>
        <row r="5113">
          <cell r="A5113" t="str">
            <v>340.45.40.000-5100.11</v>
          </cell>
          <cell r="B5113" t="str">
            <v>340</v>
          </cell>
          <cell r="C5113" t="str">
            <v>45</v>
          </cell>
          <cell r="D5113" t="str">
            <v>40</v>
          </cell>
          <cell r="E5113" t="str">
            <v>000</v>
          </cell>
          <cell r="F5113" t="str">
            <v>5100.11</v>
          </cell>
          <cell r="G5113" t="str">
            <v>Benefits Medicare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  <cell r="L5113">
            <v>0</v>
          </cell>
          <cell r="M5113">
            <v>0</v>
          </cell>
          <cell r="N5113">
            <v>0</v>
          </cell>
        </row>
        <row r="5114">
          <cell r="A5114" t="str">
            <v>340.45.40.000-5100.15</v>
          </cell>
          <cell r="B5114" t="str">
            <v>340</v>
          </cell>
          <cell r="C5114" t="str">
            <v>45</v>
          </cell>
          <cell r="D5114" t="str">
            <v>40</v>
          </cell>
          <cell r="E5114" t="str">
            <v>000</v>
          </cell>
          <cell r="F5114" t="str">
            <v>5100.15</v>
          </cell>
          <cell r="G5114" t="str">
            <v>Benefits Cell Phone Allowance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  <cell r="L5114">
            <v>0</v>
          </cell>
          <cell r="M5114">
            <v>0</v>
          </cell>
          <cell r="N5114">
            <v>0</v>
          </cell>
        </row>
        <row r="5115">
          <cell r="A5115" t="str">
            <v>340.45.40.000-5100.17</v>
          </cell>
          <cell r="B5115" t="str">
            <v>340</v>
          </cell>
          <cell r="C5115" t="str">
            <v>45</v>
          </cell>
          <cell r="D5115" t="str">
            <v>40</v>
          </cell>
          <cell r="E5115" t="str">
            <v>000</v>
          </cell>
          <cell r="F5115" t="str">
            <v>5100.17</v>
          </cell>
          <cell r="G5115" t="str">
            <v>Benefits Other Post Employment Benefits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  <cell r="L5115">
            <v>0</v>
          </cell>
          <cell r="M5115">
            <v>0</v>
          </cell>
          <cell r="N5115">
            <v>0</v>
          </cell>
        </row>
        <row r="5116">
          <cell r="A5116" t="str">
            <v>340.45.40.000-6000.01</v>
          </cell>
          <cell r="B5116" t="str">
            <v>340</v>
          </cell>
          <cell r="C5116" t="str">
            <v>45</v>
          </cell>
          <cell r="D5116" t="str">
            <v>40</v>
          </cell>
          <cell r="E5116" t="str">
            <v>000</v>
          </cell>
          <cell r="F5116" t="str">
            <v>6000.01</v>
          </cell>
          <cell r="G5116" t="str">
            <v>Professional Services General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  <cell r="L5116">
            <v>0</v>
          </cell>
          <cell r="M5116">
            <v>0</v>
          </cell>
          <cell r="N5116">
            <v>0</v>
          </cell>
        </row>
        <row r="5117">
          <cell r="A5117" t="str">
            <v>340.45.40.000-6000.10</v>
          </cell>
          <cell r="B5117" t="str">
            <v>340</v>
          </cell>
          <cell r="C5117" t="str">
            <v>45</v>
          </cell>
          <cell r="D5117" t="str">
            <v>40</v>
          </cell>
          <cell r="E5117" t="str">
            <v>000</v>
          </cell>
          <cell r="F5117" t="str">
            <v>6000.10</v>
          </cell>
          <cell r="G5117" t="str">
            <v>Professional Services Consultant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  <cell r="L5117">
            <v>0</v>
          </cell>
          <cell r="M5117">
            <v>0</v>
          </cell>
          <cell r="N5117">
            <v>0</v>
          </cell>
        </row>
        <row r="5118">
          <cell r="A5118" t="str">
            <v>340.45.40.000-6000.12</v>
          </cell>
          <cell r="B5118" t="str">
            <v>340</v>
          </cell>
          <cell r="C5118" t="str">
            <v>45</v>
          </cell>
          <cell r="D5118" t="str">
            <v>40</v>
          </cell>
          <cell r="E5118" t="str">
            <v>000</v>
          </cell>
          <cell r="F5118" t="str">
            <v>6000.12</v>
          </cell>
          <cell r="G5118" t="str">
            <v>Professional Services Contract Services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  <cell r="L5118">
            <v>0</v>
          </cell>
          <cell r="M5118">
            <v>0</v>
          </cell>
          <cell r="N5118">
            <v>0</v>
          </cell>
        </row>
        <row r="5119">
          <cell r="A5119" t="str">
            <v>340.45.40.000-6000.13</v>
          </cell>
          <cell r="B5119" t="str">
            <v>340</v>
          </cell>
          <cell r="C5119" t="str">
            <v>45</v>
          </cell>
          <cell r="D5119" t="str">
            <v>40</v>
          </cell>
          <cell r="E5119" t="str">
            <v>000</v>
          </cell>
          <cell r="F5119" t="str">
            <v>6000.13</v>
          </cell>
          <cell r="G5119" t="str">
            <v>Professional Services Compliance Monitoring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  <cell r="L5119">
            <v>0</v>
          </cell>
          <cell r="M5119">
            <v>0</v>
          </cell>
          <cell r="N5119">
            <v>0</v>
          </cell>
        </row>
        <row r="5120">
          <cell r="A5120" t="str">
            <v>340.45.40.000-6000.14</v>
          </cell>
          <cell r="B5120" t="str">
            <v>340</v>
          </cell>
          <cell r="C5120" t="str">
            <v>45</v>
          </cell>
          <cell r="D5120" t="str">
            <v>40</v>
          </cell>
          <cell r="E5120" t="str">
            <v>000</v>
          </cell>
          <cell r="F5120" t="str">
            <v>6000.14</v>
          </cell>
          <cell r="G5120" t="str">
            <v>Professional Services IW Pre Analysis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  <cell r="L5120">
            <v>0</v>
          </cell>
          <cell r="M5120">
            <v>0</v>
          </cell>
          <cell r="N5120">
            <v>0</v>
          </cell>
        </row>
        <row r="5121">
          <cell r="A5121" t="str">
            <v>340.45.40.000-6000.18</v>
          </cell>
          <cell r="B5121" t="str">
            <v>340</v>
          </cell>
          <cell r="C5121" t="str">
            <v>45</v>
          </cell>
          <cell r="D5121" t="str">
            <v>40</v>
          </cell>
          <cell r="E5121" t="str">
            <v>000</v>
          </cell>
          <cell r="F5121" t="str">
            <v>6000.18</v>
          </cell>
          <cell r="G5121" t="str">
            <v>Professional Services Legal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  <cell r="L5121">
            <v>0</v>
          </cell>
          <cell r="M5121">
            <v>0</v>
          </cell>
          <cell r="N5121">
            <v>0</v>
          </cell>
        </row>
        <row r="5122">
          <cell r="A5122" t="str">
            <v>340.45.40.000-6100.01</v>
          </cell>
          <cell r="B5122" t="str">
            <v>340</v>
          </cell>
          <cell r="C5122" t="str">
            <v>45</v>
          </cell>
          <cell r="D5122" t="str">
            <v>40</v>
          </cell>
          <cell r="E5122" t="str">
            <v>000</v>
          </cell>
          <cell r="F5122" t="str">
            <v>6100.01</v>
          </cell>
          <cell r="G5122" t="str">
            <v>Utilities Electric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  <cell r="L5122">
            <v>0</v>
          </cell>
          <cell r="M5122">
            <v>0</v>
          </cell>
          <cell r="N5122">
            <v>0</v>
          </cell>
        </row>
        <row r="5123">
          <cell r="A5123" t="str">
            <v>340.45.40.000-6100.02</v>
          </cell>
          <cell r="B5123" t="str">
            <v>340</v>
          </cell>
          <cell r="C5123" t="str">
            <v>45</v>
          </cell>
          <cell r="D5123" t="str">
            <v>40</v>
          </cell>
          <cell r="E5123" t="str">
            <v>000</v>
          </cell>
          <cell r="F5123" t="str">
            <v>6100.02</v>
          </cell>
          <cell r="G5123" t="str">
            <v>Utilities Telephone</v>
          </cell>
          <cell r="H5123">
            <v>0</v>
          </cell>
          <cell r="I5123">
            <v>0</v>
          </cell>
          <cell r="J5123">
            <v>0</v>
          </cell>
          <cell r="K5123">
            <v>0</v>
          </cell>
          <cell r="L5123">
            <v>0</v>
          </cell>
          <cell r="M5123">
            <v>0</v>
          </cell>
          <cell r="N5123">
            <v>0</v>
          </cell>
        </row>
        <row r="5124">
          <cell r="A5124" t="str">
            <v>340.45.40.000-6100.03</v>
          </cell>
          <cell r="B5124" t="str">
            <v>340</v>
          </cell>
          <cell r="C5124" t="str">
            <v>45</v>
          </cell>
          <cell r="D5124" t="str">
            <v>40</v>
          </cell>
          <cell r="E5124" t="str">
            <v>000</v>
          </cell>
          <cell r="F5124" t="str">
            <v>6100.03</v>
          </cell>
          <cell r="G5124" t="str">
            <v>Utilities Data Transmission / ISP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  <cell r="L5124">
            <v>0</v>
          </cell>
          <cell r="M5124">
            <v>0</v>
          </cell>
          <cell r="N5124">
            <v>0</v>
          </cell>
        </row>
        <row r="5125">
          <cell r="A5125" t="str">
            <v>340.45.40.000-6200.01</v>
          </cell>
          <cell r="B5125" t="str">
            <v>340</v>
          </cell>
          <cell r="C5125" t="str">
            <v>45</v>
          </cell>
          <cell r="D5125" t="str">
            <v>40</v>
          </cell>
          <cell r="E5125" t="str">
            <v>000</v>
          </cell>
          <cell r="F5125" t="str">
            <v>6200.01</v>
          </cell>
          <cell r="G5125" t="str">
            <v>Supplies Office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  <cell r="L5125">
            <v>0</v>
          </cell>
          <cell r="M5125">
            <v>0</v>
          </cell>
          <cell r="N5125">
            <v>0</v>
          </cell>
        </row>
        <row r="5126">
          <cell r="A5126" t="str">
            <v>340.45.40.000-6200.02</v>
          </cell>
          <cell r="B5126" t="str">
            <v>340</v>
          </cell>
          <cell r="C5126" t="str">
            <v>45</v>
          </cell>
          <cell r="D5126" t="str">
            <v>40</v>
          </cell>
          <cell r="E5126" t="str">
            <v>000</v>
          </cell>
          <cell r="F5126" t="str">
            <v>6200.02</v>
          </cell>
          <cell r="G5126" t="str">
            <v>Supplies Special Department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  <cell r="L5126">
            <v>0</v>
          </cell>
          <cell r="M5126">
            <v>0</v>
          </cell>
          <cell r="N5126">
            <v>0</v>
          </cell>
        </row>
        <row r="5127">
          <cell r="A5127" t="str">
            <v>340.45.40.000-6200.03</v>
          </cell>
          <cell r="B5127" t="str">
            <v>340</v>
          </cell>
          <cell r="C5127" t="str">
            <v>45</v>
          </cell>
          <cell r="D5127" t="str">
            <v>40</v>
          </cell>
          <cell r="E5127" t="str">
            <v>000</v>
          </cell>
          <cell r="F5127" t="str">
            <v>6200.03</v>
          </cell>
          <cell r="G5127" t="str">
            <v>Supplies Copier Maintenance &amp; Supplies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  <cell r="L5127">
            <v>0</v>
          </cell>
          <cell r="M5127">
            <v>0</v>
          </cell>
          <cell r="N5127">
            <v>0</v>
          </cell>
        </row>
        <row r="5128">
          <cell r="A5128" t="str">
            <v>340.45.40.000-6200.04</v>
          </cell>
          <cell r="B5128" t="str">
            <v>340</v>
          </cell>
          <cell r="C5128" t="str">
            <v>45</v>
          </cell>
          <cell r="D5128" t="str">
            <v>40</v>
          </cell>
          <cell r="E5128" t="str">
            <v>000</v>
          </cell>
          <cell r="F5128" t="str">
            <v>6200.04</v>
          </cell>
          <cell r="G5128" t="str">
            <v>Supplies Postage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  <cell r="L5128">
            <v>0</v>
          </cell>
          <cell r="M5128">
            <v>0</v>
          </cell>
          <cell r="N5128">
            <v>0</v>
          </cell>
        </row>
        <row r="5129">
          <cell r="A5129" t="str">
            <v>340.45.40.000-6200.05</v>
          </cell>
          <cell r="B5129" t="str">
            <v>340</v>
          </cell>
          <cell r="C5129" t="str">
            <v>45</v>
          </cell>
          <cell r="D5129" t="str">
            <v>40</v>
          </cell>
          <cell r="E5129" t="str">
            <v>000</v>
          </cell>
          <cell r="F5129" t="str">
            <v>6200.05</v>
          </cell>
          <cell r="G5129" t="str">
            <v>Supplies Gasoline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  <cell r="L5129">
            <v>0</v>
          </cell>
          <cell r="M5129">
            <v>0</v>
          </cell>
          <cell r="N5129">
            <v>0</v>
          </cell>
        </row>
        <row r="5130">
          <cell r="A5130" t="str">
            <v>340.45.40.000-6200.09</v>
          </cell>
          <cell r="B5130" t="str">
            <v>340</v>
          </cell>
          <cell r="C5130" t="str">
            <v>45</v>
          </cell>
          <cell r="D5130" t="str">
            <v>40</v>
          </cell>
          <cell r="E5130" t="str">
            <v>000</v>
          </cell>
          <cell r="F5130" t="str">
            <v>6200.09</v>
          </cell>
          <cell r="G5130" t="str">
            <v>Supplies Data Processing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  <cell r="L5130">
            <v>0</v>
          </cell>
          <cell r="M5130">
            <v>0</v>
          </cell>
          <cell r="N5130">
            <v>0</v>
          </cell>
        </row>
        <row r="5131">
          <cell r="A5131" t="str">
            <v>340.45.40.000-6300.01</v>
          </cell>
          <cell r="B5131" t="str">
            <v>340</v>
          </cell>
          <cell r="C5131" t="str">
            <v>45</v>
          </cell>
          <cell r="D5131" t="str">
            <v>40</v>
          </cell>
          <cell r="E5131" t="str">
            <v>000</v>
          </cell>
          <cell r="F5131" t="str">
            <v>6300.01</v>
          </cell>
          <cell r="G5131" t="str">
            <v>Dues &amp; Subscriptions Memberships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  <cell r="L5131">
            <v>0</v>
          </cell>
          <cell r="M5131">
            <v>0</v>
          </cell>
          <cell r="N5131">
            <v>0</v>
          </cell>
        </row>
        <row r="5132">
          <cell r="A5132" t="str">
            <v>340.45.40.000-6300.02</v>
          </cell>
          <cell r="B5132" t="str">
            <v>340</v>
          </cell>
          <cell r="C5132" t="str">
            <v>45</v>
          </cell>
          <cell r="D5132" t="str">
            <v>40</v>
          </cell>
          <cell r="E5132" t="str">
            <v>000</v>
          </cell>
          <cell r="F5132" t="str">
            <v>6300.02</v>
          </cell>
          <cell r="G5132" t="str">
            <v>Dues &amp; Subscriptions Publications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  <cell r="L5132">
            <v>0</v>
          </cell>
          <cell r="M5132">
            <v>0</v>
          </cell>
          <cell r="N5132">
            <v>0</v>
          </cell>
        </row>
        <row r="5133">
          <cell r="A5133" t="str">
            <v>340.45.40.000-6300.03</v>
          </cell>
          <cell r="B5133" t="str">
            <v>340</v>
          </cell>
          <cell r="C5133" t="str">
            <v>45</v>
          </cell>
          <cell r="D5133" t="str">
            <v>40</v>
          </cell>
          <cell r="E5133" t="str">
            <v>000</v>
          </cell>
          <cell r="F5133" t="str">
            <v>6300.03</v>
          </cell>
          <cell r="G5133" t="str">
            <v>Dues &amp; Subscriptions Certifications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  <cell r="L5133">
            <v>0</v>
          </cell>
          <cell r="M5133">
            <v>0</v>
          </cell>
          <cell r="N5133">
            <v>0</v>
          </cell>
        </row>
        <row r="5134">
          <cell r="A5134" t="str">
            <v>340.45.40.000-6350.01</v>
          </cell>
          <cell r="B5134" t="str">
            <v>340</v>
          </cell>
          <cell r="C5134" t="str">
            <v>45</v>
          </cell>
          <cell r="D5134" t="str">
            <v>40</v>
          </cell>
          <cell r="E5134" t="str">
            <v>000</v>
          </cell>
          <cell r="F5134" t="str">
            <v>6350.01</v>
          </cell>
          <cell r="G5134" t="str">
            <v>Maintenance Agreements &amp; Licenses License/Software Maintenance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  <cell r="L5134">
            <v>0</v>
          </cell>
          <cell r="M5134">
            <v>0</v>
          </cell>
          <cell r="N5134">
            <v>0</v>
          </cell>
        </row>
        <row r="5135">
          <cell r="A5135" t="str">
            <v>340.45.40.000-6350.02</v>
          </cell>
          <cell r="B5135" t="str">
            <v>340</v>
          </cell>
          <cell r="C5135" t="str">
            <v>45</v>
          </cell>
          <cell r="D5135" t="str">
            <v>40</v>
          </cell>
          <cell r="E5135" t="str">
            <v>000</v>
          </cell>
          <cell r="F5135" t="str">
            <v>6350.02</v>
          </cell>
          <cell r="G5135" t="str">
            <v>Maintenance Agreements &amp; Licenses Hardware Maintenance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  <cell r="L5135">
            <v>0</v>
          </cell>
          <cell r="M5135">
            <v>0</v>
          </cell>
          <cell r="N5135">
            <v>0</v>
          </cell>
        </row>
        <row r="5136">
          <cell r="A5136" t="str">
            <v>340.45.40.000-6350.03</v>
          </cell>
          <cell r="B5136" t="str">
            <v>340</v>
          </cell>
          <cell r="C5136" t="str">
            <v>45</v>
          </cell>
          <cell r="D5136" t="str">
            <v>40</v>
          </cell>
          <cell r="E5136" t="str">
            <v>000</v>
          </cell>
          <cell r="F5136" t="str">
            <v>6350.03</v>
          </cell>
          <cell r="G5136" t="str">
            <v>Maintenance Agreements &amp; Licenses Maintenance Agreements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  <cell r="L5136">
            <v>0</v>
          </cell>
          <cell r="M5136">
            <v>0</v>
          </cell>
          <cell r="N5136">
            <v>0</v>
          </cell>
        </row>
        <row r="5137">
          <cell r="A5137" t="str">
            <v>340.45.40.000-6350.04</v>
          </cell>
          <cell r="B5137" t="str">
            <v>340</v>
          </cell>
          <cell r="C5137" t="str">
            <v>45</v>
          </cell>
          <cell r="D5137" t="str">
            <v>40</v>
          </cell>
          <cell r="E5137" t="str">
            <v>000</v>
          </cell>
          <cell r="F5137" t="str">
            <v>6350.04</v>
          </cell>
          <cell r="G5137" t="str">
            <v>Maintenance Agreements &amp; Licenses SCADA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  <cell r="L5137">
            <v>0</v>
          </cell>
          <cell r="M5137">
            <v>0</v>
          </cell>
          <cell r="N5137">
            <v>0</v>
          </cell>
        </row>
        <row r="5138">
          <cell r="A5138" t="str">
            <v>340.45.40.000-6350.05</v>
          </cell>
          <cell r="B5138" t="str">
            <v>340</v>
          </cell>
          <cell r="C5138" t="str">
            <v>45</v>
          </cell>
          <cell r="D5138" t="str">
            <v>40</v>
          </cell>
          <cell r="E5138" t="str">
            <v>000</v>
          </cell>
          <cell r="F5138" t="str">
            <v>6350.05</v>
          </cell>
          <cell r="G5138" t="str">
            <v>Maintenance Agreements &amp; Licenses Traffic Control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  <cell r="L5138">
            <v>0</v>
          </cell>
          <cell r="M5138">
            <v>0</v>
          </cell>
          <cell r="N5138">
            <v>0</v>
          </cell>
        </row>
        <row r="5139">
          <cell r="A5139" t="str">
            <v>340.45.40.000-6350.06</v>
          </cell>
          <cell r="B5139" t="str">
            <v>340</v>
          </cell>
          <cell r="C5139" t="str">
            <v>45</v>
          </cell>
          <cell r="D5139" t="str">
            <v>40</v>
          </cell>
          <cell r="E5139" t="str">
            <v>000</v>
          </cell>
          <cell r="F5139" t="str">
            <v>6350.06</v>
          </cell>
          <cell r="G5139" t="str">
            <v>Maintenance Agreements &amp; Licenses Streetlights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  <cell r="L5139">
            <v>0</v>
          </cell>
          <cell r="M5139">
            <v>0</v>
          </cell>
          <cell r="N5139">
            <v>0</v>
          </cell>
        </row>
        <row r="5140">
          <cell r="A5140" t="str">
            <v>340.45.40.000-6400.01</v>
          </cell>
          <cell r="B5140" t="str">
            <v>340</v>
          </cell>
          <cell r="C5140" t="str">
            <v>45</v>
          </cell>
          <cell r="D5140" t="str">
            <v>40</v>
          </cell>
          <cell r="E5140" t="str">
            <v>000</v>
          </cell>
          <cell r="F5140" t="str">
            <v>6400.01</v>
          </cell>
          <cell r="G5140" t="str">
            <v>Repairs &amp; Maintenance Building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  <cell r="L5140">
            <v>0</v>
          </cell>
          <cell r="M5140">
            <v>0</v>
          </cell>
          <cell r="N5140">
            <v>0</v>
          </cell>
        </row>
        <row r="5141">
          <cell r="A5141" t="str">
            <v>340.45.40.000-6400.02</v>
          </cell>
          <cell r="B5141" t="str">
            <v>340</v>
          </cell>
          <cell r="C5141" t="str">
            <v>45</v>
          </cell>
          <cell r="D5141" t="str">
            <v>40</v>
          </cell>
          <cell r="E5141" t="str">
            <v>000</v>
          </cell>
          <cell r="F5141" t="str">
            <v>6400.02</v>
          </cell>
          <cell r="G5141" t="str">
            <v>Repairs &amp; Maintenance Minor Equipment/Other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  <cell r="L5141">
            <v>0</v>
          </cell>
          <cell r="M5141">
            <v>0</v>
          </cell>
          <cell r="N5141">
            <v>0</v>
          </cell>
        </row>
        <row r="5142">
          <cell r="A5142" t="str">
            <v>340.45.40.000-6400.03</v>
          </cell>
          <cell r="B5142" t="str">
            <v>340</v>
          </cell>
          <cell r="C5142" t="str">
            <v>45</v>
          </cell>
          <cell r="D5142" t="str">
            <v>40</v>
          </cell>
          <cell r="E5142" t="str">
            <v>000</v>
          </cell>
          <cell r="F5142" t="str">
            <v>6400.03</v>
          </cell>
          <cell r="G5142" t="str">
            <v>Repairs &amp; Maintenance Major Repair &amp; Contingency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  <cell r="L5142">
            <v>0</v>
          </cell>
          <cell r="M5142">
            <v>0</v>
          </cell>
          <cell r="N5142">
            <v>0</v>
          </cell>
        </row>
        <row r="5143">
          <cell r="A5143" t="str">
            <v>340.45.40.000-6400.04</v>
          </cell>
          <cell r="B5143" t="str">
            <v>340</v>
          </cell>
          <cell r="C5143" t="str">
            <v>45</v>
          </cell>
          <cell r="D5143" t="str">
            <v>40</v>
          </cell>
          <cell r="E5143" t="str">
            <v>000</v>
          </cell>
          <cell r="F5143" t="str">
            <v>6400.04</v>
          </cell>
          <cell r="G5143" t="str">
            <v>Repairs &amp; Maintenance Equipment Rental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  <cell r="L5143">
            <v>0</v>
          </cell>
          <cell r="M5143">
            <v>0</v>
          </cell>
          <cell r="N5143">
            <v>0</v>
          </cell>
        </row>
        <row r="5144">
          <cell r="A5144" t="str">
            <v>340.45.40.000-6400.05</v>
          </cell>
          <cell r="B5144" t="str">
            <v>340</v>
          </cell>
          <cell r="C5144" t="str">
            <v>45</v>
          </cell>
          <cell r="D5144" t="str">
            <v>40</v>
          </cell>
          <cell r="E5144" t="str">
            <v>000</v>
          </cell>
          <cell r="F5144" t="str">
            <v>6400.05</v>
          </cell>
          <cell r="G5144" t="str">
            <v>Repairs &amp; Maintenance Vehicle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  <cell r="L5144">
            <v>0</v>
          </cell>
          <cell r="M5144">
            <v>0</v>
          </cell>
          <cell r="N5144">
            <v>0</v>
          </cell>
        </row>
        <row r="5145">
          <cell r="A5145" t="str">
            <v>340.45.40.000-6600.01</v>
          </cell>
          <cell r="B5145" t="str">
            <v>340</v>
          </cell>
          <cell r="C5145" t="str">
            <v>45</v>
          </cell>
          <cell r="D5145" t="str">
            <v>40</v>
          </cell>
          <cell r="E5145" t="str">
            <v>000</v>
          </cell>
          <cell r="F5145" t="str">
            <v>6600.01</v>
          </cell>
          <cell r="G5145" t="str">
            <v>Administrative Expenses Meetings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  <cell r="L5145">
            <v>0</v>
          </cell>
          <cell r="M5145">
            <v>0</v>
          </cell>
          <cell r="N5145">
            <v>0</v>
          </cell>
        </row>
        <row r="5146">
          <cell r="A5146" t="str">
            <v>340.45.40.000-6600.03</v>
          </cell>
          <cell r="B5146" t="str">
            <v>340</v>
          </cell>
          <cell r="C5146" t="str">
            <v>45</v>
          </cell>
          <cell r="D5146" t="str">
            <v>40</v>
          </cell>
          <cell r="E5146" t="str">
            <v>000</v>
          </cell>
          <cell r="F5146" t="str">
            <v>6600.03</v>
          </cell>
          <cell r="G5146" t="str">
            <v>Administrative Expenses Mileage Reimbursement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  <cell r="L5146">
            <v>0</v>
          </cell>
          <cell r="M5146">
            <v>0</v>
          </cell>
          <cell r="N5146">
            <v>0</v>
          </cell>
        </row>
        <row r="5147">
          <cell r="A5147" t="str">
            <v>340.45.40.000-6600.04</v>
          </cell>
          <cell r="B5147" t="str">
            <v>340</v>
          </cell>
          <cell r="C5147" t="str">
            <v>45</v>
          </cell>
          <cell r="D5147" t="str">
            <v>40</v>
          </cell>
          <cell r="E5147" t="str">
            <v>000</v>
          </cell>
          <cell r="F5147" t="str">
            <v>6600.04</v>
          </cell>
          <cell r="G5147" t="str">
            <v>Administrative Expenses Training/Conferences</v>
          </cell>
          <cell r="H5147">
            <v>0</v>
          </cell>
          <cell r="I5147">
            <v>0</v>
          </cell>
          <cell r="J5147">
            <v>0</v>
          </cell>
          <cell r="K5147">
            <v>0</v>
          </cell>
          <cell r="L5147">
            <v>0</v>
          </cell>
          <cell r="M5147">
            <v>0</v>
          </cell>
          <cell r="N5147">
            <v>0</v>
          </cell>
        </row>
        <row r="5148">
          <cell r="A5148" t="str">
            <v>340.45.40.000-6600.05</v>
          </cell>
          <cell r="B5148" t="str">
            <v>340</v>
          </cell>
          <cell r="C5148" t="str">
            <v>45</v>
          </cell>
          <cell r="D5148" t="str">
            <v>40</v>
          </cell>
          <cell r="E5148" t="str">
            <v>000</v>
          </cell>
          <cell r="F5148" t="str">
            <v>6600.05</v>
          </cell>
          <cell r="G5148" t="str">
            <v>Administrative Expenses Public/Legal Advertisement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  <cell r="L5148">
            <v>0</v>
          </cell>
          <cell r="M5148">
            <v>0</v>
          </cell>
          <cell r="N5148">
            <v>0</v>
          </cell>
        </row>
        <row r="5149">
          <cell r="A5149" t="str">
            <v>340.45.40.000-6600.06</v>
          </cell>
          <cell r="B5149" t="str">
            <v>340</v>
          </cell>
          <cell r="C5149" t="str">
            <v>45</v>
          </cell>
          <cell r="D5149" t="str">
            <v>40</v>
          </cell>
          <cell r="E5149" t="str">
            <v>000</v>
          </cell>
          <cell r="F5149" t="str">
            <v>6600.06</v>
          </cell>
          <cell r="G5149" t="str">
            <v>Administrative Expenses Property/Building Rental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  <cell r="L5149">
            <v>0</v>
          </cell>
          <cell r="M5149">
            <v>0</v>
          </cell>
          <cell r="N5149">
            <v>0</v>
          </cell>
        </row>
        <row r="5150">
          <cell r="A5150" t="str">
            <v>340.45.40.000-6600.07</v>
          </cell>
          <cell r="B5150" t="str">
            <v>340</v>
          </cell>
          <cell r="C5150" t="str">
            <v>45</v>
          </cell>
          <cell r="D5150" t="str">
            <v>40</v>
          </cell>
          <cell r="E5150" t="str">
            <v>000</v>
          </cell>
          <cell r="F5150" t="str">
            <v>6600.07</v>
          </cell>
          <cell r="G5150" t="str">
            <v>Administrative Expenses Employee Recruitment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  <cell r="L5150">
            <v>0</v>
          </cell>
          <cell r="M5150">
            <v>0</v>
          </cell>
          <cell r="N5150">
            <v>0</v>
          </cell>
        </row>
        <row r="5151">
          <cell r="A5151" t="str">
            <v>340.45.40.000-6600.08</v>
          </cell>
          <cell r="B5151" t="str">
            <v>340</v>
          </cell>
          <cell r="C5151" t="str">
            <v>45</v>
          </cell>
          <cell r="D5151" t="str">
            <v>40</v>
          </cell>
          <cell r="E5151" t="str">
            <v>000</v>
          </cell>
          <cell r="F5151" t="str">
            <v>6600.08</v>
          </cell>
          <cell r="G5151" t="str">
            <v>Administrative Expenses Employee Recognition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  <cell r="L5151">
            <v>0</v>
          </cell>
          <cell r="M5151">
            <v>0</v>
          </cell>
          <cell r="N5151">
            <v>0</v>
          </cell>
        </row>
        <row r="5152">
          <cell r="A5152" t="str">
            <v>340.45.40.000-6600.14</v>
          </cell>
          <cell r="B5152" t="str">
            <v>340</v>
          </cell>
          <cell r="C5152" t="str">
            <v>45</v>
          </cell>
          <cell r="D5152" t="str">
            <v>40</v>
          </cell>
          <cell r="E5152" t="str">
            <v>000</v>
          </cell>
          <cell r="F5152" t="str">
            <v>6600.14</v>
          </cell>
          <cell r="G5152" t="str">
            <v>Administrative Expenses Filing/Recording Fee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  <cell r="L5152">
            <v>0</v>
          </cell>
          <cell r="M5152">
            <v>0</v>
          </cell>
          <cell r="N5152">
            <v>0</v>
          </cell>
        </row>
        <row r="5153">
          <cell r="A5153" t="str">
            <v>340.45.40.000-6600.24</v>
          </cell>
          <cell r="B5153" t="str">
            <v>340</v>
          </cell>
          <cell r="C5153" t="str">
            <v>45</v>
          </cell>
          <cell r="D5153" t="str">
            <v>40</v>
          </cell>
          <cell r="E5153" t="str">
            <v>000</v>
          </cell>
          <cell r="F5153" t="str">
            <v>6600.24</v>
          </cell>
          <cell r="G5153" t="str">
            <v>Administrative Expenses Marketing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  <cell r="L5153">
            <v>0</v>
          </cell>
          <cell r="M5153">
            <v>0</v>
          </cell>
          <cell r="N5153">
            <v>0</v>
          </cell>
        </row>
        <row r="5154">
          <cell r="A5154" t="str">
            <v>340.45.40.000-6600.25</v>
          </cell>
          <cell r="B5154" t="str">
            <v>340</v>
          </cell>
          <cell r="C5154" t="str">
            <v>45</v>
          </cell>
          <cell r="D5154" t="str">
            <v>40</v>
          </cell>
          <cell r="E5154" t="str">
            <v>000</v>
          </cell>
          <cell r="F5154" t="str">
            <v>6600.25</v>
          </cell>
          <cell r="G5154" t="str">
            <v>Administrative Expenses Support Services-Indirect Labor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  <cell r="L5154">
            <v>0</v>
          </cell>
          <cell r="M5154">
            <v>0</v>
          </cell>
          <cell r="N5154">
            <v>0</v>
          </cell>
        </row>
        <row r="5155">
          <cell r="A5155" t="str">
            <v>340.45.40.000-6600.26</v>
          </cell>
          <cell r="B5155" t="str">
            <v>340</v>
          </cell>
          <cell r="C5155" t="str">
            <v>45</v>
          </cell>
          <cell r="D5155" t="str">
            <v>40</v>
          </cell>
          <cell r="E5155" t="str">
            <v>000</v>
          </cell>
          <cell r="F5155" t="str">
            <v>6600.26</v>
          </cell>
          <cell r="G5155" t="str">
            <v>Administrative Expenses Support Services-IT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  <cell r="L5155">
            <v>0</v>
          </cell>
          <cell r="M5155">
            <v>0</v>
          </cell>
          <cell r="N5155">
            <v>0</v>
          </cell>
        </row>
        <row r="5156">
          <cell r="A5156" t="str">
            <v>340.45.40.000-6600.27</v>
          </cell>
          <cell r="B5156" t="str">
            <v>340</v>
          </cell>
          <cell r="C5156" t="str">
            <v>45</v>
          </cell>
          <cell r="D5156" t="str">
            <v>40</v>
          </cell>
          <cell r="E5156" t="str">
            <v>000</v>
          </cell>
          <cell r="F5156" t="str">
            <v>6600.27</v>
          </cell>
          <cell r="G5156" t="str">
            <v>Administrative Expenses Support Services-Direct Labor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  <cell r="L5156">
            <v>0</v>
          </cell>
          <cell r="M5156">
            <v>0</v>
          </cell>
          <cell r="N5156">
            <v>0</v>
          </cell>
        </row>
        <row r="5157">
          <cell r="A5157" t="str">
            <v>340.45.40.000-6600.29</v>
          </cell>
          <cell r="B5157" t="str">
            <v>340</v>
          </cell>
          <cell r="C5157" t="str">
            <v>45</v>
          </cell>
          <cell r="D5157" t="str">
            <v>40</v>
          </cell>
          <cell r="E5157" t="str">
            <v>000</v>
          </cell>
          <cell r="F5157" t="str">
            <v>6600.29</v>
          </cell>
          <cell r="G5157" t="str">
            <v>Administrative Expenses Administration &amp; Planning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  <cell r="L5157">
            <v>0</v>
          </cell>
          <cell r="M5157">
            <v>0</v>
          </cell>
          <cell r="N5157">
            <v>0</v>
          </cell>
        </row>
        <row r="5158">
          <cell r="A5158" t="str">
            <v>340.45.40.000-6600.30</v>
          </cell>
          <cell r="B5158" t="str">
            <v>340</v>
          </cell>
          <cell r="C5158" t="str">
            <v>45</v>
          </cell>
          <cell r="D5158" t="str">
            <v>40</v>
          </cell>
          <cell r="E5158" t="str">
            <v>000</v>
          </cell>
          <cell r="F5158" t="str">
            <v>6600.30</v>
          </cell>
          <cell r="G5158" t="str">
            <v>Administrative Expenses Other Expenses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  <cell r="L5158">
            <v>0</v>
          </cell>
          <cell r="M5158">
            <v>0</v>
          </cell>
          <cell r="N5158">
            <v>0</v>
          </cell>
        </row>
        <row r="5159">
          <cell r="A5159" t="str">
            <v>340.45.40.000-7000.03</v>
          </cell>
          <cell r="B5159" t="str">
            <v>340</v>
          </cell>
          <cell r="C5159" t="str">
            <v>45</v>
          </cell>
          <cell r="D5159" t="str">
            <v>40</v>
          </cell>
          <cell r="E5159" t="str">
            <v>000</v>
          </cell>
          <cell r="F5159" t="str">
            <v>7000.03</v>
          </cell>
          <cell r="G5159" t="str">
            <v>Capital Outlay Operations Equip-Minor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  <cell r="L5159">
            <v>0</v>
          </cell>
          <cell r="M5159">
            <v>0</v>
          </cell>
          <cell r="N5159">
            <v>0</v>
          </cell>
        </row>
        <row r="5160">
          <cell r="A5160" t="str">
            <v>340.45.40.000-7000.04</v>
          </cell>
          <cell r="B5160" t="str">
            <v>340</v>
          </cell>
          <cell r="C5160" t="str">
            <v>45</v>
          </cell>
          <cell r="D5160" t="str">
            <v>40</v>
          </cell>
          <cell r="E5160" t="str">
            <v>000</v>
          </cell>
          <cell r="F5160" t="str">
            <v>7000.04</v>
          </cell>
          <cell r="G5160" t="str">
            <v>Capital Outlay Operations Equipment-Major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  <cell r="L5160">
            <v>0</v>
          </cell>
          <cell r="M5160">
            <v>0</v>
          </cell>
          <cell r="N5160">
            <v>0</v>
          </cell>
        </row>
        <row r="5161">
          <cell r="A5161" t="str">
            <v>340.45.40.000-7000.07</v>
          </cell>
          <cell r="B5161" t="str">
            <v>340</v>
          </cell>
          <cell r="C5161" t="str">
            <v>45</v>
          </cell>
          <cell r="D5161" t="str">
            <v>40</v>
          </cell>
          <cell r="E5161" t="str">
            <v>000</v>
          </cell>
          <cell r="F5161" t="str">
            <v>7000.07</v>
          </cell>
          <cell r="G5161" t="str">
            <v>Capital Outlay Computer Hardware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  <cell r="L5161">
            <v>0</v>
          </cell>
          <cell r="M5161">
            <v>0</v>
          </cell>
          <cell r="N5161">
            <v>0</v>
          </cell>
        </row>
        <row r="5162">
          <cell r="A5162" t="str">
            <v>340.45.40.000-7000.08</v>
          </cell>
          <cell r="B5162" t="str">
            <v>340</v>
          </cell>
          <cell r="C5162" t="str">
            <v>45</v>
          </cell>
          <cell r="D5162" t="str">
            <v>40</v>
          </cell>
          <cell r="E5162" t="str">
            <v>000</v>
          </cell>
          <cell r="F5162" t="str">
            <v>7000.08</v>
          </cell>
          <cell r="G5162" t="str">
            <v>Capital Outlay Computer Software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  <cell r="L5162">
            <v>0</v>
          </cell>
          <cell r="M5162">
            <v>0</v>
          </cell>
          <cell r="N5162">
            <v>0</v>
          </cell>
        </row>
        <row r="5163">
          <cell r="A5163" t="str">
            <v>340.45.40.000-7000.12</v>
          </cell>
          <cell r="B5163" t="str">
            <v>340</v>
          </cell>
          <cell r="C5163" t="str">
            <v>45</v>
          </cell>
          <cell r="D5163" t="str">
            <v>40</v>
          </cell>
          <cell r="E5163" t="str">
            <v>000</v>
          </cell>
          <cell r="F5163" t="str">
            <v>7000.12</v>
          </cell>
          <cell r="G5163" t="str">
            <v>Capital Outlay Furniture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  <cell r="L5163">
            <v>0</v>
          </cell>
          <cell r="M5163">
            <v>0</v>
          </cell>
          <cell r="N5163">
            <v>0</v>
          </cell>
        </row>
        <row r="5164">
          <cell r="A5164" t="str">
            <v>340.45.40.000-7000.99</v>
          </cell>
          <cell r="B5164" t="str">
            <v>340</v>
          </cell>
          <cell r="C5164" t="str">
            <v>45</v>
          </cell>
          <cell r="D5164" t="str">
            <v>40</v>
          </cell>
          <cell r="E5164" t="str">
            <v>000</v>
          </cell>
          <cell r="F5164" t="str">
            <v>7000.99</v>
          </cell>
          <cell r="G5164" t="str">
            <v>Capital Outlay General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  <cell r="L5164">
            <v>0</v>
          </cell>
          <cell r="M5164">
            <v>0</v>
          </cell>
          <cell r="N5164">
            <v>0</v>
          </cell>
        </row>
        <row r="5165">
          <cell r="A5165" t="str">
            <v>340.45.41.000-5000.01</v>
          </cell>
          <cell r="B5165" t="str">
            <v>340</v>
          </cell>
          <cell r="C5165" t="str">
            <v>45</v>
          </cell>
          <cell r="D5165" t="str">
            <v>41</v>
          </cell>
          <cell r="E5165" t="str">
            <v>000</v>
          </cell>
          <cell r="F5165" t="str">
            <v>5000.01</v>
          </cell>
          <cell r="G5165" t="str">
            <v>Salaries Regular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  <cell r="L5165">
            <v>0</v>
          </cell>
          <cell r="M5165">
            <v>0</v>
          </cell>
          <cell r="N5165">
            <v>0</v>
          </cell>
        </row>
        <row r="5166">
          <cell r="A5166" t="str">
            <v>340.45.41.000-5000.02</v>
          </cell>
          <cell r="B5166" t="str">
            <v>340</v>
          </cell>
          <cell r="C5166" t="str">
            <v>45</v>
          </cell>
          <cell r="D5166" t="str">
            <v>41</v>
          </cell>
          <cell r="E5166" t="str">
            <v>000</v>
          </cell>
          <cell r="F5166" t="str">
            <v>5000.02</v>
          </cell>
          <cell r="G5166" t="str">
            <v>Salaries Part Time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  <cell r="L5166">
            <v>0</v>
          </cell>
          <cell r="M5166">
            <v>0</v>
          </cell>
          <cell r="N5166">
            <v>0</v>
          </cell>
        </row>
        <row r="5167">
          <cell r="A5167" t="str">
            <v>340.45.41.000-5000.03</v>
          </cell>
          <cell r="B5167" t="str">
            <v>340</v>
          </cell>
          <cell r="C5167" t="str">
            <v>45</v>
          </cell>
          <cell r="D5167" t="str">
            <v>41</v>
          </cell>
          <cell r="E5167" t="str">
            <v>000</v>
          </cell>
          <cell r="F5167" t="str">
            <v>5000.03</v>
          </cell>
          <cell r="G5167" t="str">
            <v>Salaries Overtime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  <cell r="L5167">
            <v>0</v>
          </cell>
          <cell r="M5167">
            <v>0</v>
          </cell>
          <cell r="N5167">
            <v>0</v>
          </cell>
        </row>
        <row r="5168">
          <cell r="A5168" t="str">
            <v>340.45.41.000-5000.04</v>
          </cell>
          <cell r="B5168" t="str">
            <v>340</v>
          </cell>
          <cell r="C5168" t="str">
            <v>45</v>
          </cell>
          <cell r="D5168" t="str">
            <v>41</v>
          </cell>
          <cell r="E5168" t="str">
            <v>000</v>
          </cell>
          <cell r="F5168" t="str">
            <v>5000.04</v>
          </cell>
          <cell r="G5168" t="str">
            <v>Salaries Holiday Pay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  <cell r="L5168">
            <v>0</v>
          </cell>
          <cell r="M5168">
            <v>0</v>
          </cell>
          <cell r="N5168">
            <v>0</v>
          </cell>
        </row>
        <row r="5169">
          <cell r="A5169" t="str">
            <v>340.45.41.000-5000.06</v>
          </cell>
          <cell r="B5169" t="str">
            <v>340</v>
          </cell>
          <cell r="C5169" t="str">
            <v>45</v>
          </cell>
          <cell r="D5169" t="str">
            <v>41</v>
          </cell>
          <cell r="E5169" t="str">
            <v>000</v>
          </cell>
          <cell r="F5169" t="str">
            <v>5000.06</v>
          </cell>
          <cell r="G5169" t="str">
            <v>Salaries Out of Class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  <cell r="L5169">
            <v>0</v>
          </cell>
          <cell r="M5169">
            <v>0</v>
          </cell>
          <cell r="N5169">
            <v>0</v>
          </cell>
        </row>
        <row r="5170">
          <cell r="A5170" t="str">
            <v>340.45.41.000-5000.07</v>
          </cell>
          <cell r="B5170" t="str">
            <v>340</v>
          </cell>
          <cell r="C5170" t="str">
            <v>45</v>
          </cell>
          <cell r="D5170" t="str">
            <v>41</v>
          </cell>
          <cell r="E5170" t="str">
            <v>000</v>
          </cell>
          <cell r="F5170" t="str">
            <v>5000.07</v>
          </cell>
          <cell r="G5170" t="str">
            <v>Salaries Admin Leave Pay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  <cell r="L5170">
            <v>0</v>
          </cell>
          <cell r="M5170">
            <v>0</v>
          </cell>
          <cell r="N5170">
            <v>0</v>
          </cell>
        </row>
        <row r="5171">
          <cell r="A5171" t="str">
            <v>340.45.41.000-5000.08</v>
          </cell>
          <cell r="B5171" t="str">
            <v>340</v>
          </cell>
          <cell r="C5171" t="str">
            <v>45</v>
          </cell>
          <cell r="D5171" t="str">
            <v>41</v>
          </cell>
          <cell r="E5171" t="str">
            <v>000</v>
          </cell>
          <cell r="F5171" t="str">
            <v>5000.08</v>
          </cell>
          <cell r="G5171" t="str">
            <v>Salaries Longevity Pay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  <cell r="L5171">
            <v>0</v>
          </cell>
          <cell r="M5171">
            <v>0</v>
          </cell>
          <cell r="N5171">
            <v>0</v>
          </cell>
        </row>
        <row r="5172">
          <cell r="A5172" t="str">
            <v>340.45.41.000-5000.11</v>
          </cell>
          <cell r="B5172" t="str">
            <v>340</v>
          </cell>
          <cell r="C5172" t="str">
            <v>45</v>
          </cell>
          <cell r="D5172" t="str">
            <v>41</v>
          </cell>
          <cell r="E5172" t="str">
            <v>000</v>
          </cell>
          <cell r="F5172" t="str">
            <v>5000.11</v>
          </cell>
          <cell r="G5172" t="str">
            <v>Salaries Worker's Comp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  <cell r="L5172">
            <v>0</v>
          </cell>
          <cell r="M5172">
            <v>0</v>
          </cell>
          <cell r="N5172">
            <v>0</v>
          </cell>
        </row>
        <row r="5173">
          <cell r="A5173" t="str">
            <v>340.45.41.000-5000.99</v>
          </cell>
          <cell r="B5173" t="str">
            <v>340</v>
          </cell>
          <cell r="C5173" t="str">
            <v>45</v>
          </cell>
          <cell r="D5173" t="str">
            <v>41</v>
          </cell>
          <cell r="E5173" t="str">
            <v>000</v>
          </cell>
          <cell r="F5173" t="str">
            <v>5000.99</v>
          </cell>
          <cell r="G5173" t="str">
            <v>Salaries New Personnel Requests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  <cell r="L5173">
            <v>0</v>
          </cell>
          <cell r="M5173">
            <v>0</v>
          </cell>
          <cell r="N5173">
            <v>0</v>
          </cell>
        </row>
        <row r="5174">
          <cell r="A5174" t="str">
            <v>340.45.41.000-5100.00</v>
          </cell>
          <cell r="B5174" t="str">
            <v>340</v>
          </cell>
          <cell r="C5174" t="str">
            <v>45</v>
          </cell>
          <cell r="D5174" t="str">
            <v>41</v>
          </cell>
          <cell r="E5174" t="str">
            <v>000</v>
          </cell>
          <cell r="F5174" t="str">
            <v>5100.00</v>
          </cell>
          <cell r="G5174" t="str">
            <v>Benefits PERS Pool Liability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  <cell r="L5174">
            <v>0</v>
          </cell>
          <cell r="M5174">
            <v>0</v>
          </cell>
          <cell r="N5174">
            <v>0</v>
          </cell>
        </row>
        <row r="5175">
          <cell r="A5175" t="str">
            <v>340.45.41.000-5100.01</v>
          </cell>
          <cell r="B5175" t="str">
            <v>340</v>
          </cell>
          <cell r="C5175" t="str">
            <v>45</v>
          </cell>
          <cell r="D5175" t="str">
            <v>41</v>
          </cell>
          <cell r="E5175" t="str">
            <v>000</v>
          </cell>
          <cell r="F5175" t="str">
            <v>5100.01</v>
          </cell>
          <cell r="G5175" t="str">
            <v>Benefits Retirement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  <cell r="L5175">
            <v>0</v>
          </cell>
          <cell r="M5175">
            <v>0</v>
          </cell>
          <cell r="N5175">
            <v>0</v>
          </cell>
        </row>
        <row r="5176">
          <cell r="A5176" t="str">
            <v>340.45.41.000-5100.02</v>
          </cell>
          <cell r="B5176" t="str">
            <v>340</v>
          </cell>
          <cell r="C5176" t="str">
            <v>45</v>
          </cell>
          <cell r="D5176" t="str">
            <v>41</v>
          </cell>
          <cell r="E5176" t="str">
            <v>000</v>
          </cell>
          <cell r="F5176" t="str">
            <v>5100.02</v>
          </cell>
          <cell r="G5176" t="str">
            <v>Benefits Health Insurance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  <cell r="L5176">
            <v>0</v>
          </cell>
          <cell r="M5176">
            <v>0</v>
          </cell>
          <cell r="N5176">
            <v>0</v>
          </cell>
        </row>
        <row r="5177">
          <cell r="A5177" t="str">
            <v>340.45.41.000-5100.03</v>
          </cell>
          <cell r="B5177" t="str">
            <v>340</v>
          </cell>
          <cell r="C5177" t="str">
            <v>45</v>
          </cell>
          <cell r="D5177" t="str">
            <v>41</v>
          </cell>
          <cell r="E5177" t="str">
            <v>000</v>
          </cell>
          <cell r="F5177" t="str">
            <v>5100.03</v>
          </cell>
          <cell r="G5177" t="str">
            <v>Benefits Dental Insurance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  <cell r="L5177">
            <v>0</v>
          </cell>
          <cell r="M5177">
            <v>0</v>
          </cell>
          <cell r="N5177">
            <v>0</v>
          </cell>
        </row>
        <row r="5178">
          <cell r="A5178" t="str">
            <v>340.45.41.000-5100.04</v>
          </cell>
          <cell r="B5178" t="str">
            <v>340</v>
          </cell>
          <cell r="C5178" t="str">
            <v>45</v>
          </cell>
          <cell r="D5178" t="str">
            <v>41</v>
          </cell>
          <cell r="E5178" t="str">
            <v>000</v>
          </cell>
          <cell r="F5178" t="str">
            <v>5100.04</v>
          </cell>
          <cell r="G5178" t="str">
            <v>Benefits Vision Insurance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  <cell r="L5178">
            <v>0</v>
          </cell>
          <cell r="M5178">
            <v>0</v>
          </cell>
          <cell r="N5178">
            <v>0</v>
          </cell>
        </row>
        <row r="5179">
          <cell r="A5179" t="str">
            <v>340.45.41.000-5100.05</v>
          </cell>
          <cell r="B5179" t="str">
            <v>340</v>
          </cell>
          <cell r="C5179" t="str">
            <v>45</v>
          </cell>
          <cell r="D5179" t="str">
            <v>41</v>
          </cell>
          <cell r="E5179" t="str">
            <v>000</v>
          </cell>
          <cell r="F5179" t="str">
            <v>5100.05</v>
          </cell>
          <cell r="G5179" t="str">
            <v>Benefits Life Insurance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  <cell r="L5179">
            <v>0</v>
          </cell>
          <cell r="M5179">
            <v>0</v>
          </cell>
          <cell r="N5179">
            <v>0</v>
          </cell>
        </row>
        <row r="5180">
          <cell r="A5180" t="str">
            <v>340.45.41.000-5100.06</v>
          </cell>
          <cell r="B5180" t="str">
            <v>340</v>
          </cell>
          <cell r="C5180" t="str">
            <v>45</v>
          </cell>
          <cell r="D5180" t="str">
            <v>41</v>
          </cell>
          <cell r="E5180" t="str">
            <v>000</v>
          </cell>
          <cell r="F5180" t="str">
            <v>5100.06</v>
          </cell>
          <cell r="G5180" t="str">
            <v>Benefits Worker's Comp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  <cell r="L5180">
            <v>0</v>
          </cell>
          <cell r="M5180">
            <v>0</v>
          </cell>
          <cell r="N5180">
            <v>0</v>
          </cell>
        </row>
        <row r="5181">
          <cell r="A5181" t="str">
            <v>340.45.41.000-5100.07</v>
          </cell>
          <cell r="B5181" t="str">
            <v>340</v>
          </cell>
          <cell r="C5181" t="str">
            <v>45</v>
          </cell>
          <cell r="D5181" t="str">
            <v>41</v>
          </cell>
          <cell r="E5181" t="str">
            <v>000</v>
          </cell>
          <cell r="F5181" t="str">
            <v>5100.07</v>
          </cell>
          <cell r="G5181" t="str">
            <v>Benefits Long Term Disability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  <cell r="L5181">
            <v>0</v>
          </cell>
          <cell r="M5181">
            <v>0</v>
          </cell>
          <cell r="N5181">
            <v>0</v>
          </cell>
        </row>
        <row r="5182">
          <cell r="A5182" t="str">
            <v>340.45.41.000-5100.08</v>
          </cell>
          <cell r="B5182" t="str">
            <v>340</v>
          </cell>
          <cell r="C5182" t="str">
            <v>45</v>
          </cell>
          <cell r="D5182" t="str">
            <v>41</v>
          </cell>
          <cell r="E5182" t="str">
            <v>000</v>
          </cell>
          <cell r="F5182" t="str">
            <v>5100.08</v>
          </cell>
          <cell r="G5182" t="str">
            <v>Benefits Deferred Compensation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  <cell r="L5182">
            <v>0</v>
          </cell>
          <cell r="M5182">
            <v>0</v>
          </cell>
          <cell r="N5182">
            <v>0</v>
          </cell>
        </row>
        <row r="5183">
          <cell r="A5183" t="str">
            <v>340.45.41.000-5100.09</v>
          </cell>
          <cell r="B5183" t="str">
            <v>340</v>
          </cell>
          <cell r="C5183" t="str">
            <v>45</v>
          </cell>
          <cell r="D5183" t="str">
            <v>41</v>
          </cell>
          <cell r="E5183" t="str">
            <v>000</v>
          </cell>
          <cell r="F5183" t="str">
            <v>5100.09</v>
          </cell>
          <cell r="G5183" t="str">
            <v>Benefits Unemployment Insurance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  <cell r="L5183">
            <v>0</v>
          </cell>
          <cell r="M5183">
            <v>0</v>
          </cell>
          <cell r="N5183">
            <v>0</v>
          </cell>
        </row>
        <row r="5184">
          <cell r="A5184" t="str">
            <v>340.45.41.000-5100.11</v>
          </cell>
          <cell r="B5184" t="str">
            <v>340</v>
          </cell>
          <cell r="C5184" t="str">
            <v>45</v>
          </cell>
          <cell r="D5184" t="str">
            <v>41</v>
          </cell>
          <cell r="E5184" t="str">
            <v>000</v>
          </cell>
          <cell r="F5184" t="str">
            <v>5100.11</v>
          </cell>
          <cell r="G5184" t="str">
            <v>Benefits Medicare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  <cell r="L5184">
            <v>0</v>
          </cell>
          <cell r="M5184">
            <v>0</v>
          </cell>
          <cell r="N5184">
            <v>0</v>
          </cell>
        </row>
        <row r="5185">
          <cell r="A5185" t="str">
            <v>340.45.41.000-5100.15</v>
          </cell>
          <cell r="B5185" t="str">
            <v>340</v>
          </cell>
          <cell r="C5185" t="str">
            <v>45</v>
          </cell>
          <cell r="D5185" t="str">
            <v>41</v>
          </cell>
          <cell r="E5185" t="str">
            <v>000</v>
          </cell>
          <cell r="F5185" t="str">
            <v>5100.15</v>
          </cell>
          <cell r="G5185" t="str">
            <v>Benefits Cell Phone Allowance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  <cell r="L5185">
            <v>0</v>
          </cell>
          <cell r="M5185">
            <v>0</v>
          </cell>
          <cell r="N5185">
            <v>0</v>
          </cell>
        </row>
        <row r="5186">
          <cell r="A5186" t="str">
            <v>340.45.41.000-5100.17</v>
          </cell>
          <cell r="B5186" t="str">
            <v>340</v>
          </cell>
          <cell r="C5186" t="str">
            <v>45</v>
          </cell>
          <cell r="D5186" t="str">
            <v>41</v>
          </cell>
          <cell r="E5186" t="str">
            <v>000</v>
          </cell>
          <cell r="F5186" t="str">
            <v>5100.17</v>
          </cell>
          <cell r="G5186" t="str">
            <v>Benefits Other Post Employment Benefits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  <cell r="L5186">
            <v>0</v>
          </cell>
          <cell r="M5186">
            <v>0</v>
          </cell>
          <cell r="N5186">
            <v>0</v>
          </cell>
        </row>
        <row r="5187">
          <cell r="A5187" t="str">
            <v>340.45.41.000-6000.01</v>
          </cell>
          <cell r="B5187" t="str">
            <v>340</v>
          </cell>
          <cell r="C5187" t="str">
            <v>45</v>
          </cell>
          <cell r="D5187" t="str">
            <v>41</v>
          </cell>
          <cell r="E5187" t="str">
            <v>000</v>
          </cell>
          <cell r="F5187" t="str">
            <v>6000.01</v>
          </cell>
          <cell r="G5187" t="str">
            <v>Professional Services General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  <cell r="L5187">
            <v>0</v>
          </cell>
          <cell r="M5187">
            <v>0</v>
          </cell>
          <cell r="N5187">
            <v>0</v>
          </cell>
        </row>
        <row r="5188">
          <cell r="A5188" t="str">
            <v>340.45.41.000-6000.10</v>
          </cell>
          <cell r="B5188" t="str">
            <v>340</v>
          </cell>
          <cell r="C5188" t="str">
            <v>45</v>
          </cell>
          <cell r="D5188" t="str">
            <v>41</v>
          </cell>
          <cell r="E5188" t="str">
            <v>000</v>
          </cell>
          <cell r="F5188" t="str">
            <v>6000.10</v>
          </cell>
          <cell r="G5188" t="str">
            <v>Professional Services Consultant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  <cell r="L5188">
            <v>0</v>
          </cell>
          <cell r="M5188">
            <v>0</v>
          </cell>
          <cell r="N5188">
            <v>0</v>
          </cell>
        </row>
        <row r="5189">
          <cell r="A5189" t="str">
            <v>340.45.41.000-6000.12</v>
          </cell>
          <cell r="B5189" t="str">
            <v>340</v>
          </cell>
          <cell r="C5189" t="str">
            <v>45</v>
          </cell>
          <cell r="D5189" t="str">
            <v>41</v>
          </cell>
          <cell r="E5189" t="str">
            <v>000</v>
          </cell>
          <cell r="F5189" t="str">
            <v>6000.12</v>
          </cell>
          <cell r="G5189" t="str">
            <v>Professional Services Contract Services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  <cell r="L5189">
            <v>0</v>
          </cell>
          <cell r="M5189">
            <v>0</v>
          </cell>
          <cell r="N5189">
            <v>0</v>
          </cell>
        </row>
        <row r="5190">
          <cell r="A5190" t="str">
            <v>340.45.41.000-6000.13</v>
          </cell>
          <cell r="B5190" t="str">
            <v>340</v>
          </cell>
          <cell r="C5190" t="str">
            <v>45</v>
          </cell>
          <cell r="D5190" t="str">
            <v>41</v>
          </cell>
          <cell r="E5190" t="str">
            <v>000</v>
          </cell>
          <cell r="F5190" t="str">
            <v>6000.13</v>
          </cell>
          <cell r="G5190" t="str">
            <v>Professional Services Compliance Monitoring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  <cell r="L5190">
            <v>0</v>
          </cell>
          <cell r="M5190">
            <v>0</v>
          </cell>
          <cell r="N5190">
            <v>0</v>
          </cell>
        </row>
        <row r="5191">
          <cell r="A5191" t="str">
            <v>340.45.41.000-6000.14</v>
          </cell>
          <cell r="B5191" t="str">
            <v>340</v>
          </cell>
          <cell r="C5191" t="str">
            <v>45</v>
          </cell>
          <cell r="D5191" t="str">
            <v>41</v>
          </cell>
          <cell r="E5191" t="str">
            <v>000</v>
          </cell>
          <cell r="F5191" t="str">
            <v>6000.14</v>
          </cell>
          <cell r="G5191" t="str">
            <v>Professional Services IW Pre Analysis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  <cell r="L5191">
            <v>0</v>
          </cell>
          <cell r="M5191">
            <v>0</v>
          </cell>
          <cell r="N5191">
            <v>0</v>
          </cell>
        </row>
        <row r="5192">
          <cell r="A5192" t="str">
            <v>340.45.41.000-6000.18</v>
          </cell>
          <cell r="B5192" t="str">
            <v>340</v>
          </cell>
          <cell r="C5192" t="str">
            <v>45</v>
          </cell>
          <cell r="D5192" t="str">
            <v>41</v>
          </cell>
          <cell r="E5192" t="str">
            <v>000</v>
          </cell>
          <cell r="F5192" t="str">
            <v>6000.18</v>
          </cell>
          <cell r="G5192" t="str">
            <v>Professional Services Legal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  <cell r="L5192">
            <v>0</v>
          </cell>
          <cell r="M5192">
            <v>0</v>
          </cell>
          <cell r="N5192">
            <v>0</v>
          </cell>
        </row>
        <row r="5193">
          <cell r="A5193" t="str">
            <v>340.45.41.000-6100.01</v>
          </cell>
          <cell r="B5193" t="str">
            <v>340</v>
          </cell>
          <cell r="C5193" t="str">
            <v>45</v>
          </cell>
          <cell r="D5193" t="str">
            <v>41</v>
          </cell>
          <cell r="E5193" t="str">
            <v>000</v>
          </cell>
          <cell r="F5193" t="str">
            <v>6100.01</v>
          </cell>
          <cell r="G5193" t="str">
            <v>Utilities Electric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  <cell r="L5193">
            <v>0</v>
          </cell>
          <cell r="M5193">
            <v>0</v>
          </cell>
          <cell r="N5193">
            <v>0</v>
          </cell>
        </row>
        <row r="5194">
          <cell r="A5194" t="str">
            <v>340.45.41.000-6100.02</v>
          </cell>
          <cell r="B5194" t="str">
            <v>340</v>
          </cell>
          <cell r="C5194" t="str">
            <v>45</v>
          </cell>
          <cell r="D5194" t="str">
            <v>41</v>
          </cell>
          <cell r="E5194" t="str">
            <v>000</v>
          </cell>
          <cell r="F5194" t="str">
            <v>6100.02</v>
          </cell>
          <cell r="G5194" t="str">
            <v>Utilities Telephone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  <cell r="L5194">
            <v>0</v>
          </cell>
          <cell r="M5194">
            <v>0</v>
          </cell>
          <cell r="N5194">
            <v>0</v>
          </cell>
        </row>
        <row r="5195">
          <cell r="A5195" t="str">
            <v>340.45.41.000-6100.03</v>
          </cell>
          <cell r="B5195" t="str">
            <v>340</v>
          </cell>
          <cell r="C5195" t="str">
            <v>45</v>
          </cell>
          <cell r="D5195" t="str">
            <v>41</v>
          </cell>
          <cell r="E5195" t="str">
            <v>000</v>
          </cell>
          <cell r="F5195" t="str">
            <v>6100.03</v>
          </cell>
          <cell r="G5195" t="str">
            <v>Utilities Data Transmission / ISP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  <cell r="L5195">
            <v>0</v>
          </cell>
          <cell r="M5195">
            <v>0</v>
          </cell>
          <cell r="N5195">
            <v>0</v>
          </cell>
        </row>
        <row r="5196">
          <cell r="A5196" t="str">
            <v>340.45.41.000-6200.01</v>
          </cell>
          <cell r="B5196" t="str">
            <v>340</v>
          </cell>
          <cell r="C5196" t="str">
            <v>45</v>
          </cell>
          <cell r="D5196" t="str">
            <v>41</v>
          </cell>
          <cell r="E5196" t="str">
            <v>000</v>
          </cell>
          <cell r="F5196" t="str">
            <v>6200.01</v>
          </cell>
          <cell r="G5196" t="str">
            <v>Supplies Office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  <cell r="L5196">
            <v>0</v>
          </cell>
          <cell r="M5196">
            <v>0</v>
          </cell>
          <cell r="N5196">
            <v>0</v>
          </cell>
        </row>
        <row r="5197">
          <cell r="A5197" t="str">
            <v>340.45.41.000-6200.02</v>
          </cell>
          <cell r="B5197" t="str">
            <v>340</v>
          </cell>
          <cell r="C5197" t="str">
            <v>45</v>
          </cell>
          <cell r="D5197" t="str">
            <v>41</v>
          </cell>
          <cell r="E5197" t="str">
            <v>000</v>
          </cell>
          <cell r="F5197" t="str">
            <v>6200.02</v>
          </cell>
          <cell r="G5197" t="str">
            <v>Supplies Special Department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  <cell r="L5197">
            <v>0</v>
          </cell>
          <cell r="M5197">
            <v>0</v>
          </cell>
          <cell r="N5197">
            <v>0</v>
          </cell>
        </row>
        <row r="5198">
          <cell r="A5198" t="str">
            <v>340.45.41.000-6200.03</v>
          </cell>
          <cell r="B5198" t="str">
            <v>340</v>
          </cell>
          <cell r="C5198" t="str">
            <v>45</v>
          </cell>
          <cell r="D5198" t="str">
            <v>41</v>
          </cell>
          <cell r="E5198" t="str">
            <v>000</v>
          </cell>
          <cell r="F5198" t="str">
            <v>6200.03</v>
          </cell>
          <cell r="G5198" t="str">
            <v>Supplies Copier Maintenance &amp; Supplies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  <cell r="L5198">
            <v>0</v>
          </cell>
          <cell r="M5198">
            <v>0</v>
          </cell>
          <cell r="N5198">
            <v>0</v>
          </cell>
        </row>
        <row r="5199">
          <cell r="A5199" t="str">
            <v>340.45.41.000-6200.04</v>
          </cell>
          <cell r="B5199" t="str">
            <v>340</v>
          </cell>
          <cell r="C5199" t="str">
            <v>45</v>
          </cell>
          <cell r="D5199" t="str">
            <v>41</v>
          </cell>
          <cell r="E5199" t="str">
            <v>000</v>
          </cell>
          <cell r="F5199" t="str">
            <v>6200.04</v>
          </cell>
          <cell r="G5199" t="str">
            <v>Supplies Postage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  <cell r="L5199">
            <v>0</v>
          </cell>
          <cell r="M5199">
            <v>0</v>
          </cell>
          <cell r="N5199">
            <v>0</v>
          </cell>
        </row>
        <row r="5200">
          <cell r="A5200" t="str">
            <v>340.45.41.000-6200.05</v>
          </cell>
          <cell r="B5200" t="str">
            <v>340</v>
          </cell>
          <cell r="C5200" t="str">
            <v>45</v>
          </cell>
          <cell r="D5200" t="str">
            <v>41</v>
          </cell>
          <cell r="E5200" t="str">
            <v>000</v>
          </cell>
          <cell r="F5200" t="str">
            <v>6200.05</v>
          </cell>
          <cell r="G5200" t="str">
            <v>Supplies Gasoline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  <cell r="L5200">
            <v>0</v>
          </cell>
          <cell r="M5200">
            <v>0</v>
          </cell>
          <cell r="N5200">
            <v>0</v>
          </cell>
        </row>
        <row r="5201">
          <cell r="A5201" t="str">
            <v>340.45.41.000-6200.09</v>
          </cell>
          <cell r="B5201" t="str">
            <v>340</v>
          </cell>
          <cell r="C5201" t="str">
            <v>45</v>
          </cell>
          <cell r="D5201" t="str">
            <v>41</v>
          </cell>
          <cell r="E5201" t="str">
            <v>000</v>
          </cell>
          <cell r="F5201" t="str">
            <v>6200.09</v>
          </cell>
          <cell r="G5201" t="str">
            <v>Supplies Data Processing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  <cell r="L5201">
            <v>0</v>
          </cell>
          <cell r="M5201">
            <v>0</v>
          </cell>
          <cell r="N5201">
            <v>0</v>
          </cell>
        </row>
        <row r="5202">
          <cell r="A5202" t="str">
            <v>340.45.41.000-6300.01</v>
          </cell>
          <cell r="B5202" t="str">
            <v>340</v>
          </cell>
          <cell r="C5202" t="str">
            <v>45</v>
          </cell>
          <cell r="D5202" t="str">
            <v>41</v>
          </cell>
          <cell r="E5202" t="str">
            <v>000</v>
          </cell>
          <cell r="F5202" t="str">
            <v>6300.01</v>
          </cell>
          <cell r="G5202" t="str">
            <v>Dues &amp; Subscriptions Memberships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  <cell r="L5202">
            <v>0</v>
          </cell>
          <cell r="M5202">
            <v>0</v>
          </cell>
          <cell r="N5202">
            <v>0</v>
          </cell>
        </row>
        <row r="5203">
          <cell r="A5203" t="str">
            <v>340.45.41.000-6300.02</v>
          </cell>
          <cell r="B5203" t="str">
            <v>340</v>
          </cell>
          <cell r="C5203" t="str">
            <v>45</v>
          </cell>
          <cell r="D5203" t="str">
            <v>41</v>
          </cell>
          <cell r="E5203" t="str">
            <v>000</v>
          </cell>
          <cell r="F5203" t="str">
            <v>6300.02</v>
          </cell>
          <cell r="G5203" t="str">
            <v>Dues &amp; Subscriptions Publications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  <cell r="L5203">
            <v>0</v>
          </cell>
          <cell r="M5203">
            <v>0</v>
          </cell>
          <cell r="N5203">
            <v>0</v>
          </cell>
        </row>
        <row r="5204">
          <cell r="A5204" t="str">
            <v>340.45.41.000-6300.03</v>
          </cell>
          <cell r="B5204" t="str">
            <v>340</v>
          </cell>
          <cell r="C5204" t="str">
            <v>45</v>
          </cell>
          <cell r="D5204" t="str">
            <v>41</v>
          </cell>
          <cell r="E5204" t="str">
            <v>000</v>
          </cell>
          <cell r="F5204" t="str">
            <v>6300.03</v>
          </cell>
          <cell r="G5204" t="str">
            <v>Dues &amp; Subscriptions Certifications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  <cell r="L5204">
            <v>0</v>
          </cell>
          <cell r="M5204">
            <v>0</v>
          </cell>
          <cell r="N5204">
            <v>0</v>
          </cell>
        </row>
        <row r="5205">
          <cell r="A5205" t="str">
            <v>340.45.41.000-6350.01</v>
          </cell>
          <cell r="B5205" t="str">
            <v>340</v>
          </cell>
          <cell r="C5205" t="str">
            <v>45</v>
          </cell>
          <cell r="D5205" t="str">
            <v>41</v>
          </cell>
          <cell r="E5205" t="str">
            <v>000</v>
          </cell>
          <cell r="F5205" t="str">
            <v>6350.01</v>
          </cell>
          <cell r="G5205" t="str">
            <v>Maintenance Agreements &amp; Licenses License/Software Maintenance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  <cell r="L5205">
            <v>0</v>
          </cell>
          <cell r="M5205">
            <v>0</v>
          </cell>
          <cell r="N5205">
            <v>0</v>
          </cell>
        </row>
        <row r="5206">
          <cell r="A5206" t="str">
            <v>340.45.41.000-6350.02</v>
          </cell>
          <cell r="B5206" t="str">
            <v>340</v>
          </cell>
          <cell r="C5206" t="str">
            <v>45</v>
          </cell>
          <cell r="D5206" t="str">
            <v>41</v>
          </cell>
          <cell r="E5206" t="str">
            <v>000</v>
          </cell>
          <cell r="F5206" t="str">
            <v>6350.02</v>
          </cell>
          <cell r="G5206" t="str">
            <v>Maintenance Agreements &amp; Licenses Hardware Maintenance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  <cell r="L5206">
            <v>0</v>
          </cell>
          <cell r="M5206">
            <v>0</v>
          </cell>
          <cell r="N5206">
            <v>0</v>
          </cell>
        </row>
        <row r="5207">
          <cell r="A5207" t="str">
            <v>340.45.41.000-6350.03</v>
          </cell>
          <cell r="B5207" t="str">
            <v>340</v>
          </cell>
          <cell r="C5207" t="str">
            <v>45</v>
          </cell>
          <cell r="D5207" t="str">
            <v>41</v>
          </cell>
          <cell r="E5207" t="str">
            <v>000</v>
          </cell>
          <cell r="F5207" t="str">
            <v>6350.03</v>
          </cell>
          <cell r="G5207" t="str">
            <v>Maintenance Agreements &amp; Licenses Maintenance Agreements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  <cell r="L5207">
            <v>0</v>
          </cell>
          <cell r="M5207">
            <v>0</v>
          </cell>
          <cell r="N5207">
            <v>0</v>
          </cell>
        </row>
        <row r="5208">
          <cell r="A5208" t="str">
            <v>340.45.41.000-6350.04</v>
          </cell>
          <cell r="B5208" t="str">
            <v>340</v>
          </cell>
          <cell r="C5208" t="str">
            <v>45</v>
          </cell>
          <cell r="D5208" t="str">
            <v>41</v>
          </cell>
          <cell r="E5208" t="str">
            <v>000</v>
          </cell>
          <cell r="F5208" t="str">
            <v>6350.04</v>
          </cell>
          <cell r="G5208" t="str">
            <v>Maintenance Agreements &amp; Licenses SCADA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  <cell r="L5208">
            <v>0</v>
          </cell>
          <cell r="M5208">
            <v>0</v>
          </cell>
          <cell r="N5208">
            <v>0</v>
          </cell>
        </row>
        <row r="5209">
          <cell r="A5209" t="str">
            <v>340.45.41.000-6350.05</v>
          </cell>
          <cell r="B5209" t="str">
            <v>340</v>
          </cell>
          <cell r="C5209" t="str">
            <v>45</v>
          </cell>
          <cell r="D5209" t="str">
            <v>41</v>
          </cell>
          <cell r="E5209" t="str">
            <v>000</v>
          </cell>
          <cell r="F5209" t="str">
            <v>6350.05</v>
          </cell>
          <cell r="G5209" t="str">
            <v>Maintenance Agreements &amp; Licenses Traffic Control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  <cell r="L5209">
            <v>0</v>
          </cell>
          <cell r="M5209">
            <v>0</v>
          </cell>
          <cell r="N5209">
            <v>0</v>
          </cell>
        </row>
        <row r="5210">
          <cell r="A5210" t="str">
            <v>340.45.41.000-6350.06</v>
          </cell>
          <cell r="B5210" t="str">
            <v>340</v>
          </cell>
          <cell r="C5210" t="str">
            <v>45</v>
          </cell>
          <cell r="D5210" t="str">
            <v>41</v>
          </cell>
          <cell r="E5210" t="str">
            <v>000</v>
          </cell>
          <cell r="F5210" t="str">
            <v>6350.06</v>
          </cell>
          <cell r="G5210" t="str">
            <v>Maintenance Agreements &amp; Licenses Streetlights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  <cell r="L5210">
            <v>0</v>
          </cell>
          <cell r="M5210">
            <v>0</v>
          </cell>
          <cell r="N5210">
            <v>0</v>
          </cell>
        </row>
        <row r="5211">
          <cell r="A5211" t="str">
            <v>340.45.41.000-6400.01</v>
          </cell>
          <cell r="B5211" t="str">
            <v>340</v>
          </cell>
          <cell r="C5211" t="str">
            <v>45</v>
          </cell>
          <cell r="D5211" t="str">
            <v>41</v>
          </cell>
          <cell r="E5211" t="str">
            <v>000</v>
          </cell>
          <cell r="F5211" t="str">
            <v>6400.01</v>
          </cell>
          <cell r="G5211" t="str">
            <v>Repairs &amp; Maintenance Building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  <cell r="L5211">
            <v>0</v>
          </cell>
          <cell r="M5211">
            <v>0</v>
          </cell>
          <cell r="N5211">
            <v>0</v>
          </cell>
        </row>
        <row r="5212">
          <cell r="A5212" t="str">
            <v>340.45.41.000-6400.02</v>
          </cell>
          <cell r="B5212" t="str">
            <v>340</v>
          </cell>
          <cell r="C5212" t="str">
            <v>45</v>
          </cell>
          <cell r="D5212" t="str">
            <v>41</v>
          </cell>
          <cell r="E5212" t="str">
            <v>000</v>
          </cell>
          <cell r="F5212" t="str">
            <v>6400.02</v>
          </cell>
          <cell r="G5212" t="str">
            <v>Repairs &amp; Maintenance Minor Equipment/Other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  <cell r="L5212">
            <v>0</v>
          </cell>
          <cell r="M5212">
            <v>0</v>
          </cell>
          <cell r="N5212">
            <v>0</v>
          </cell>
        </row>
        <row r="5213">
          <cell r="A5213" t="str">
            <v>340.45.41.000-6400.03</v>
          </cell>
          <cell r="B5213" t="str">
            <v>340</v>
          </cell>
          <cell r="C5213" t="str">
            <v>45</v>
          </cell>
          <cell r="D5213" t="str">
            <v>41</v>
          </cell>
          <cell r="E5213" t="str">
            <v>000</v>
          </cell>
          <cell r="F5213" t="str">
            <v>6400.03</v>
          </cell>
          <cell r="G5213" t="str">
            <v>Repairs &amp; Maintenance Major Repair &amp; Contingency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  <cell r="L5213">
            <v>0</v>
          </cell>
          <cell r="M5213">
            <v>0</v>
          </cell>
          <cell r="N5213">
            <v>0</v>
          </cell>
        </row>
        <row r="5214">
          <cell r="A5214" t="str">
            <v>340.45.41.000-6400.04</v>
          </cell>
          <cell r="B5214" t="str">
            <v>340</v>
          </cell>
          <cell r="C5214" t="str">
            <v>45</v>
          </cell>
          <cell r="D5214" t="str">
            <v>41</v>
          </cell>
          <cell r="E5214" t="str">
            <v>000</v>
          </cell>
          <cell r="F5214" t="str">
            <v>6400.04</v>
          </cell>
          <cell r="G5214" t="str">
            <v>Repairs &amp; Maintenance Equipment Rental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  <cell r="L5214">
            <v>0</v>
          </cell>
          <cell r="M5214">
            <v>0</v>
          </cell>
          <cell r="N5214">
            <v>0</v>
          </cell>
        </row>
        <row r="5215">
          <cell r="A5215" t="str">
            <v>340.45.41.000-6400.05</v>
          </cell>
          <cell r="B5215" t="str">
            <v>340</v>
          </cell>
          <cell r="C5215" t="str">
            <v>45</v>
          </cell>
          <cell r="D5215" t="str">
            <v>41</v>
          </cell>
          <cell r="E5215" t="str">
            <v>000</v>
          </cell>
          <cell r="F5215" t="str">
            <v>6400.05</v>
          </cell>
          <cell r="G5215" t="str">
            <v>Repairs &amp; Maintenance Vehicle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  <cell r="L5215">
            <v>0</v>
          </cell>
          <cell r="M5215">
            <v>0</v>
          </cell>
          <cell r="N5215">
            <v>0</v>
          </cell>
        </row>
        <row r="5216">
          <cell r="A5216" t="str">
            <v>340.45.41.000-6600.01</v>
          </cell>
          <cell r="B5216" t="str">
            <v>340</v>
          </cell>
          <cell r="C5216" t="str">
            <v>45</v>
          </cell>
          <cell r="D5216" t="str">
            <v>41</v>
          </cell>
          <cell r="E5216" t="str">
            <v>000</v>
          </cell>
          <cell r="F5216" t="str">
            <v>6600.01</v>
          </cell>
          <cell r="G5216" t="str">
            <v>Administrative Expenses Meetings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  <cell r="L5216">
            <v>0</v>
          </cell>
          <cell r="M5216">
            <v>0</v>
          </cell>
          <cell r="N5216">
            <v>0</v>
          </cell>
        </row>
        <row r="5217">
          <cell r="A5217" t="str">
            <v>340.45.41.000-6600.03</v>
          </cell>
          <cell r="B5217" t="str">
            <v>340</v>
          </cell>
          <cell r="C5217" t="str">
            <v>45</v>
          </cell>
          <cell r="D5217" t="str">
            <v>41</v>
          </cell>
          <cell r="E5217" t="str">
            <v>000</v>
          </cell>
          <cell r="F5217" t="str">
            <v>6600.03</v>
          </cell>
          <cell r="G5217" t="str">
            <v>Administrative Expenses Mileage Reimbursement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  <cell r="L5217">
            <v>0</v>
          </cell>
          <cell r="M5217">
            <v>0</v>
          </cell>
          <cell r="N5217">
            <v>0</v>
          </cell>
        </row>
        <row r="5218">
          <cell r="A5218" t="str">
            <v>340.45.41.000-6600.04</v>
          </cell>
          <cell r="B5218" t="str">
            <v>340</v>
          </cell>
          <cell r="C5218" t="str">
            <v>45</v>
          </cell>
          <cell r="D5218" t="str">
            <v>41</v>
          </cell>
          <cell r="E5218" t="str">
            <v>000</v>
          </cell>
          <cell r="F5218" t="str">
            <v>6600.04</v>
          </cell>
          <cell r="G5218" t="str">
            <v>Administrative Expenses Training/Conferences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  <cell r="L5218">
            <v>0</v>
          </cell>
          <cell r="M5218">
            <v>0</v>
          </cell>
          <cell r="N5218">
            <v>0</v>
          </cell>
        </row>
        <row r="5219">
          <cell r="A5219" t="str">
            <v>340.45.41.000-6600.05</v>
          </cell>
          <cell r="B5219" t="str">
            <v>340</v>
          </cell>
          <cell r="C5219" t="str">
            <v>45</v>
          </cell>
          <cell r="D5219" t="str">
            <v>41</v>
          </cell>
          <cell r="E5219" t="str">
            <v>000</v>
          </cell>
          <cell r="F5219" t="str">
            <v>6600.05</v>
          </cell>
          <cell r="G5219" t="str">
            <v>Administrative Expenses Public/Legal Advertisement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  <cell r="L5219">
            <v>0</v>
          </cell>
          <cell r="M5219">
            <v>0</v>
          </cell>
          <cell r="N5219">
            <v>0</v>
          </cell>
        </row>
        <row r="5220">
          <cell r="A5220" t="str">
            <v>340.45.41.000-6600.06</v>
          </cell>
          <cell r="B5220" t="str">
            <v>340</v>
          </cell>
          <cell r="C5220" t="str">
            <v>45</v>
          </cell>
          <cell r="D5220" t="str">
            <v>41</v>
          </cell>
          <cell r="E5220" t="str">
            <v>000</v>
          </cell>
          <cell r="F5220" t="str">
            <v>6600.06</v>
          </cell>
          <cell r="G5220" t="str">
            <v>Administrative Expenses Property/Building Rental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  <cell r="L5220">
            <v>0</v>
          </cell>
          <cell r="M5220">
            <v>0</v>
          </cell>
          <cell r="N5220">
            <v>0</v>
          </cell>
        </row>
        <row r="5221">
          <cell r="A5221" t="str">
            <v>340.45.41.000-6600.07</v>
          </cell>
          <cell r="B5221" t="str">
            <v>340</v>
          </cell>
          <cell r="C5221" t="str">
            <v>45</v>
          </cell>
          <cell r="D5221" t="str">
            <v>41</v>
          </cell>
          <cell r="E5221" t="str">
            <v>000</v>
          </cell>
          <cell r="F5221" t="str">
            <v>6600.07</v>
          </cell>
          <cell r="G5221" t="str">
            <v>Administrative Expenses Employee Recruitment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  <cell r="L5221">
            <v>0</v>
          </cell>
          <cell r="M5221">
            <v>0</v>
          </cell>
          <cell r="N5221">
            <v>0</v>
          </cell>
        </row>
        <row r="5222">
          <cell r="A5222" t="str">
            <v>340.45.41.000-6600.08</v>
          </cell>
          <cell r="B5222" t="str">
            <v>340</v>
          </cell>
          <cell r="C5222" t="str">
            <v>45</v>
          </cell>
          <cell r="D5222" t="str">
            <v>41</v>
          </cell>
          <cell r="E5222" t="str">
            <v>000</v>
          </cell>
          <cell r="F5222" t="str">
            <v>6600.08</v>
          </cell>
          <cell r="G5222" t="str">
            <v>Administrative Expenses Employee Recognition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  <cell r="L5222">
            <v>0</v>
          </cell>
          <cell r="M5222">
            <v>0</v>
          </cell>
          <cell r="N5222">
            <v>0</v>
          </cell>
        </row>
        <row r="5223">
          <cell r="A5223" t="str">
            <v>340.45.41.000-6600.14</v>
          </cell>
          <cell r="B5223" t="str">
            <v>340</v>
          </cell>
          <cell r="C5223" t="str">
            <v>45</v>
          </cell>
          <cell r="D5223" t="str">
            <v>41</v>
          </cell>
          <cell r="E5223" t="str">
            <v>000</v>
          </cell>
          <cell r="F5223" t="str">
            <v>6600.14</v>
          </cell>
          <cell r="G5223" t="str">
            <v>Administrative Expenses Filing/Recording Fee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  <cell r="L5223">
            <v>0</v>
          </cell>
          <cell r="M5223">
            <v>0</v>
          </cell>
          <cell r="N5223">
            <v>0</v>
          </cell>
        </row>
        <row r="5224">
          <cell r="A5224" t="str">
            <v>340.45.41.000-6600.24</v>
          </cell>
          <cell r="B5224" t="str">
            <v>340</v>
          </cell>
          <cell r="C5224" t="str">
            <v>45</v>
          </cell>
          <cell r="D5224" t="str">
            <v>41</v>
          </cell>
          <cell r="E5224" t="str">
            <v>000</v>
          </cell>
          <cell r="F5224" t="str">
            <v>6600.24</v>
          </cell>
          <cell r="G5224" t="str">
            <v>Administrative Expenses Marketing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  <cell r="L5224">
            <v>0</v>
          </cell>
          <cell r="M5224">
            <v>0</v>
          </cell>
          <cell r="N5224">
            <v>0</v>
          </cell>
        </row>
        <row r="5225">
          <cell r="A5225" t="str">
            <v>340.45.41.000-6600.25</v>
          </cell>
          <cell r="B5225" t="str">
            <v>340</v>
          </cell>
          <cell r="C5225" t="str">
            <v>45</v>
          </cell>
          <cell r="D5225" t="str">
            <v>41</v>
          </cell>
          <cell r="E5225" t="str">
            <v>000</v>
          </cell>
          <cell r="F5225" t="str">
            <v>6600.25</v>
          </cell>
          <cell r="G5225" t="str">
            <v>Administrative Expenses Support Services-Indirect Labor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  <cell r="L5225">
            <v>0</v>
          </cell>
          <cell r="M5225">
            <v>0</v>
          </cell>
          <cell r="N5225">
            <v>0</v>
          </cell>
        </row>
        <row r="5226">
          <cell r="A5226" t="str">
            <v>340.45.41.000-6600.26</v>
          </cell>
          <cell r="B5226" t="str">
            <v>340</v>
          </cell>
          <cell r="C5226" t="str">
            <v>45</v>
          </cell>
          <cell r="D5226" t="str">
            <v>41</v>
          </cell>
          <cell r="E5226" t="str">
            <v>000</v>
          </cell>
          <cell r="F5226" t="str">
            <v>6600.26</v>
          </cell>
          <cell r="G5226" t="str">
            <v>Administrative Expenses Support Services-IT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  <cell r="L5226">
            <v>0</v>
          </cell>
          <cell r="M5226">
            <v>0</v>
          </cell>
          <cell r="N5226">
            <v>0</v>
          </cell>
        </row>
        <row r="5227">
          <cell r="A5227" t="str">
            <v>340.45.41.000-6600.27</v>
          </cell>
          <cell r="B5227" t="str">
            <v>340</v>
          </cell>
          <cell r="C5227" t="str">
            <v>45</v>
          </cell>
          <cell r="D5227" t="str">
            <v>41</v>
          </cell>
          <cell r="E5227" t="str">
            <v>000</v>
          </cell>
          <cell r="F5227" t="str">
            <v>6600.27</v>
          </cell>
          <cell r="G5227" t="str">
            <v>Administrative Expenses Support Services-Direct Labor</v>
          </cell>
          <cell r="H5227">
            <v>0</v>
          </cell>
          <cell r="I5227">
            <v>0</v>
          </cell>
          <cell r="J5227">
            <v>0</v>
          </cell>
          <cell r="K5227">
            <v>0</v>
          </cell>
          <cell r="L5227">
            <v>0</v>
          </cell>
          <cell r="M5227">
            <v>0</v>
          </cell>
          <cell r="N5227">
            <v>0</v>
          </cell>
        </row>
        <row r="5228">
          <cell r="A5228" t="str">
            <v>340.45.41.000-6600.29</v>
          </cell>
          <cell r="B5228" t="str">
            <v>340</v>
          </cell>
          <cell r="C5228" t="str">
            <v>45</v>
          </cell>
          <cell r="D5228" t="str">
            <v>41</v>
          </cell>
          <cell r="E5228" t="str">
            <v>000</v>
          </cell>
          <cell r="F5228" t="str">
            <v>6600.29</v>
          </cell>
          <cell r="G5228" t="str">
            <v>Administrative Expenses Administration &amp; Planning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  <cell r="L5228">
            <v>0</v>
          </cell>
          <cell r="M5228">
            <v>0</v>
          </cell>
          <cell r="N5228">
            <v>0</v>
          </cell>
        </row>
        <row r="5229">
          <cell r="A5229" t="str">
            <v>340.45.41.000-6600.30</v>
          </cell>
          <cell r="B5229" t="str">
            <v>340</v>
          </cell>
          <cell r="C5229" t="str">
            <v>45</v>
          </cell>
          <cell r="D5229" t="str">
            <v>41</v>
          </cell>
          <cell r="E5229" t="str">
            <v>000</v>
          </cell>
          <cell r="F5229" t="str">
            <v>6600.30</v>
          </cell>
          <cell r="G5229" t="str">
            <v>Administrative Expenses Other Expenses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  <cell r="L5229">
            <v>0</v>
          </cell>
          <cell r="M5229">
            <v>0</v>
          </cell>
          <cell r="N5229">
            <v>0</v>
          </cell>
        </row>
        <row r="5230">
          <cell r="A5230" t="str">
            <v>340.45.41.000-7000.03</v>
          </cell>
          <cell r="B5230" t="str">
            <v>340</v>
          </cell>
          <cell r="C5230" t="str">
            <v>45</v>
          </cell>
          <cell r="D5230" t="str">
            <v>41</v>
          </cell>
          <cell r="E5230" t="str">
            <v>000</v>
          </cell>
          <cell r="F5230" t="str">
            <v>7000.03</v>
          </cell>
          <cell r="G5230" t="str">
            <v>Capital Outlay Operations Equip-Minor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  <cell r="L5230">
            <v>0</v>
          </cell>
          <cell r="M5230">
            <v>0</v>
          </cell>
          <cell r="N5230">
            <v>0</v>
          </cell>
        </row>
        <row r="5231">
          <cell r="A5231" t="str">
            <v>340.45.41.000-7000.04</v>
          </cell>
          <cell r="B5231" t="str">
            <v>340</v>
          </cell>
          <cell r="C5231" t="str">
            <v>45</v>
          </cell>
          <cell r="D5231" t="str">
            <v>41</v>
          </cell>
          <cell r="E5231" t="str">
            <v>000</v>
          </cell>
          <cell r="F5231" t="str">
            <v>7000.04</v>
          </cell>
          <cell r="G5231" t="str">
            <v>Capital Outlay Operations Equipment-Major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  <cell r="L5231">
            <v>0</v>
          </cell>
          <cell r="M5231">
            <v>0</v>
          </cell>
          <cell r="N5231">
            <v>0</v>
          </cell>
        </row>
        <row r="5232">
          <cell r="A5232" t="str">
            <v>340.45.41.000-7000.07</v>
          </cell>
          <cell r="B5232" t="str">
            <v>340</v>
          </cell>
          <cell r="C5232" t="str">
            <v>45</v>
          </cell>
          <cell r="D5232" t="str">
            <v>41</v>
          </cell>
          <cell r="E5232" t="str">
            <v>000</v>
          </cell>
          <cell r="F5232" t="str">
            <v>7000.07</v>
          </cell>
          <cell r="G5232" t="str">
            <v>Capital Outlay Computer Hardware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  <cell r="L5232">
            <v>0</v>
          </cell>
          <cell r="M5232">
            <v>0</v>
          </cell>
          <cell r="N5232">
            <v>0</v>
          </cell>
        </row>
        <row r="5233">
          <cell r="A5233" t="str">
            <v>340.45.41.000-7000.08</v>
          </cell>
          <cell r="B5233" t="str">
            <v>340</v>
          </cell>
          <cell r="C5233" t="str">
            <v>45</v>
          </cell>
          <cell r="D5233" t="str">
            <v>41</v>
          </cell>
          <cell r="E5233" t="str">
            <v>000</v>
          </cell>
          <cell r="F5233" t="str">
            <v>7000.08</v>
          </cell>
          <cell r="G5233" t="str">
            <v>Capital Outlay Computer Software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  <cell r="L5233">
            <v>0</v>
          </cell>
          <cell r="M5233">
            <v>0</v>
          </cell>
          <cell r="N5233">
            <v>0</v>
          </cell>
        </row>
        <row r="5234">
          <cell r="A5234" t="str">
            <v>340.45.41.000-7000.12</v>
          </cell>
          <cell r="B5234" t="str">
            <v>340</v>
          </cell>
          <cell r="C5234" t="str">
            <v>45</v>
          </cell>
          <cell r="D5234" t="str">
            <v>41</v>
          </cell>
          <cell r="E5234" t="str">
            <v>000</v>
          </cell>
          <cell r="F5234" t="str">
            <v>7000.12</v>
          </cell>
          <cell r="G5234" t="str">
            <v>Capital Outlay Furniture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  <cell r="L5234">
            <v>0</v>
          </cell>
          <cell r="M5234">
            <v>0</v>
          </cell>
          <cell r="N5234">
            <v>0</v>
          </cell>
        </row>
        <row r="5235">
          <cell r="A5235" t="str">
            <v>340.45.41.000-7000.99</v>
          </cell>
          <cell r="B5235" t="str">
            <v>340</v>
          </cell>
          <cell r="C5235" t="str">
            <v>45</v>
          </cell>
          <cell r="D5235" t="str">
            <v>41</v>
          </cell>
          <cell r="E5235" t="str">
            <v>000</v>
          </cell>
          <cell r="F5235" t="str">
            <v>7000.99</v>
          </cell>
          <cell r="G5235" t="str">
            <v>Capital Outlay General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  <cell r="L5235">
            <v>0</v>
          </cell>
          <cell r="M5235">
            <v>0</v>
          </cell>
          <cell r="N523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31">
          <cell r="A531" t="str">
            <v>340.00.00.900-4300.12</v>
          </cell>
          <cell r="B531" t="str">
            <v>340</v>
          </cell>
          <cell r="C531" t="str">
            <v>00</v>
          </cell>
          <cell r="D531" t="str">
            <v>00</v>
          </cell>
          <cell r="E531" t="str">
            <v>900</v>
          </cell>
          <cell r="F531" t="str">
            <v>4300.12</v>
          </cell>
          <cell r="G531" t="str">
            <v>Licenses and Permits Building Permits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340.00.00.900-4450.35</v>
          </cell>
          <cell r="B532" t="str">
            <v>340</v>
          </cell>
          <cell r="C532" t="str">
            <v>00</v>
          </cell>
          <cell r="D532" t="str">
            <v>00</v>
          </cell>
          <cell r="E532" t="str">
            <v>900</v>
          </cell>
          <cell r="F532" t="str">
            <v>4450.35</v>
          </cell>
          <cell r="G532" t="str">
            <v>Intergovernmental Grants-Federal Smart Valley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 t="str">
            <v>340.00.00.900-4600.02</v>
          </cell>
          <cell r="B533" t="str">
            <v>340</v>
          </cell>
          <cell r="C533" t="str">
            <v>00</v>
          </cell>
          <cell r="D533" t="str">
            <v>00</v>
          </cell>
          <cell r="E533" t="str">
            <v>900</v>
          </cell>
          <cell r="F533" t="str">
            <v>4600.02</v>
          </cell>
          <cell r="G533" t="str">
            <v>Charges for Services-General Government Support Services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>340.00.00.900-4700.01</v>
          </cell>
          <cell r="B534" t="str">
            <v>340</v>
          </cell>
          <cell r="C534" t="str">
            <v>00</v>
          </cell>
          <cell r="D534" t="str">
            <v>00</v>
          </cell>
          <cell r="E534" t="str">
            <v>900</v>
          </cell>
          <cell r="F534" t="str">
            <v>4700.01</v>
          </cell>
          <cell r="G534" t="str">
            <v>Investment Earnings Interest on Investments</v>
          </cell>
          <cell r="H534">
            <v>2500</v>
          </cell>
          <cell r="I534">
            <v>0</v>
          </cell>
          <cell r="J534">
            <v>2500</v>
          </cell>
          <cell r="K534">
            <v>0</v>
          </cell>
          <cell r="L534">
            <v>0</v>
          </cell>
          <cell r="M534">
            <v>0</v>
          </cell>
          <cell r="N534">
            <v>2500</v>
          </cell>
        </row>
        <row r="535">
          <cell r="A535" t="str">
            <v>340.00.00.900-4700.21</v>
          </cell>
          <cell r="B535" t="str">
            <v>340</v>
          </cell>
          <cell r="C535" t="str">
            <v>00</v>
          </cell>
          <cell r="D535" t="str">
            <v>00</v>
          </cell>
          <cell r="E535" t="str">
            <v>900</v>
          </cell>
          <cell r="F535" t="str">
            <v>4700.21</v>
          </cell>
          <cell r="G535" t="str">
            <v>Investment Earnings Unallocated Investment Expense</v>
          </cell>
          <cell r="H535">
            <v>-300</v>
          </cell>
          <cell r="I535">
            <v>0</v>
          </cell>
          <cell r="J535">
            <v>-300</v>
          </cell>
          <cell r="K535">
            <v>0</v>
          </cell>
          <cell r="L535">
            <v>0</v>
          </cell>
          <cell r="M535">
            <v>0</v>
          </cell>
          <cell r="N535">
            <v>-300</v>
          </cell>
        </row>
        <row r="536">
          <cell r="A536" t="str">
            <v>340.00.00.900-4850.07</v>
          </cell>
          <cell r="B536" t="str">
            <v>340</v>
          </cell>
          <cell r="C536" t="str">
            <v>00</v>
          </cell>
          <cell r="D536" t="str">
            <v>00</v>
          </cell>
          <cell r="E536" t="str">
            <v>900</v>
          </cell>
          <cell r="F536" t="str">
            <v>4850.07</v>
          </cell>
          <cell r="G536" t="str">
            <v>Other Revenue Misc Reimbursement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 t="str">
            <v>340.00.00.900-4850.08</v>
          </cell>
          <cell r="B537" t="str">
            <v>340</v>
          </cell>
          <cell r="C537" t="str">
            <v>00</v>
          </cell>
          <cell r="D537" t="str">
            <v>00</v>
          </cell>
          <cell r="E537" t="str">
            <v>900</v>
          </cell>
          <cell r="F537" t="str">
            <v>4850.08</v>
          </cell>
          <cell r="G537" t="str">
            <v>Other Revenue Misc Reimbursement-Developers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 t="str">
            <v>340.00.00.900-4900.01</v>
          </cell>
          <cell r="B538" t="str">
            <v>340</v>
          </cell>
          <cell r="C538" t="str">
            <v>00</v>
          </cell>
          <cell r="D538" t="str">
            <v>00</v>
          </cell>
          <cell r="E538" t="str">
            <v>900</v>
          </cell>
          <cell r="F538" t="str">
            <v>4900.01</v>
          </cell>
          <cell r="G538" t="str">
            <v>Other Financing Sources Op Transfer In-General Fund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 t="str">
            <v>340.00.00.900-4900.25</v>
          </cell>
          <cell r="B539" t="str">
            <v>340</v>
          </cell>
          <cell r="C539" t="str">
            <v>00</v>
          </cell>
          <cell r="D539" t="str">
            <v>00</v>
          </cell>
          <cell r="E539" t="str">
            <v>900</v>
          </cell>
          <cell r="F539" t="str">
            <v>4900.25</v>
          </cell>
          <cell r="G539" t="str">
            <v>Other Financing Sources Op Transfer In-Dev Mitigation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>340.30.40.015-4400.31</v>
          </cell>
          <cell r="B540" t="str">
            <v>340</v>
          </cell>
          <cell r="C540" t="str">
            <v>30</v>
          </cell>
          <cell r="D540" t="str">
            <v>40</v>
          </cell>
          <cell r="E540" t="str">
            <v>015</v>
          </cell>
          <cell r="F540" t="str">
            <v>4400.31</v>
          </cell>
          <cell r="G540" t="str">
            <v>Intergovernmental Revenues SJAFCA Admin Fee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>340.30.40.015-4500.01</v>
          </cell>
          <cell r="B541" t="str">
            <v>340</v>
          </cell>
          <cell r="C541" t="str">
            <v>30</v>
          </cell>
          <cell r="D541" t="str">
            <v>40</v>
          </cell>
          <cell r="E541" t="str">
            <v>015</v>
          </cell>
          <cell r="F541" t="str">
            <v>4500.01</v>
          </cell>
          <cell r="G541" t="str">
            <v>Charges for Services-Public Works Subdivision Plan Check Fees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 t="str">
            <v>340.30.40.015-4500.02</v>
          </cell>
          <cell r="B542" t="str">
            <v>340</v>
          </cell>
          <cell r="C542" t="str">
            <v>30</v>
          </cell>
          <cell r="D542" t="str">
            <v>40</v>
          </cell>
          <cell r="E542" t="str">
            <v>015</v>
          </cell>
          <cell r="F542" t="str">
            <v>4500.02</v>
          </cell>
          <cell r="G542" t="str">
            <v>Charges for Services-Public Works Engineering Inspection Fees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340.30.40.015-4500.03</v>
          </cell>
          <cell r="B543" t="str">
            <v>340</v>
          </cell>
          <cell r="C543" t="str">
            <v>30</v>
          </cell>
          <cell r="D543" t="str">
            <v>40</v>
          </cell>
          <cell r="E543" t="str">
            <v>015</v>
          </cell>
          <cell r="F543" t="str">
            <v>4500.03</v>
          </cell>
          <cell r="G543" t="str">
            <v>Charges for Services-Public Works Area of Benefit Admin Fee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340.30.40.015-4520.04</v>
          </cell>
          <cell r="B544" t="str">
            <v>340</v>
          </cell>
          <cell r="C544" t="str">
            <v>30</v>
          </cell>
          <cell r="D544" t="str">
            <v>40</v>
          </cell>
          <cell r="E544" t="str">
            <v>015</v>
          </cell>
          <cell r="F544" t="str">
            <v>4520.04</v>
          </cell>
          <cell r="G544" t="str">
            <v>Charges for Services-CDD Special Service Fees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340.30.40.015-4520.11</v>
          </cell>
          <cell r="B545" t="str">
            <v>340</v>
          </cell>
          <cell r="C545" t="str">
            <v>30</v>
          </cell>
          <cell r="D545" t="str">
            <v>40</v>
          </cell>
          <cell r="E545" t="str">
            <v>015</v>
          </cell>
          <cell r="F545" t="str">
            <v>4520.11</v>
          </cell>
          <cell r="G545" t="str">
            <v>Charges for Services-CDD Plan Check Review</v>
          </cell>
          <cell r="H545">
            <v>412965</v>
          </cell>
          <cell r="I545">
            <v>0</v>
          </cell>
          <cell r="J545">
            <v>412965</v>
          </cell>
          <cell r="K545">
            <v>0</v>
          </cell>
          <cell r="L545">
            <v>0</v>
          </cell>
          <cell r="M545">
            <v>51884</v>
          </cell>
          <cell r="N545">
            <v>361081</v>
          </cell>
        </row>
        <row r="546">
          <cell r="A546" t="str">
            <v>340.30.40.015-4520.12</v>
          </cell>
          <cell r="B546" t="str">
            <v>340</v>
          </cell>
          <cell r="C546" t="str">
            <v>30</v>
          </cell>
          <cell r="D546" t="str">
            <v>40</v>
          </cell>
          <cell r="E546" t="str">
            <v>015</v>
          </cell>
          <cell r="F546" t="str">
            <v>4520.12</v>
          </cell>
          <cell r="G546" t="str">
            <v>Charges for Services-CDD Construction Inspection</v>
          </cell>
          <cell r="H546">
            <v>732815</v>
          </cell>
          <cell r="I546">
            <v>0</v>
          </cell>
          <cell r="J546">
            <v>732815</v>
          </cell>
          <cell r="K546">
            <v>0</v>
          </cell>
          <cell r="L546">
            <v>0</v>
          </cell>
          <cell r="M546">
            <v>107594.96</v>
          </cell>
          <cell r="N546">
            <v>625220.04</v>
          </cell>
        </row>
        <row r="547">
          <cell r="A547" t="str">
            <v>340.30.40.015-4520.13</v>
          </cell>
          <cell r="B547" t="str">
            <v>340</v>
          </cell>
          <cell r="C547" t="str">
            <v>30</v>
          </cell>
          <cell r="D547" t="str">
            <v>40</v>
          </cell>
          <cell r="E547" t="str">
            <v>015</v>
          </cell>
          <cell r="F547" t="str">
            <v>4520.13</v>
          </cell>
          <cell r="G547" t="str">
            <v>Charges for Services-CDD Encroachment Permit</v>
          </cell>
          <cell r="H547">
            <v>160000</v>
          </cell>
          <cell r="I547">
            <v>0</v>
          </cell>
          <cell r="J547">
            <v>160000</v>
          </cell>
          <cell r="K547">
            <v>0</v>
          </cell>
          <cell r="L547">
            <v>0</v>
          </cell>
          <cell r="M547">
            <v>15299.32</v>
          </cell>
          <cell r="N547">
            <v>144700.68</v>
          </cell>
        </row>
        <row r="548">
          <cell r="A548" t="str">
            <v>340.30.40.015-4520.14</v>
          </cell>
          <cell r="B548" t="str">
            <v>340</v>
          </cell>
          <cell r="C548" t="str">
            <v>30</v>
          </cell>
          <cell r="D548" t="str">
            <v>40</v>
          </cell>
          <cell r="E548" t="str">
            <v>015</v>
          </cell>
          <cell r="F548" t="str">
            <v>4520.14</v>
          </cell>
          <cell r="G548" t="str">
            <v>Charges for Services-CDD Planning Review</v>
          </cell>
          <cell r="H548">
            <v>45000</v>
          </cell>
          <cell r="I548">
            <v>0</v>
          </cell>
          <cell r="J548">
            <v>45000</v>
          </cell>
          <cell r="K548">
            <v>0</v>
          </cell>
          <cell r="L548">
            <v>0</v>
          </cell>
          <cell r="M548">
            <v>15617</v>
          </cell>
          <cell r="N548">
            <v>29383</v>
          </cell>
        </row>
        <row r="549">
          <cell r="A549" t="str">
            <v>340.30.40.015-4520.15</v>
          </cell>
          <cell r="B549" t="str">
            <v>340</v>
          </cell>
          <cell r="C549" t="str">
            <v>30</v>
          </cell>
          <cell r="D549" t="str">
            <v>40</v>
          </cell>
          <cell r="E549" t="str">
            <v>015</v>
          </cell>
          <cell r="F549" t="str">
            <v>4520.15</v>
          </cell>
          <cell r="G549" t="str">
            <v>Charges for Services-CDD Stormwater Quality Control</v>
          </cell>
          <cell r="H549">
            <v>100000</v>
          </cell>
          <cell r="I549">
            <v>0</v>
          </cell>
          <cell r="J549">
            <v>100000</v>
          </cell>
          <cell r="K549">
            <v>0</v>
          </cell>
          <cell r="L549">
            <v>0</v>
          </cell>
          <cell r="M549">
            <v>0</v>
          </cell>
          <cell r="N549">
            <v>100000</v>
          </cell>
        </row>
        <row r="550">
          <cell r="A550" t="str">
            <v>340.30.40.015-4600.02</v>
          </cell>
          <cell r="B550" t="str">
            <v>340</v>
          </cell>
          <cell r="C550" t="str">
            <v>30</v>
          </cell>
          <cell r="D550" t="str">
            <v>40</v>
          </cell>
          <cell r="E550" t="str">
            <v>015</v>
          </cell>
          <cell r="F550" t="str">
            <v>4600.02</v>
          </cell>
          <cell r="G550" t="str">
            <v>Charges for Services-General Government Support Services</v>
          </cell>
          <cell r="H550">
            <v>40795</v>
          </cell>
          <cell r="I550">
            <v>0</v>
          </cell>
          <cell r="J550">
            <v>40795</v>
          </cell>
          <cell r="K550">
            <v>0</v>
          </cell>
          <cell r="L550">
            <v>0</v>
          </cell>
          <cell r="M550">
            <v>0</v>
          </cell>
          <cell r="N550">
            <v>40795</v>
          </cell>
        </row>
        <row r="551">
          <cell r="A551" t="str">
            <v>340.30.40.015-4850.07</v>
          </cell>
          <cell r="B551" t="str">
            <v>340</v>
          </cell>
          <cell r="C551" t="str">
            <v>30</v>
          </cell>
          <cell r="D551" t="str">
            <v>40</v>
          </cell>
          <cell r="E551" t="str">
            <v>015</v>
          </cell>
          <cell r="F551" t="str">
            <v>4850.07</v>
          </cell>
          <cell r="G551" t="str">
            <v>Other Revenue Misc Reimbursement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340.30.40.015-4850.08</v>
          </cell>
          <cell r="B552" t="str">
            <v>340</v>
          </cell>
          <cell r="C552" t="str">
            <v>30</v>
          </cell>
          <cell r="D552" t="str">
            <v>40</v>
          </cell>
          <cell r="E552" t="str">
            <v>015</v>
          </cell>
          <cell r="F552" t="str">
            <v>4850.08</v>
          </cell>
          <cell r="G552" t="str">
            <v>Other Revenue Misc Reimbursement-Developers</v>
          </cell>
          <cell r="H552">
            <v>30000</v>
          </cell>
          <cell r="I552">
            <v>0</v>
          </cell>
          <cell r="J552">
            <v>30000</v>
          </cell>
          <cell r="K552">
            <v>0</v>
          </cell>
          <cell r="L552">
            <v>0</v>
          </cell>
          <cell r="M552">
            <v>0</v>
          </cell>
          <cell r="N552">
            <v>30000</v>
          </cell>
        </row>
        <row r="553">
          <cell r="A553" t="str">
            <v>340.30.40.400-4520.01</v>
          </cell>
          <cell r="B553" t="str">
            <v>340</v>
          </cell>
          <cell r="C553" t="str">
            <v>30</v>
          </cell>
          <cell r="D553" t="str">
            <v>40</v>
          </cell>
          <cell r="E553" t="str">
            <v>400</v>
          </cell>
          <cell r="F553" t="str">
            <v>4520.01</v>
          </cell>
          <cell r="G553" t="str">
            <v>Charges for Services-CDD Zoning &amp; Subdivision Fees</v>
          </cell>
          <cell r="H553">
            <v>168370</v>
          </cell>
          <cell r="I553">
            <v>0</v>
          </cell>
          <cell r="J553">
            <v>168370</v>
          </cell>
          <cell r="K553">
            <v>0</v>
          </cell>
          <cell r="L553">
            <v>0</v>
          </cell>
          <cell r="M553">
            <v>49800</v>
          </cell>
          <cell r="N553">
            <v>118570</v>
          </cell>
        </row>
        <row r="554">
          <cell r="A554" t="str">
            <v>340.30.40.400-4520.02</v>
          </cell>
          <cell r="B554" t="str">
            <v>340</v>
          </cell>
          <cell r="C554" t="str">
            <v>30</v>
          </cell>
          <cell r="D554" t="str">
            <v>40</v>
          </cell>
          <cell r="E554" t="str">
            <v>400</v>
          </cell>
          <cell r="F554" t="str">
            <v>4520.02</v>
          </cell>
          <cell r="G554" t="str">
            <v>Charges for Services-CDD Environmental Eval Fees</v>
          </cell>
          <cell r="H554">
            <v>510035</v>
          </cell>
          <cell r="I554">
            <v>0</v>
          </cell>
          <cell r="J554">
            <v>510035</v>
          </cell>
          <cell r="K554">
            <v>0</v>
          </cell>
          <cell r="L554">
            <v>0</v>
          </cell>
          <cell r="M554">
            <v>30224.63</v>
          </cell>
          <cell r="N554">
            <v>479810.37</v>
          </cell>
        </row>
        <row r="555">
          <cell r="A555" t="str">
            <v>340.30.40.400-4520.03</v>
          </cell>
          <cell r="B555" t="str">
            <v>340</v>
          </cell>
          <cell r="C555" t="str">
            <v>30</v>
          </cell>
          <cell r="D555" t="str">
            <v>40</v>
          </cell>
          <cell r="E555" t="str">
            <v>400</v>
          </cell>
          <cell r="F555" t="str">
            <v>4520.03</v>
          </cell>
          <cell r="G555" t="str">
            <v>Charges for Services-CDD Design/ Site Plan Review Fees</v>
          </cell>
          <cell r="H555">
            <v>130805</v>
          </cell>
          <cell r="I555">
            <v>0</v>
          </cell>
          <cell r="J555">
            <v>130805</v>
          </cell>
          <cell r="K555">
            <v>0</v>
          </cell>
          <cell r="L555">
            <v>0</v>
          </cell>
          <cell r="M555">
            <v>41955</v>
          </cell>
          <cell r="N555">
            <v>88850</v>
          </cell>
        </row>
        <row r="556">
          <cell r="A556" t="str">
            <v>340.30.40.400-4520.04</v>
          </cell>
          <cell r="B556" t="str">
            <v>340</v>
          </cell>
          <cell r="C556" t="str">
            <v>30</v>
          </cell>
          <cell r="D556" t="str">
            <v>40</v>
          </cell>
          <cell r="E556" t="str">
            <v>400</v>
          </cell>
          <cell r="F556" t="str">
            <v>4520.04</v>
          </cell>
          <cell r="G556" t="str">
            <v>Charges for Services-CDD Special Service Fees</v>
          </cell>
          <cell r="H556">
            <v>250330</v>
          </cell>
          <cell r="I556">
            <v>0</v>
          </cell>
          <cell r="J556">
            <v>250330</v>
          </cell>
          <cell r="K556">
            <v>0</v>
          </cell>
          <cell r="L556">
            <v>0</v>
          </cell>
          <cell r="M556">
            <v>101229.04</v>
          </cell>
          <cell r="N556">
            <v>149100.96</v>
          </cell>
        </row>
        <row r="557">
          <cell r="A557" t="str">
            <v>340.30.40.400-4520.05</v>
          </cell>
          <cell r="B557" t="str">
            <v>340</v>
          </cell>
          <cell r="C557" t="str">
            <v>30</v>
          </cell>
          <cell r="D557" t="str">
            <v>40</v>
          </cell>
          <cell r="E557" t="str">
            <v>400</v>
          </cell>
          <cell r="F557" t="str">
            <v>4520.05</v>
          </cell>
          <cell r="G557" t="str">
            <v>Charges for Services-CDD Annexation Fees</v>
          </cell>
          <cell r="H557">
            <v>13430</v>
          </cell>
          <cell r="I557">
            <v>0</v>
          </cell>
          <cell r="J557">
            <v>13430</v>
          </cell>
          <cell r="K557">
            <v>0</v>
          </cell>
          <cell r="L557">
            <v>0</v>
          </cell>
          <cell r="M557">
            <v>0</v>
          </cell>
          <cell r="N557">
            <v>13430</v>
          </cell>
        </row>
        <row r="558">
          <cell r="A558" t="str">
            <v>340.30.40.400-4520.06</v>
          </cell>
          <cell r="B558" t="str">
            <v>340</v>
          </cell>
          <cell r="C558" t="str">
            <v>30</v>
          </cell>
          <cell r="D558" t="str">
            <v>40</v>
          </cell>
          <cell r="E558" t="str">
            <v>400</v>
          </cell>
          <cell r="F558" t="str">
            <v>4520.06</v>
          </cell>
          <cell r="G558" t="str">
            <v>Charges for Services-CDD Project Allocation Fee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 t="str">
            <v>340.30.40.400-4520.07</v>
          </cell>
          <cell r="B559" t="str">
            <v>340</v>
          </cell>
          <cell r="C559" t="str">
            <v>30</v>
          </cell>
          <cell r="D559" t="str">
            <v>40</v>
          </cell>
          <cell r="E559" t="str">
            <v>400</v>
          </cell>
          <cell r="F559" t="str">
            <v>4520.07</v>
          </cell>
          <cell r="G559" t="str">
            <v>Charges for Services-CDD Development Agreement Fee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340.30.40.400-4520.08</v>
          </cell>
          <cell r="B560" t="str">
            <v>340</v>
          </cell>
          <cell r="C560" t="str">
            <v>30</v>
          </cell>
          <cell r="D560" t="str">
            <v>40</v>
          </cell>
          <cell r="E560" t="str">
            <v>400</v>
          </cell>
          <cell r="F560" t="str">
            <v>4520.08</v>
          </cell>
          <cell r="G560" t="str">
            <v>Charges for Services-CDD Mitigation Monitoring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340.30.40.400-4520.09</v>
          </cell>
          <cell r="B561" t="str">
            <v>340</v>
          </cell>
          <cell r="C561" t="str">
            <v>30</v>
          </cell>
          <cell r="D561" t="str">
            <v>40</v>
          </cell>
          <cell r="E561" t="str">
            <v>400</v>
          </cell>
          <cell r="F561" t="str">
            <v>4520.09</v>
          </cell>
          <cell r="G561" t="str">
            <v>Charges for Services-CDD Plan Retention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40365.47</v>
          </cell>
          <cell r="N561">
            <v>-40365.47</v>
          </cell>
        </row>
        <row r="562">
          <cell r="A562" t="str">
            <v>340.30.40.400-4520.10</v>
          </cell>
          <cell r="B562" t="str">
            <v>340</v>
          </cell>
          <cell r="C562" t="str">
            <v>30</v>
          </cell>
          <cell r="D562" t="str">
            <v>40</v>
          </cell>
          <cell r="E562" t="str">
            <v>400</v>
          </cell>
          <cell r="F562" t="str">
            <v>4520.10</v>
          </cell>
          <cell r="G562" t="str">
            <v>Charges for Services-CDD Admin Fee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340.30.40.400-4520.16</v>
          </cell>
          <cell r="B563" t="str">
            <v>340</v>
          </cell>
          <cell r="C563" t="str">
            <v>30</v>
          </cell>
          <cell r="D563" t="str">
            <v>40</v>
          </cell>
          <cell r="E563" t="str">
            <v>400</v>
          </cell>
          <cell r="F563" t="str">
            <v>4520.16</v>
          </cell>
          <cell r="G563" t="str">
            <v>Charges for Services-CDD Long Range Plan</v>
          </cell>
          <cell r="H563">
            <v>200000</v>
          </cell>
          <cell r="I563">
            <v>0</v>
          </cell>
          <cell r="J563">
            <v>200000</v>
          </cell>
          <cell r="K563">
            <v>0</v>
          </cell>
          <cell r="L563">
            <v>0</v>
          </cell>
          <cell r="M563">
            <v>186274.3</v>
          </cell>
          <cell r="N563">
            <v>13725.7</v>
          </cell>
        </row>
        <row r="564">
          <cell r="A564" t="str">
            <v>340.30.40.400-4600.01</v>
          </cell>
          <cell r="B564" t="str">
            <v>340</v>
          </cell>
          <cell r="C564" t="str">
            <v>30</v>
          </cell>
          <cell r="D564" t="str">
            <v>40</v>
          </cell>
          <cell r="E564" t="str">
            <v>400</v>
          </cell>
          <cell r="F564" t="str">
            <v>4600.01</v>
          </cell>
          <cell r="G564" t="str">
            <v>Charges for Services-General Government Filing Fees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>340.30.40.400-4850.07</v>
          </cell>
          <cell r="B565" t="str">
            <v>340</v>
          </cell>
          <cell r="C565" t="str">
            <v>30</v>
          </cell>
          <cell r="D565" t="str">
            <v>40</v>
          </cell>
          <cell r="E565" t="str">
            <v>400</v>
          </cell>
          <cell r="F565" t="str">
            <v>4850.07</v>
          </cell>
          <cell r="G565" t="str">
            <v>Other Revenue Misc Reimbursement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340.30.40.400-4850.08</v>
          </cell>
          <cell r="B566" t="str">
            <v>340</v>
          </cell>
          <cell r="C566" t="str">
            <v>30</v>
          </cell>
          <cell r="D566" t="str">
            <v>40</v>
          </cell>
          <cell r="E566" t="str">
            <v>400</v>
          </cell>
          <cell r="F566" t="str">
            <v>4850.08</v>
          </cell>
          <cell r="G566" t="str">
            <v>Other Revenue Misc Reimbursement-Developers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340.30.45.000-4300.12</v>
          </cell>
          <cell r="B567" t="str">
            <v>340</v>
          </cell>
          <cell r="C567" t="str">
            <v>30</v>
          </cell>
          <cell r="D567" t="str">
            <v>45</v>
          </cell>
          <cell r="E567" t="str">
            <v>000</v>
          </cell>
          <cell r="F567" t="str">
            <v>4300.12</v>
          </cell>
          <cell r="G567" t="str">
            <v>Licenses and Permits Building Permits</v>
          </cell>
          <cell r="H567">
            <v>2300000</v>
          </cell>
          <cell r="I567">
            <v>0</v>
          </cell>
          <cell r="J567">
            <v>2300000</v>
          </cell>
          <cell r="K567">
            <v>0</v>
          </cell>
          <cell r="L567">
            <v>0</v>
          </cell>
          <cell r="M567">
            <v>1011896.06</v>
          </cell>
          <cell r="N567">
            <v>1288103.94</v>
          </cell>
        </row>
        <row r="568">
          <cell r="A568" t="str">
            <v>340.30.45.000-4300.13</v>
          </cell>
          <cell r="B568" t="str">
            <v>340</v>
          </cell>
          <cell r="C568" t="str">
            <v>30</v>
          </cell>
          <cell r="D568" t="str">
            <v>45</v>
          </cell>
          <cell r="E568" t="str">
            <v>000</v>
          </cell>
          <cell r="F568" t="str">
            <v>4300.13</v>
          </cell>
          <cell r="G568" t="str">
            <v>Licenses and Permits Plumbing Permits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340.30.45.000-4300.14</v>
          </cell>
          <cell r="B569" t="str">
            <v>340</v>
          </cell>
          <cell r="C569" t="str">
            <v>30</v>
          </cell>
          <cell r="D569" t="str">
            <v>45</v>
          </cell>
          <cell r="E569" t="str">
            <v>000</v>
          </cell>
          <cell r="F569" t="str">
            <v>4300.14</v>
          </cell>
          <cell r="G569" t="str">
            <v>Licenses and Permits Electric Permits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340.30.45.000-4520.09</v>
          </cell>
          <cell r="B570" t="str">
            <v>340</v>
          </cell>
          <cell r="C570" t="str">
            <v>30</v>
          </cell>
          <cell r="D570" t="str">
            <v>45</v>
          </cell>
          <cell r="E570" t="str">
            <v>000</v>
          </cell>
          <cell r="F570" t="str">
            <v>4520.09</v>
          </cell>
          <cell r="G570" t="str">
            <v>Charges for Services-CDD Plan Retention</v>
          </cell>
          <cell r="H570">
            <v>125000</v>
          </cell>
          <cell r="I570">
            <v>0</v>
          </cell>
          <cell r="J570">
            <v>125000</v>
          </cell>
          <cell r="K570">
            <v>0</v>
          </cell>
          <cell r="L570">
            <v>0</v>
          </cell>
          <cell r="M570">
            <v>0</v>
          </cell>
          <cell r="N570">
            <v>125000</v>
          </cell>
        </row>
        <row r="571">
          <cell r="A571" t="str">
            <v>340.30.45.000-4600.13</v>
          </cell>
          <cell r="B571" t="str">
            <v>340</v>
          </cell>
          <cell r="C571" t="str">
            <v>30</v>
          </cell>
          <cell r="D571" t="str">
            <v>45</v>
          </cell>
          <cell r="E571" t="str">
            <v>000</v>
          </cell>
          <cell r="F571" t="str">
            <v>4600.13</v>
          </cell>
          <cell r="G571" t="str">
            <v>Charges for Services-General Government CASP Admin Fee</v>
          </cell>
          <cell r="H571">
            <v>5000</v>
          </cell>
          <cell r="I571">
            <v>0</v>
          </cell>
          <cell r="J571">
            <v>5000</v>
          </cell>
          <cell r="K571">
            <v>0</v>
          </cell>
          <cell r="L571">
            <v>0</v>
          </cell>
          <cell r="M571">
            <v>9528.7999999999993</v>
          </cell>
          <cell r="N571">
            <v>-4528.8</v>
          </cell>
        </row>
        <row r="572">
          <cell r="A572" t="str">
            <v>340.30.45.000-4850.08</v>
          </cell>
          <cell r="B572" t="str">
            <v>340</v>
          </cell>
          <cell r="C572" t="str">
            <v>30</v>
          </cell>
          <cell r="D572" t="str">
            <v>45</v>
          </cell>
          <cell r="E572" t="str">
            <v>000</v>
          </cell>
          <cell r="F572" t="str">
            <v>4850.08</v>
          </cell>
          <cell r="G572" t="str">
            <v>Other Revenue Misc Reimbursement-Developers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4"/>
  <sheetViews>
    <sheetView tabSelected="1" view="pageBreakPreview" zoomScale="110" zoomScaleNormal="100" zoomScaleSheetLayoutView="110" workbookViewId="0">
      <selection activeCell="W6" sqref="W6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3" width="12.2851562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hidden="1" customWidth="1" outlineLevel="1"/>
    <col min="40" max="40" width="13.42578125" style="8" customWidth="1" collapsed="1"/>
    <col min="41" max="41" width="13.42578125" style="8" hidden="1" customWidth="1" outlineLevel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customWidth="1" collapsed="1"/>
    <col min="47" max="47" width="13.28515625" style="8" hidden="1" customWidth="1" outlineLevel="1"/>
    <col min="48" max="48" width="6.28515625" style="8" hidden="1" customWidth="1" outlineLevel="1"/>
    <col min="49" max="49" width="34.5703125" style="8" hidden="1" customWidth="1" outlineLevel="1"/>
    <col min="50" max="50" width="2.7109375" style="8" customWidth="1" collapsed="1"/>
    <col min="51" max="51" width="12.7109375" style="13" customWidth="1"/>
    <col min="52" max="52" width="13.140625" style="8" customWidth="1"/>
    <col min="53" max="53" width="5.85546875" style="8" customWidth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customWidth="1" collapsed="1"/>
    <col min="63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171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170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/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1" t="s">
        <v>1</v>
      </c>
      <c r="G5" s="201"/>
      <c r="H5" s="201"/>
      <c r="I5" s="201"/>
      <c r="J5" s="201"/>
      <c r="K5" s="201"/>
      <c r="L5" s="201"/>
      <c r="M5" s="16"/>
      <c r="N5" s="15"/>
      <c r="O5" s="15"/>
      <c r="Q5" s="201" t="s">
        <v>2</v>
      </c>
      <c r="R5" s="201"/>
      <c r="S5" s="201"/>
      <c r="T5" s="201"/>
      <c r="U5" s="201"/>
      <c r="V5" s="201"/>
      <c r="W5" s="201"/>
      <c r="X5" s="16"/>
      <c r="Y5" s="15"/>
      <c r="Z5" s="15"/>
      <c r="AA5" s="17"/>
      <c r="AB5" s="202" t="s">
        <v>3</v>
      </c>
      <c r="AC5" s="202"/>
      <c r="AD5" s="202"/>
      <c r="AE5" s="202"/>
      <c r="AF5" s="202"/>
      <c r="AG5" s="202"/>
      <c r="AH5" s="202"/>
      <c r="AI5" s="202"/>
      <c r="AJ5" s="202"/>
      <c r="AK5" s="202"/>
      <c r="AL5" s="18"/>
      <c r="AM5" s="202" t="s">
        <v>4</v>
      </c>
      <c r="AN5" s="202"/>
      <c r="AO5" s="202"/>
      <c r="AP5" s="202"/>
      <c r="AQ5" s="202"/>
      <c r="AR5" s="202"/>
      <c r="AS5" s="202"/>
      <c r="AT5" s="202"/>
      <c r="AU5" s="20"/>
      <c r="AV5" s="20"/>
      <c r="AW5" s="20"/>
      <c r="AY5" s="19" t="s">
        <v>5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00" t="s">
        <v>13</v>
      </c>
      <c r="N6" s="200"/>
      <c r="O6" s="24" t="s">
        <v>14</v>
      </c>
      <c r="Q6" s="24" t="s">
        <v>15</v>
      </c>
      <c r="R6" s="24" t="s">
        <v>7</v>
      </c>
      <c r="S6" s="24" t="s">
        <v>8</v>
      </c>
      <c r="T6" s="24" t="s">
        <v>9</v>
      </c>
      <c r="U6" s="24" t="s">
        <v>10</v>
      </c>
      <c r="V6" s="24" t="s">
        <v>11</v>
      </c>
      <c r="W6" s="24" t="s">
        <v>12</v>
      </c>
      <c r="X6" s="200" t="s">
        <v>13</v>
      </c>
      <c r="Y6" s="200"/>
      <c r="Z6" s="24" t="s">
        <v>14</v>
      </c>
      <c r="AA6" s="25"/>
      <c r="AB6" s="23" t="s">
        <v>15</v>
      </c>
      <c r="AC6" s="24" t="s">
        <v>7</v>
      </c>
      <c r="AD6" s="24" t="s">
        <v>8</v>
      </c>
      <c r="AE6" s="24" t="s">
        <v>9</v>
      </c>
      <c r="AF6" s="24" t="s">
        <v>10</v>
      </c>
      <c r="AG6" s="24" t="s">
        <v>11</v>
      </c>
      <c r="AH6" s="24" t="s">
        <v>12</v>
      </c>
      <c r="AI6" s="200" t="s">
        <v>17</v>
      </c>
      <c r="AJ6" s="200"/>
      <c r="AK6" s="24" t="s">
        <v>14</v>
      </c>
      <c r="AL6" s="25"/>
      <c r="AM6" s="23" t="s">
        <v>442</v>
      </c>
      <c r="AN6" s="24" t="s">
        <v>7</v>
      </c>
      <c r="AO6" s="142" t="s">
        <v>444</v>
      </c>
      <c r="AP6" s="24" t="s">
        <v>8</v>
      </c>
      <c r="AQ6" s="24" t="s">
        <v>9</v>
      </c>
      <c r="AR6" s="24" t="s">
        <v>10</v>
      </c>
      <c r="AS6" s="24" t="s">
        <v>11</v>
      </c>
      <c r="AT6" s="24" t="s">
        <v>16</v>
      </c>
      <c r="AU6" s="200" t="s">
        <v>17</v>
      </c>
      <c r="AV6" s="200"/>
      <c r="AW6" s="24" t="s">
        <v>14</v>
      </c>
      <c r="AY6" s="23" t="s">
        <v>18</v>
      </c>
      <c r="AZ6" s="200" t="s">
        <v>19</v>
      </c>
      <c r="BA6" s="200"/>
      <c r="BB6" s="24" t="s">
        <v>7</v>
      </c>
      <c r="BC6" s="24" t="s">
        <v>8</v>
      </c>
      <c r="BD6" s="24" t="s">
        <v>9</v>
      </c>
      <c r="BE6" s="24" t="s">
        <v>10</v>
      </c>
      <c r="BF6" s="24" t="s">
        <v>11</v>
      </c>
      <c r="BG6" s="24" t="s">
        <v>16</v>
      </c>
      <c r="BH6" s="200" t="s">
        <v>17</v>
      </c>
      <c r="BI6" s="200"/>
      <c r="BJ6" s="24" t="s">
        <v>14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20</v>
      </c>
      <c r="C8" s="31"/>
      <c r="D8" s="32"/>
      <c r="E8" s="32"/>
      <c r="F8" s="33">
        <v>3205209.45</v>
      </c>
      <c r="G8" s="32">
        <f>F8</f>
        <v>3205209.45</v>
      </c>
      <c r="H8" s="32"/>
      <c r="I8" s="32"/>
      <c r="J8" s="32"/>
      <c r="K8" s="32"/>
      <c r="L8" s="32">
        <v>3205209.45</v>
      </c>
      <c r="M8" s="32"/>
      <c r="N8" s="32"/>
      <c r="O8" s="32"/>
      <c r="Q8" s="32">
        <f>L33</f>
        <v>6754289.9699999997</v>
      </c>
      <c r="R8" s="32">
        <f>L33</f>
        <v>6754289.9699999997</v>
      </c>
      <c r="S8" s="32"/>
      <c r="T8" s="32"/>
      <c r="U8" s="32"/>
      <c r="V8" s="32"/>
      <c r="W8" s="32">
        <f>L33</f>
        <v>6754289.9699999997</v>
      </c>
      <c r="X8" s="32"/>
      <c r="Y8" s="32"/>
      <c r="Z8" s="32"/>
      <c r="AA8" s="34"/>
      <c r="AB8" s="35">
        <f>+W33</f>
        <v>8390814.7100000009</v>
      </c>
      <c r="AC8" s="32">
        <f>AB8</f>
        <v>8390814.7100000009</v>
      </c>
      <c r="AD8" s="32"/>
      <c r="AE8" s="32"/>
      <c r="AF8" s="32"/>
      <c r="AG8" s="32"/>
      <c r="AH8" s="32">
        <f>AB8</f>
        <v>8390814.7100000009</v>
      </c>
      <c r="AL8" s="14"/>
      <c r="AM8" s="35">
        <f>AH33</f>
        <v>10044369.620000001</v>
      </c>
      <c r="AN8" s="35">
        <f>AH33</f>
        <v>10044369.620000001</v>
      </c>
      <c r="AO8" s="32">
        <f>AM8</f>
        <v>10044369.620000001</v>
      </c>
      <c r="AP8" s="32"/>
      <c r="AQ8" s="32"/>
      <c r="AR8" s="32"/>
      <c r="AS8" s="32"/>
      <c r="AT8" s="32">
        <f>AH33</f>
        <v>10044369.620000001</v>
      </c>
      <c r="AY8" s="35">
        <f>AT33</f>
        <v>10044369.620000001</v>
      </c>
      <c r="AZ8" s="211">
        <f>AY8</f>
        <v>10044369.620000001</v>
      </c>
      <c r="BB8" s="32"/>
      <c r="BC8" s="32"/>
      <c r="BD8" s="32"/>
      <c r="BE8" s="32"/>
      <c r="BF8" s="32"/>
      <c r="BG8" s="32">
        <f>AT33</f>
        <v>10044369.620000001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21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22</v>
      </c>
      <c r="E11" s="41"/>
      <c r="F11" s="42">
        <f>SUMIF(Revenues!$A$3:$A$44,'Current Working'!$A$11:$A$13,Revenues!H$3:H$44)</f>
        <v>1335150</v>
      </c>
      <c r="G11" s="42">
        <f>SUMIF(Revenues!$A$3:$A$44,'Current Working'!$A$11:$A$13,Revenues!I$3:I$44)</f>
        <v>1335150</v>
      </c>
      <c r="H11" s="42">
        <f>SUMIF(Revenues!$A$3:$A$44,'Current Working'!$A$11:$A$13,Revenues!J$3:J$44)</f>
        <v>0</v>
      </c>
      <c r="I11" s="42">
        <f>SUMIF(Revenues!$A$3:$A$44,'Current Working'!$A$11:$A$13,Revenues!K$3:K$44)</f>
        <v>0</v>
      </c>
      <c r="J11" s="42">
        <f>SUMIF(Revenues!$A$3:$A$44,'Current Working'!$A$11:$A$13,Revenues!L$3:L$44)</f>
        <v>0</v>
      </c>
      <c r="K11" s="42">
        <f>SUMIF(Revenues!$A$3:$A$44,'Current Working'!$A$11:$A$13,Revenues!M$3:M$44)</f>
        <v>3789134.8000000003</v>
      </c>
      <c r="L11" s="42">
        <f>SUMIF(Revenues!$A$3:$A$44,'Current Working'!$A$11:$A$13,Revenues!N$3:N$44)</f>
        <v>3789134.8000000003</v>
      </c>
      <c r="M11" s="43">
        <f>L11-G11</f>
        <v>2453984.8000000003</v>
      </c>
      <c r="N11" s="44">
        <f>IFERROR(M11/G11,"-")</f>
        <v>1.8379843463281282</v>
      </c>
      <c r="O11" s="45"/>
      <c r="Q11" s="42">
        <f>SUMIF(Revenues!$A$3:$A$44,'Current Working'!$A$11:$A$13,Revenues!Q$3:Q$44)</f>
        <v>2373530</v>
      </c>
      <c r="R11" s="42">
        <f>SUMIF(Revenues!$A$3:$A$44,'Current Working'!$A$11:$A$13,Revenues!R$3:R$44)</f>
        <v>2373530</v>
      </c>
      <c r="S11" s="42">
        <f>SUMIF(Revenues!$A$3:$A$44,'Current Working'!$A$11:$A$13,Revenues!S$3:S$44)</f>
        <v>0</v>
      </c>
      <c r="T11" s="42">
        <f>SUMIF(Revenues!$A$3:$A$44,'Current Working'!$A$11:$A$13,Revenues!T$3:T$44)</f>
        <v>0</v>
      </c>
      <c r="U11" s="42">
        <f>SUMIF(Revenues!$A$3:$A$44,'Current Working'!$A$11:$A$13,Revenues!U$3:U$44)</f>
        <v>0</v>
      </c>
      <c r="V11" s="42">
        <f>SUMIF(Revenues!$A$3:$A$44,'Current Working'!$A$11:$A$13,Revenues!V$3:V$44)</f>
        <v>2979428.61</v>
      </c>
      <c r="W11" s="42">
        <f>SUMIF(Revenues!$A$3:$A$44,'Current Working'!$A$11:$A$13,Revenues!W$3:W$44)</f>
        <v>2979428.61</v>
      </c>
      <c r="X11" s="43">
        <f>+W11-Q11</f>
        <v>605898.60999999987</v>
      </c>
      <c r="Y11" s="44">
        <f>IFERROR(X11/Q11,"-")</f>
        <v>0.25527320488892069</v>
      </c>
      <c r="Z11" s="45"/>
      <c r="AA11" s="45"/>
      <c r="AB11" s="42">
        <f>SUMIF(Revenues!$A$3:$A$44,'Current Working'!$A$11:$A$13,Revenues!Z$3:Z$44)</f>
        <v>2894545</v>
      </c>
      <c r="AC11" s="42">
        <f>SUMIF(Revenues!$A$3:$A$44,'Current Working'!$A$11:$A$13,Revenues!AA$3:AA$44)</f>
        <v>2894545</v>
      </c>
      <c r="AD11" s="42">
        <f>SUMIF(Revenues!$A$3:$A$44,'Current Working'!$A$11:$A$13,Revenues!AB$3:AB$44)</f>
        <v>0</v>
      </c>
      <c r="AE11" s="42">
        <f>SUMIF(Revenues!$A$3:$A$44,'Current Working'!$A$11:$A$13,Revenues!AC$3:AC$44)</f>
        <v>0</v>
      </c>
      <c r="AF11" s="42">
        <f>SUMIF(Revenues!$A$3:$A$44,'Current Working'!$A$11:$A$13,Revenues!AD$3:AD$44)</f>
        <v>0</v>
      </c>
      <c r="AG11" s="42">
        <f>SUMIF(Revenues!$A$3:$A$44,'Current Working'!$A$11:$A$13,Revenues!AE$3:AE$44)</f>
        <v>2979032.35</v>
      </c>
      <c r="AH11" s="42">
        <f>SUMIF(Revenues!$A$3:$A$44,'Current Working'!$A$11:$A$13,Revenues!AF$3:AF$44)</f>
        <v>2979032.35</v>
      </c>
      <c r="AI11" s="46">
        <f>+AH11-AC11</f>
        <v>84487.350000000093</v>
      </c>
      <c r="AJ11" s="47">
        <f>IFERROR(AI11/AC11,"-")</f>
        <v>2.9188473490652275E-2</v>
      </c>
      <c r="AK11" s="48"/>
      <c r="AL11" s="49"/>
      <c r="AM11" s="42">
        <f>SUMIF(Revenues!$A$3:$A$44,'Current Working'!$A$11:$A$13,Revenues!AI$3:AI$44)</f>
        <v>2894545</v>
      </c>
      <c r="AN11" s="42">
        <f>SUMIF(Revenues!$A$3:$A$44,'Current Working'!$A$11:$A$13,Revenues!AJ$3:AJ$44)</f>
        <v>2894545</v>
      </c>
      <c r="AO11" s="42">
        <f>SUMIF(Revenues!$A$3:$A$44,'Current Working'!$A$11:$A$13,Revenues!AK$3:AK$44)</f>
        <v>0</v>
      </c>
      <c r="AP11" s="42">
        <f>SUMIF(Revenues!$A$3:$A$44,'Current Working'!$A$11:$A$13,Revenues!AL$3:AL$44)</f>
        <v>649772.52</v>
      </c>
      <c r="AQ11" s="42">
        <f>SUMIF(Revenues!$A$3:$A$44,'Current Working'!$A$11:$A$13,Revenues!AM$3:AM$44)</f>
        <v>0</v>
      </c>
      <c r="AR11" s="42">
        <f>SUMIF(Revenues!$A$3:$A$44,'Current Working'!$A$11:$A$13,Revenues!AN$3:AN$44)</f>
        <v>0</v>
      </c>
      <c r="AS11" s="42">
        <f>SUMIF(Revenues!$A$3:$A$44,'Current Working'!$A$11:$A$13,Revenues!AO$3:AO$44)</f>
        <v>0</v>
      </c>
      <c r="AT11" s="42">
        <f>SUMIF(Revenues!$A$3:$A$44,'Current Working'!$A$11:$A$13,Revenues!AP$3:AP$44)</f>
        <v>0</v>
      </c>
      <c r="AU11" s="46">
        <f>+AT11-AN11</f>
        <v>-2894545</v>
      </c>
      <c r="AV11" s="47">
        <f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SUMIF(Revenues!$A$3:$A$44,'Current Working'!$A$11:$A$13,Revenues!H$3:H$44)</f>
        <v>2200</v>
      </c>
      <c r="G12" s="42">
        <f>SUMIF(Revenues!$A$3:$A$44,'Current Working'!$A$11:$A$13,Revenues!I$3:I$44)</f>
        <v>2200</v>
      </c>
      <c r="H12" s="42">
        <f>SUMIF(Revenues!$A$3:$A$44,'Current Working'!$A$11:$A$13,Revenues!J$3:J$44)</f>
        <v>0</v>
      </c>
      <c r="I12" s="42">
        <f>SUMIF(Revenues!$A$3:$A$44,'Current Working'!$A$11:$A$13,Revenues!K$3:K$44)</f>
        <v>0</v>
      </c>
      <c r="J12" s="42">
        <f>SUMIF(Revenues!$A$3:$A$44,'Current Working'!$A$11:$A$13,Revenues!L$3:L$44)</f>
        <v>0</v>
      </c>
      <c r="K12" s="42">
        <f>SUMIF(Revenues!$A$3:$A$44,'Current Working'!$A$11:$A$13,Revenues!M$3:M$44)</f>
        <v>4412.6100000000006</v>
      </c>
      <c r="L12" s="42">
        <f>SUMIF(Revenues!$A$3:$A$44,'Current Working'!$A$11:$A$13,Revenues!N$3:N$44)</f>
        <v>4412.6100000000006</v>
      </c>
      <c r="M12" s="43">
        <f>L12-G12</f>
        <v>2212.6100000000006</v>
      </c>
      <c r="N12" s="44">
        <f>IFERROR(M12/G12,"-")</f>
        <v>1.0057318181818184</v>
      </c>
      <c r="O12" s="45"/>
      <c r="Q12" s="42">
        <f>SUMIF(Revenues!$A$3:$A$44,'Current Working'!$A$11:$A$13,Revenues!Q$3:Q$44)</f>
        <v>2200</v>
      </c>
      <c r="R12" s="42">
        <f>SUMIF(Revenues!$A$3:$A$44,'Current Working'!$A$11:$A$13,Revenues!R$3:R$44)</f>
        <v>2200</v>
      </c>
      <c r="S12" s="42">
        <f>SUMIF(Revenues!$A$3:$A$44,'Current Working'!$A$11:$A$13,Revenues!S$3:S$44)</f>
        <v>0</v>
      </c>
      <c r="T12" s="42">
        <f>SUMIF(Revenues!$A$3:$A$44,'Current Working'!$A$11:$A$13,Revenues!T$3:T$44)</f>
        <v>0</v>
      </c>
      <c r="U12" s="42">
        <f>SUMIF(Revenues!$A$3:$A$44,'Current Working'!$A$11:$A$13,Revenues!U$3:U$44)</f>
        <v>0</v>
      </c>
      <c r="V12" s="42">
        <f>SUMIF(Revenues!$A$3:$A$44,'Current Working'!$A$11:$A$13,Revenues!V$3:V$44)</f>
        <v>6737.87</v>
      </c>
      <c r="W12" s="42">
        <f>SUMIF(Revenues!$A$3:$A$44,'Current Working'!$A$11:$A$13,Revenues!W$3:W$44)</f>
        <v>6737.87</v>
      </c>
      <c r="X12" s="43">
        <f>+W12-Q12</f>
        <v>4537.87</v>
      </c>
      <c r="Y12" s="44">
        <f>IFERROR(X12/L12,"-")</f>
        <v>1.0283868277504695</v>
      </c>
      <c r="Z12" s="45"/>
      <c r="AA12" s="45"/>
      <c r="AB12" s="42">
        <f>SUMIF(Revenues!$A$3:$A$44,'Current Working'!$A$11:$A$13,Revenues!Z$3:Z$44)</f>
        <v>2200</v>
      </c>
      <c r="AC12" s="42">
        <f>SUMIF(Revenues!$A$3:$A$44,'Current Working'!$A$11:$A$13,Revenues!AA$3:AA$44)</f>
        <v>2200</v>
      </c>
      <c r="AD12" s="42">
        <f>SUMIF(Revenues!$A$3:$A$44,'Current Working'!$A$11:$A$13,Revenues!AB$3:AB$44)</f>
        <v>0</v>
      </c>
      <c r="AE12" s="42">
        <f>SUMIF(Revenues!$A$3:$A$44,'Current Working'!$A$11:$A$13,Revenues!AC$3:AC$44)</f>
        <v>0</v>
      </c>
      <c r="AF12" s="42">
        <f>SUMIF(Revenues!$A$3:$A$44,'Current Working'!$A$11:$A$13,Revenues!AD$3:AD$44)</f>
        <v>0</v>
      </c>
      <c r="AG12" s="42">
        <f>SUMIF(Revenues!$A$3:$A$44,'Current Working'!$A$11:$A$13,Revenues!AE$3:AE$44)</f>
        <v>1847.62</v>
      </c>
      <c r="AH12" s="42">
        <f>SUMIF(Revenues!$A$3:$A$44,'Current Working'!$A$11:$A$13,Revenues!AF$3:AF$44)</f>
        <v>1847.62</v>
      </c>
      <c r="AI12" s="43">
        <f>+AH12-AC12</f>
        <v>-352.38000000000011</v>
      </c>
      <c r="AJ12" s="47">
        <f>IFERROR(AI12/AC12,"-")</f>
        <v>-0.16017272727272733</v>
      </c>
      <c r="AL12" s="14"/>
      <c r="AM12" s="42">
        <f>SUMIF(Revenues!$A$3:$A$44,'Current Working'!$A$11:$A$13,Revenues!AI$3:AI$44)</f>
        <v>2200</v>
      </c>
      <c r="AN12" s="42">
        <f>SUMIF(Revenues!$A$3:$A$44,'Current Working'!$A$11:$A$13,Revenues!AJ$3:AJ$44)</f>
        <v>2200</v>
      </c>
      <c r="AO12" s="42">
        <f>SUMIF(Revenues!$A$3:$A$44,'Current Working'!$A$11:$A$13,Revenues!AK$3:AK$44)</f>
        <v>0</v>
      </c>
      <c r="AP12" s="42">
        <f>SUMIF(Revenues!$A$3:$A$44,'Current Working'!$A$11:$A$13,Revenues!AL$3:AL$44)</f>
        <v>0</v>
      </c>
      <c r="AQ12" s="42">
        <f>SUMIF(Revenues!$A$3:$A$44,'Current Working'!$A$11:$A$13,Revenues!AM$3:AM$44)</f>
        <v>0</v>
      </c>
      <c r="AR12" s="42">
        <f>SUMIF(Revenues!$A$3:$A$44,'Current Working'!$A$11:$A$13,Revenues!AN$3:AN$44)</f>
        <v>0</v>
      </c>
      <c r="AS12" s="42">
        <f>SUMIF(Revenues!$A$3:$A$44,'Current Working'!$A$11:$A$13,Revenues!AO$3:AO$44)</f>
        <v>0</v>
      </c>
      <c r="AT12" s="42">
        <f>SUMIF(Revenues!$A$3:$A$44,'Current Working'!$A$11:$A$13,Revenues!AP$3:AP$44)</f>
        <v>0</v>
      </c>
      <c r="AU12" s="46">
        <f>+AT12-AN12</f>
        <v>-2200</v>
      </c>
      <c r="AV12" s="47">
        <f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SUMIF(Revenues!$A$3:$A$44,'Current Working'!$A$11:$A$13,Revenues!H$3:H$44)</f>
        <v>2800000</v>
      </c>
      <c r="G13" s="42">
        <f>SUMIF(Revenues!$A$3:$A$44,'Current Working'!$A$11:$A$13,Revenues!I$3:I$44)</f>
        <v>2800000</v>
      </c>
      <c r="H13" s="42">
        <f>SUMIF(Revenues!$A$3:$A$44,'Current Working'!$A$11:$A$13,Revenues!J$3:J$44)</f>
        <v>0</v>
      </c>
      <c r="I13" s="42">
        <f>SUMIF(Revenues!$A$3:$A$44,'Current Working'!$A$11:$A$13,Revenues!K$3:K$44)</f>
        <v>0</v>
      </c>
      <c r="J13" s="42">
        <f>SUMIF(Revenues!$A$3:$A$44,'Current Working'!$A$11:$A$13,Revenues!L$3:L$44)</f>
        <v>0</v>
      </c>
      <c r="K13" s="42">
        <f>SUMIF(Revenues!$A$3:$A$44,'Current Working'!$A$11:$A$13,Revenues!M$3:M$44)</f>
        <v>3538344.68</v>
      </c>
      <c r="L13" s="42">
        <f>SUMIF(Revenues!$A$3:$A$44,'Current Working'!$A$11:$A$13,Revenues!N$3:N$44)</f>
        <v>3538344.68</v>
      </c>
      <c r="M13" s="43">
        <f>L13-G13</f>
        <v>738344.68000000017</v>
      </c>
      <c r="N13" s="44">
        <f>IFERROR(M13/G13,"-")</f>
        <v>0.26369452857142861</v>
      </c>
      <c r="O13" s="45"/>
      <c r="Q13" s="42">
        <f>SUMIF(Revenues!$A$3:$A$44,'Current Working'!$A$11:$A$13,Revenues!Q$3:Q$44)</f>
        <v>2500000</v>
      </c>
      <c r="R13" s="42">
        <f>SUMIF(Revenues!$A$3:$A$44,'Current Working'!$A$11:$A$13,Revenues!R$3:R$44)</f>
        <v>2500000</v>
      </c>
      <c r="S13" s="42">
        <f>SUMIF(Revenues!$A$3:$A$44,'Current Working'!$A$11:$A$13,Revenues!S$3:S$44)</f>
        <v>0</v>
      </c>
      <c r="T13" s="42">
        <f>SUMIF(Revenues!$A$3:$A$44,'Current Working'!$A$11:$A$13,Revenues!T$3:T$44)</f>
        <v>0</v>
      </c>
      <c r="U13" s="42">
        <f>SUMIF(Revenues!$A$3:$A$44,'Current Working'!$A$11:$A$13,Revenues!U$3:U$44)</f>
        <v>0</v>
      </c>
      <c r="V13" s="42">
        <f>SUMIF(Revenues!$A$3:$A$44,'Current Working'!$A$11:$A$13,Revenues!V$3:V$44)</f>
        <v>3314049.46</v>
      </c>
      <c r="W13" s="42">
        <f>SUMIF(Revenues!$A$3:$A$44,'Current Working'!$A$11:$A$13,Revenues!W$3:W$44)</f>
        <v>3314049.46</v>
      </c>
      <c r="X13" s="50">
        <f>+W13-Q13</f>
        <v>814049.46</v>
      </c>
      <c r="Y13" s="51">
        <f>IFERROR(X13/L13,"-")</f>
        <v>0.23006505403538016</v>
      </c>
      <c r="Z13" s="45"/>
      <c r="AA13" s="45"/>
      <c r="AB13" s="42">
        <f>SUMIF(Revenues!$A$3:$A$44,'Current Working'!$A$11:$A$13,Revenues!Z$3:Z$44)</f>
        <v>2330000</v>
      </c>
      <c r="AC13" s="42">
        <f>SUMIF(Revenues!$A$3:$A$44,'Current Working'!$A$11:$A$13,Revenues!AA$3:AA$44)</f>
        <v>2330000</v>
      </c>
      <c r="AD13" s="42">
        <f>SUMIF(Revenues!$A$3:$A$44,'Current Working'!$A$11:$A$13,Revenues!AB$3:AB$44)</f>
        <v>0</v>
      </c>
      <c r="AE13" s="42">
        <f>SUMIF(Revenues!$A$3:$A$44,'Current Working'!$A$11:$A$13,Revenues!AC$3:AC$44)</f>
        <v>0</v>
      </c>
      <c r="AF13" s="42">
        <f>SUMIF(Revenues!$A$3:$A$44,'Current Working'!$A$11:$A$13,Revenues!AD$3:AD$44)</f>
        <v>0</v>
      </c>
      <c r="AG13" s="42">
        <f>SUMIF(Revenues!$A$3:$A$44,'Current Working'!$A$11:$A$13,Revenues!AE$3:AE$44)</f>
        <v>3605170.9499999997</v>
      </c>
      <c r="AH13" s="42">
        <f>SUMIF(Revenues!$A$3:$A$44,'Current Working'!$A$11:$A$13,Revenues!AF$3:AF$44)</f>
        <v>3605170.9499999997</v>
      </c>
      <c r="AI13" s="43">
        <f>+AH13-AC13</f>
        <v>1275170.9499999997</v>
      </c>
      <c r="AJ13" s="47">
        <f>IFERROR(AI13/AC13,"-")</f>
        <v>0.54728366952789687</v>
      </c>
      <c r="AL13" s="14"/>
      <c r="AM13" s="42">
        <f>SUMIF(Revenues!$A$3:$A$44,'Current Working'!$A$11:$A$13,Revenues!AI$3:AI$44)</f>
        <v>2330000</v>
      </c>
      <c r="AN13" s="42">
        <f>SUMIF(Revenues!$A$3:$A$44,'Current Working'!$A$11:$A$13,Revenues!AJ$3:AJ$44)</f>
        <v>2330000</v>
      </c>
      <c r="AO13" s="42">
        <f>SUMIF(Revenues!$A$3:$A$44,'Current Working'!$A$11:$A$13,Revenues!AK$3:AK$44)</f>
        <v>0</v>
      </c>
      <c r="AP13" s="42">
        <f>SUMIF(Revenues!$A$3:$A$44,'Current Working'!$A$11:$A$13,Revenues!AL$3:AL$44)</f>
        <v>1011896.06</v>
      </c>
      <c r="AQ13" s="42">
        <f>SUMIF(Revenues!$A$3:$A$44,'Current Working'!$A$11:$A$13,Revenues!AM$3:AM$44)</f>
        <v>0</v>
      </c>
      <c r="AR13" s="42">
        <f>SUMIF(Revenues!$A$3:$A$44,'Current Working'!$A$11:$A$13,Revenues!AN$3:AN$44)</f>
        <v>0</v>
      </c>
      <c r="AS13" s="42">
        <f>SUMIF(Revenues!$A$3:$A$44,'Current Working'!$A$11:$A$13,Revenues!AO$3:AO$44)</f>
        <v>0</v>
      </c>
      <c r="AT13" s="42">
        <f>SUMIF(Revenues!$A$3:$A$44,'Current Working'!$A$11:$A$13,Revenues!AP$3:AP$44)</f>
        <v>0</v>
      </c>
      <c r="AU13" s="46">
        <f>+AT13-AN13</f>
        <v>-2330000</v>
      </c>
      <c r="AV13" s="47">
        <f>IFERROR(AU13/AN13,"-")</f>
        <v>-1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4137350</v>
      </c>
      <c r="G14" s="54">
        <f t="shared" si="0"/>
        <v>4137350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7331892.0899999999</v>
      </c>
      <c r="L14" s="54">
        <f t="shared" si="0"/>
        <v>7331892.0899999999</v>
      </c>
      <c r="M14" s="55">
        <f>L14-G14</f>
        <v>3194542.09</v>
      </c>
      <c r="N14" s="44">
        <f>IFERROR(M14/G14,"-")</f>
        <v>0.77212275732050706</v>
      </c>
      <c r="O14" s="45"/>
      <c r="Q14" s="54">
        <f t="shared" ref="Q14:W14" si="1">SUM(Q11:Q13)</f>
        <v>4875730</v>
      </c>
      <c r="R14" s="54">
        <f t="shared" si="1"/>
        <v>4875730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6300215.9399999995</v>
      </c>
      <c r="W14" s="54">
        <f t="shared" si="1"/>
        <v>6300215.9399999995</v>
      </c>
      <c r="X14" s="43">
        <f>+W14-Q14</f>
        <v>1424485.9399999995</v>
      </c>
      <c r="Y14" s="44">
        <f>IFERROR(X14/Q14,"-")</f>
        <v>0.29215849524071258</v>
      </c>
      <c r="Z14" s="45"/>
      <c r="AA14" s="45"/>
      <c r="AB14" s="53">
        <f t="shared" ref="AB14:AI14" si="2">SUM(AB11:AB13)</f>
        <v>5226745</v>
      </c>
      <c r="AC14" s="54">
        <f t="shared" si="2"/>
        <v>5226745</v>
      </c>
      <c r="AD14" s="54">
        <f t="shared" si="2"/>
        <v>0</v>
      </c>
      <c r="AE14" s="54">
        <f t="shared" si="2"/>
        <v>0</v>
      </c>
      <c r="AF14" s="54">
        <f t="shared" si="2"/>
        <v>0</v>
      </c>
      <c r="AG14" s="56">
        <f t="shared" si="2"/>
        <v>6586050.9199999999</v>
      </c>
      <c r="AH14" s="54">
        <f t="shared" si="2"/>
        <v>6586050.9199999999</v>
      </c>
      <c r="AI14" s="54">
        <f t="shared" si="2"/>
        <v>1359305.92</v>
      </c>
      <c r="AJ14" s="47">
        <f>IFERROR(AI14/AC14,"-")</f>
        <v>0.26006738802065144</v>
      </c>
      <c r="AL14" s="14"/>
      <c r="AM14" s="53">
        <f t="shared" ref="AM14:AU14" si="3">SUM(AM11:AM13)</f>
        <v>5226745</v>
      </c>
      <c r="AN14" s="54">
        <f t="shared" si="3"/>
        <v>5226745</v>
      </c>
      <c r="AO14" s="54">
        <f t="shared" si="3"/>
        <v>0</v>
      </c>
      <c r="AP14" s="54">
        <f t="shared" si="3"/>
        <v>1661668.58</v>
      </c>
      <c r="AQ14" s="54">
        <f t="shared" si="3"/>
        <v>0</v>
      </c>
      <c r="AR14" s="54">
        <f t="shared" si="3"/>
        <v>0</v>
      </c>
      <c r="AS14" s="56">
        <f t="shared" si="3"/>
        <v>0</v>
      </c>
      <c r="AT14" s="54">
        <f t="shared" si="3"/>
        <v>0</v>
      </c>
      <c r="AU14" s="54">
        <f t="shared" si="3"/>
        <v>-5226745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t="shared" ref="BB14:BH14" ca="1" si="4">SUM(BB11:BB13)</f>
        <v>0</v>
      </c>
      <c r="BC14" s="54">
        <f t="shared" ca="1" si="4"/>
        <v>0</v>
      </c>
      <c r="BD14" s="54">
        <f t="shared" ca="1" si="4"/>
        <v>0</v>
      </c>
      <c r="BE14" s="54">
        <f t="shared" ca="1" si="4"/>
        <v>0</v>
      </c>
      <c r="BF14" s="56">
        <f t="shared" ca="1" si="4"/>
        <v>0</v>
      </c>
      <c r="BG14" s="54">
        <f t="shared" ca="1" si="4"/>
        <v>0</v>
      </c>
      <c r="BH14" s="54">
        <f t="shared" ca="1" si="4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26</v>
      </c>
      <c r="E17" s="48"/>
      <c r="F17" s="42">
        <f>SUMIF(Expenses!$A$3:$A$254,'Current Working'!$A$17:$A$22,Expenses!H$3:H$254)</f>
        <v>3256542</v>
      </c>
      <c r="G17" s="42">
        <f>SUMIF(Expenses!$A$3:$A$254,'Current Working'!$A$17:$A$22,Expenses!I$3:I$254)</f>
        <v>3287297</v>
      </c>
      <c r="H17" s="42">
        <f>SUMIF(Expenses!$A$3:$A$254,'Current Working'!$A$17:$A$22,Expenses!J$3:J$254)</f>
        <v>0</v>
      </c>
      <c r="I17" s="42">
        <f>SUMIF(Expenses!$A$3:$A$254,'Current Working'!$A$17:$A$22,Expenses!K$3:K$254)</f>
        <v>0</v>
      </c>
      <c r="J17" s="42">
        <f>SUMIF(Expenses!$A$3:$A$254,'Current Working'!$A$17:$A$22,Expenses!L$3:L$254)</f>
        <v>0</v>
      </c>
      <c r="K17" s="42">
        <f>SUMIF(Expenses!$A$3:$A$254,'Current Working'!$A$17:$A$22,Expenses!M$3:M$254)</f>
        <v>2744133.79</v>
      </c>
      <c r="L17" s="42">
        <f>SUMIF(Expenses!$A$3:$A$254,'Current Working'!$A$17:$A$22,Expenses!N$3:N$254)</f>
        <v>2744133.79</v>
      </c>
      <c r="M17" s="46">
        <f>L17-G17</f>
        <v>-543163.21</v>
      </c>
      <c r="N17" s="47">
        <f>IFERROR(M17/G17,"-")</f>
        <v>-0.16523095114314282</v>
      </c>
      <c r="O17" s="41"/>
      <c r="Q17" s="42">
        <f>SUMIF(Expenses!$A$3:$A$254,'Current Working'!$A$17:$A$22,Expenses!Q$3:Q$254)</f>
        <v>3554250</v>
      </c>
      <c r="R17" s="42">
        <f>SUMIF(Expenses!$A$3:$A$254,'Current Working'!$A$17:$A$22,Expenses!R$3:R$254)</f>
        <v>3554250</v>
      </c>
      <c r="S17" s="42">
        <f>SUMIF(Expenses!$A$3:$A$254,'Current Working'!$A$17:$A$22,Expenses!S$3:S$254)</f>
        <v>0</v>
      </c>
      <c r="T17" s="42">
        <f>SUMIF(Expenses!$A$3:$A$254,'Current Working'!$A$17:$A$22,Expenses!T$3:T$254)</f>
        <v>0</v>
      </c>
      <c r="U17" s="42">
        <f>SUMIF(Expenses!$A$3:$A$254,'Current Working'!$A$17:$A$22,Expenses!U$3:U$254)</f>
        <v>0</v>
      </c>
      <c r="V17" s="42">
        <f>SUMIF(Expenses!$A$3:$A$254,'Current Working'!$A$17:$A$22,Expenses!V$3:V$254)</f>
        <v>3288853.7199999988</v>
      </c>
      <c r="W17" s="42">
        <f>SUMIF(Expenses!$A$3:$A$254,'Current Working'!$A$17:$A$22,Expenses!W$3:W$254)</f>
        <v>3288853.7199999988</v>
      </c>
      <c r="X17" s="46">
        <f>+W17-Q17</f>
        <v>-265396.28000000119</v>
      </c>
      <c r="Y17" s="47">
        <f>IFERROR(X17/Q17,"-")</f>
        <v>-7.4670121685306665E-2</v>
      </c>
      <c r="Z17" s="41"/>
      <c r="AA17" s="41"/>
      <c r="AB17" s="42">
        <f>SUMIF(Expenses!$A$3:$A$254,'Current Working'!$A$17:$A$22,Expenses!Z$3:Z$254)</f>
        <v>3693198</v>
      </c>
      <c r="AC17" s="42">
        <f>SUMIF(Expenses!$A$3:$A$254,'Current Working'!$A$17:$A$22,Expenses!AA$3:AA$254)</f>
        <v>3825803</v>
      </c>
      <c r="AD17" s="42">
        <f>SUMIF(Expenses!$A$3:$A$254,'Current Working'!$A$17:$A$22,Expenses!AB$3:AB$254)</f>
        <v>0</v>
      </c>
      <c r="AE17" s="42">
        <f>SUMIF(Expenses!$A$3:$A$254,'Current Working'!$A$17:$A$22,Expenses!AC$3:AC$254)</f>
        <v>0</v>
      </c>
      <c r="AF17" s="42">
        <f>SUMIF(Expenses!$A$3:$A$254,'Current Working'!$A$17:$A$22,Expenses!AD$3:AD$254)</f>
        <v>0</v>
      </c>
      <c r="AG17" s="42">
        <f>SUMIF(Expenses!$A$3:$A$254,'Current Working'!$A$17:$A$22,Expenses!AE$3:AE$254)</f>
        <v>3407747.7800000003</v>
      </c>
      <c r="AH17" s="42">
        <f>SUMIF(Expenses!$A$3:$A$254,'Current Working'!$A$17:$A$22,Expenses!AF$3:AF$254)</f>
        <v>3407747.7800000003</v>
      </c>
      <c r="AI17" s="46">
        <f>+AH17-AC17</f>
        <v>-418055.21999999974</v>
      </c>
      <c r="AJ17" s="47">
        <f>IFERROR(AI17/AC17,"-")</f>
        <v>-0.10927254226106251</v>
      </c>
      <c r="AK17" s="48"/>
      <c r="AL17" s="49"/>
      <c r="AM17" s="42">
        <f>SUMIF(Expenses!$A$3:$A$254,'Current Working'!$A$17:$A$22,Expenses!AI$3:AI$254)</f>
        <v>3767034</v>
      </c>
      <c r="AN17" s="42">
        <f>SUMIF(Expenses!$A$3:$A$253,'Current Working'!$A$17:$A$22,Expenses!AJ$3:AJ$253)</f>
        <v>3767034</v>
      </c>
      <c r="AO17" s="42">
        <f>SUMIF(Expenses!$A$3:$A$254,'Current Working'!$A$17:$A$22,Expenses!AK$3:AK$254)</f>
        <v>3917475</v>
      </c>
      <c r="AP17" s="42">
        <f>SUMIF(Expenses!$A$3:$A$254,'Current Working'!$A$17:$A$22,Expenses!AL$3:AL$254)</f>
        <v>922868.9</v>
      </c>
      <c r="AQ17" s="42">
        <f>SUMIF(Expenses!$A$3:$A$254,'Current Working'!$A$17:$A$22,Expenses!AM$3:AM$254)</f>
        <v>0</v>
      </c>
      <c r="AR17" s="42">
        <f>SUMIF(Expenses!$A$3:$A$254,'Current Working'!$A$17:$A$22,Expenses!AN$3:AN$254)</f>
        <v>0</v>
      </c>
      <c r="AS17" s="42">
        <f>SUMIF(Expenses!$A$3:$A$254,'Current Working'!$A$17:$A$22,Expenses!AO$3:AO$254)</f>
        <v>0</v>
      </c>
      <c r="AT17" s="42">
        <f>SUMIF(Expenses!$A$3:$A$254,'Current Working'!$A$17:$A$22,Expenses!AP$3:AP$254)</f>
        <v>0</v>
      </c>
      <c r="AU17" s="46">
        <f>+AT17-AN17</f>
        <v>-3767034</v>
      </c>
      <c r="AV17" s="47">
        <f>IFERROR(AU17/AN17,"-")</f>
        <v>-1</v>
      </c>
      <c r="AW17" s="48"/>
      <c r="AX17" s="68"/>
      <c r="AY17" s="42">
        <f>SUMIF(Expenses!$A$3:$A$177,'Current Working'!$A$17:$A$22,Expenses!AS$3:AS$253)</f>
        <v>0</v>
      </c>
      <c r="AZ17" s="46">
        <f>+AY17-AT17</f>
        <v>0</v>
      </c>
      <c r="BA17" s="47" t="str">
        <f>IFERROR(AZ17/AT17,"-")</f>
        <v>-</v>
      </c>
      <c r="BB17" s="42">
        <f>SUMIF(Expenses!$A$3:$A$177,'Current Working'!$A$17:$A$22,Expenses!AT$3:AT$253)</f>
        <v>0</v>
      </c>
      <c r="BC17" s="42">
        <f>SUMIF(Expenses!$A$3:$A$177,'Current Working'!$A$17:$A$22,Expenses!AU$3:AU$253)</f>
        <v>0</v>
      </c>
      <c r="BD17" s="42">
        <f>SUMIF(Expenses!$A$3:$A$177,'Current Working'!$A$17:$A$22,Expenses!AV$3:AV$253)</f>
        <v>0</v>
      </c>
      <c r="BE17" s="42">
        <f>SUMIF(Expenses!$A$3:$A$177,'Current Working'!$A$17:$A$22,Expenses!AW$3:AW$253)</f>
        <v>0</v>
      </c>
      <c r="BF17" s="42">
        <f>SUMIF(Expenses!$A$3:$A$177,'Current Working'!$A$17:$A$22,Expenses!AX$3:AX$253)</f>
        <v>0</v>
      </c>
      <c r="BG17" s="42">
        <f>SUMIF(Expenses!$A$3:$A$177,'Current Working'!$A$17:$A$22,Expenses!AY$3:AY$253)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27</v>
      </c>
      <c r="E18" s="41"/>
      <c r="F18" s="42">
        <f>SUMIF(Expenses!$A$3:$A$254,'Current Working'!$A$17:$A$22,Expenses!H$3:H$254)</f>
        <v>664580</v>
      </c>
      <c r="G18" s="42">
        <f>SUMIF(Expenses!$A$3:$A$254,'Current Working'!$A$17:$A$22,Expenses!I$3:I$254)</f>
        <v>2822580</v>
      </c>
      <c r="H18" s="42">
        <f>SUMIF(Expenses!$A$3:$A$254,'Current Working'!$A$17:$A$22,Expenses!J$3:J$254)</f>
        <v>0</v>
      </c>
      <c r="I18" s="42">
        <f>SUMIF(Expenses!$A$3:$A$254,'Current Working'!$A$17:$A$22,Expenses!K$3:K$254)</f>
        <v>0</v>
      </c>
      <c r="J18" s="42">
        <f>SUMIF(Expenses!$A$3:$A$254,'Current Working'!$A$17:$A$22,Expenses!L$3:L$254)</f>
        <v>0</v>
      </c>
      <c r="K18" s="42">
        <f>SUMIF(Expenses!$A$3:$A$254,'Current Working'!$A$17:$A$22,Expenses!M$3:M$254)</f>
        <v>1062465.46</v>
      </c>
      <c r="L18" s="42">
        <f>SUMIF(Expenses!$A$3:$A$254,'Current Working'!$A$17:$A$22,Expenses!N$3:N$254)</f>
        <v>1062465.46</v>
      </c>
      <c r="M18" s="46">
        <f>L18-G18</f>
        <v>-1760114.54</v>
      </c>
      <c r="N18" s="47">
        <f>IFERROR(M18/G18,"-")</f>
        <v>-0.62358357956196109</v>
      </c>
      <c r="O18" s="41"/>
      <c r="Q18" s="42">
        <f>SUMIF(Expenses!$A$3:$A$254,'Current Working'!$A$17:$A$22,Expenses!Q$3:Q$254)</f>
        <v>1105000</v>
      </c>
      <c r="R18" s="42">
        <f>SUMIF(Expenses!$A$3:$A$254,'Current Working'!$A$17:$A$22,Expenses!R$3:R$254)</f>
        <v>2840395</v>
      </c>
      <c r="S18" s="42">
        <f>SUMIF(Expenses!$A$3:$A$254,'Current Working'!$A$17:$A$22,Expenses!S$3:S$254)</f>
        <v>0</v>
      </c>
      <c r="T18" s="42">
        <f>SUMIF(Expenses!$A$3:$A$254,'Current Working'!$A$17:$A$22,Expenses!T$3:T$254)</f>
        <v>0</v>
      </c>
      <c r="U18" s="42">
        <f>SUMIF(Expenses!$A$3:$A$254,'Current Working'!$A$17:$A$22,Expenses!U$3:U$254)</f>
        <v>0</v>
      </c>
      <c r="V18" s="42">
        <f>SUMIF(Expenses!$A$3:$A$254,'Current Working'!$A$17:$A$22,Expenses!V$3:V$254)</f>
        <v>910531.58</v>
      </c>
      <c r="W18" s="42">
        <f>SUMIF(Expenses!$A$3:$A$254,'Current Working'!$A$17:$A$22,Expenses!W$3:W$254)</f>
        <v>910531.58</v>
      </c>
      <c r="X18" s="46">
        <f>+W18-Q18</f>
        <v>-194468.42000000004</v>
      </c>
      <c r="Y18" s="47">
        <f>IFERROR(X18/Q18,"-")</f>
        <v>-0.17598952036199098</v>
      </c>
      <c r="Z18" s="41"/>
      <c r="AA18" s="41"/>
      <c r="AB18" s="42">
        <f>SUMIF(Expenses!$A$3:$A$254,'Current Working'!$A$17:$A$22,Expenses!Z$3:Z$254)</f>
        <v>1171000</v>
      </c>
      <c r="AC18" s="42">
        <f>SUMIF(Expenses!$A$3:$A$254,'Current Working'!$A$17:$A$22,Expenses!AA$3:AA$254)</f>
        <v>1661852</v>
      </c>
      <c r="AD18" s="42">
        <f>SUMIF(Expenses!$A$3:$A$254,'Current Working'!$A$17:$A$22,Expenses!AB$3:AB$254)</f>
        <v>0</v>
      </c>
      <c r="AE18" s="42">
        <f>SUMIF(Expenses!$A$3:$A$254,'Current Working'!$A$17:$A$22,Expenses!AC$3:AC$254)</f>
        <v>0</v>
      </c>
      <c r="AF18" s="42">
        <f>SUMIF(Expenses!$A$3:$A$254,'Current Working'!$A$17:$A$22,Expenses!AD$3:AD$254)</f>
        <v>0</v>
      </c>
      <c r="AG18" s="42">
        <f>SUMIF(Expenses!$A$3:$A$254,'Current Working'!$A$17:$A$22,Expenses!AE$3:AE$254)</f>
        <v>1175518.6099999999</v>
      </c>
      <c r="AH18" s="42">
        <f>SUMIF(Expenses!$A$3:$A$254,'Current Working'!$A$17:$A$22,Expenses!AF$3:AF$254)</f>
        <v>1175518.6099999999</v>
      </c>
      <c r="AI18" s="46">
        <f>+AH18-AC18</f>
        <v>-486333.39000000013</v>
      </c>
      <c r="AJ18" s="47">
        <f>IFERROR(AI18/AC18,"-")</f>
        <v>-0.29264542811273214</v>
      </c>
      <c r="AK18" s="48"/>
      <c r="AL18" s="49"/>
      <c r="AM18" s="42">
        <f>SUMIF(Expenses!$A$3:$A$254,'Current Working'!$A$17:$A$22,Expenses!AI$3:AI$254)</f>
        <v>1198000</v>
      </c>
      <c r="AN18" s="42">
        <f>SUMIF(Expenses!$A$3:$A$253,'Current Working'!$A$17:$A$22,Expenses!AJ$3:AJ$253)</f>
        <v>1611294</v>
      </c>
      <c r="AO18" s="42">
        <f>SUMIF(Expenses!$A$3:$A$254,'Current Working'!$A$17:$A$22,Expenses!AK$3:AK$254)</f>
        <v>1736294</v>
      </c>
      <c r="AP18" s="42">
        <f>SUMIF(Expenses!$A$3:$A$254,'Current Working'!$A$17:$A$22,Expenses!AL$3:AL$254)</f>
        <v>98965.62</v>
      </c>
      <c r="AQ18" s="42">
        <f>SUMIF(Expenses!$A$3:$A$254,'Current Working'!$A$17:$A$22,Expenses!AM$3:AM$254)</f>
        <v>0</v>
      </c>
      <c r="AR18" s="42">
        <f>SUMIF(Expenses!$A$3:$A$254,'Current Working'!$A$17:$A$22,Expenses!AN$3:AN$254)</f>
        <v>0</v>
      </c>
      <c r="AS18" s="42">
        <f>SUMIF(Expenses!$A$3:$A$254,'Current Working'!$A$17:$A$22,Expenses!AO$3:AO$254)</f>
        <v>0</v>
      </c>
      <c r="AT18" s="42">
        <f>SUMIF(Expenses!$A$3:$A$254,'Current Working'!$A$17:$A$22,Expenses!AP$3:AP$254)</f>
        <v>0</v>
      </c>
      <c r="AU18" s="46">
        <f>+AT18-AN18</f>
        <v>-1611294</v>
      </c>
      <c r="AV18" s="47">
        <f t="shared" ref="AV18:AV23" si="5">IFERROR(AU18/AN18,"-")</f>
        <v>-1</v>
      </c>
      <c r="AW18" s="69"/>
      <c r="AY18" s="42">
        <f>SUMIF(Expenses!$A$3:$A$177,'Current Working'!$A$17:$A$22,Expenses!AS$3:AS$253)</f>
        <v>0</v>
      </c>
      <c r="AZ18" s="46">
        <f>+AY18-AT18</f>
        <v>0</v>
      </c>
      <c r="BA18" s="47" t="str">
        <f>IFERROR(AZ18/AT18,"-")</f>
        <v>-</v>
      </c>
      <c r="BB18" s="42">
        <f>SUMIF(Expenses!$A$3:$A$177,'Current Working'!$A$17:$A$22,Expenses!AT$3:AT$253)</f>
        <v>0</v>
      </c>
      <c r="BC18" s="42">
        <f>SUMIF(Expenses!$A$3:$A$177,'Current Working'!$A$17:$A$22,Expenses!AU$3:AU$253)</f>
        <v>0</v>
      </c>
      <c r="BD18" s="42">
        <f>SUMIF(Expenses!$A$3:$A$177,'Current Working'!$A$17:$A$22,Expenses!AV$3:AV$253)</f>
        <v>0</v>
      </c>
      <c r="BE18" s="42">
        <f>SUMIF(Expenses!$A$3:$A$177,'Current Working'!$A$17:$A$22,Expenses!AW$3:AW$253)</f>
        <v>0</v>
      </c>
      <c r="BF18" s="42">
        <f>SUMIF(Expenses!$A$3:$A$177,'Current Working'!$A$17:$A$22,Expenses!AX$3:AX$253)</f>
        <v>0</v>
      </c>
      <c r="BG18" s="42">
        <f>SUMIF(Expenses!$A$3:$A$177,'Current Working'!$A$17:$A$22,Expenses!AY$3:AY$253)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147</v>
      </c>
      <c r="E19" s="41"/>
      <c r="F19" s="42">
        <f>SUMIF(Expenses!$A$3:$A$254,'Current Working'!$A$17:$A$22,Expenses!H$3:H$254)</f>
        <v>428400</v>
      </c>
      <c r="G19" s="42">
        <f>SUMIF(Expenses!$A$3:$A$254,'Current Working'!$A$17:$A$22,Expenses!I$3:I$254)</f>
        <v>497845</v>
      </c>
      <c r="H19" s="42">
        <f>SUMIF(Expenses!$A$3:$A$254,'Current Working'!$A$17:$A$22,Expenses!J$3:J$254)</f>
        <v>0</v>
      </c>
      <c r="I19" s="42">
        <f>SUMIF(Expenses!$A$3:$A$254,'Current Working'!$A$17:$A$22,Expenses!K$3:K$254)</f>
        <v>0</v>
      </c>
      <c r="J19" s="42">
        <f>SUMIF(Expenses!$A$3:$A$254,'Current Working'!$A$17:$A$22,Expenses!L$3:L$254)</f>
        <v>0</v>
      </c>
      <c r="K19" s="42">
        <f>SUMIF(Expenses!$A$3:$A$254,'Current Working'!$A$17:$A$22,Expenses!M$3:M$254)</f>
        <v>426212.32</v>
      </c>
      <c r="L19" s="42">
        <f>SUMIF(Expenses!$A$3:$A$254,'Current Working'!$A$17:$A$22,Expenses!N$3:N$254)</f>
        <v>426212.32</v>
      </c>
      <c r="M19" s="46">
        <f>L19-G19</f>
        <v>-71632.679999999993</v>
      </c>
      <c r="N19" s="47">
        <f>IFERROR(M19/G19,"-")</f>
        <v>-0.1438855065331579</v>
      </c>
      <c r="O19" s="41"/>
      <c r="Q19" s="42">
        <f>SUMIF(Expenses!$A$3:$A$254,'Current Working'!$A$17:$A$22,Expenses!Q$3:Q$254)</f>
        <v>498345</v>
      </c>
      <c r="R19" s="42">
        <f>SUMIF(Expenses!$A$3:$A$254,'Current Working'!$A$17:$A$22,Expenses!R$3:R$254)</f>
        <v>506770</v>
      </c>
      <c r="S19" s="42">
        <f>SUMIF(Expenses!$A$3:$A$254,'Current Working'!$A$17:$A$22,Expenses!S$3:S$254)</f>
        <v>0</v>
      </c>
      <c r="T19" s="42">
        <f>SUMIF(Expenses!$A$3:$A$254,'Current Working'!$A$17:$A$22,Expenses!T$3:T$254)</f>
        <v>0</v>
      </c>
      <c r="U19" s="42">
        <f>SUMIF(Expenses!$A$3:$A$254,'Current Working'!$A$17:$A$22,Expenses!U$3:U$254)</f>
        <v>0</v>
      </c>
      <c r="V19" s="42">
        <f>SUMIF(Expenses!$A$3:$A$254,'Current Working'!$A$17:$A$22,Expenses!V$3:V$254)</f>
        <v>463303.34000000008</v>
      </c>
      <c r="W19" s="42">
        <f>SUMIF(Expenses!$A$3:$A$254,'Current Working'!$A$17:$A$22,Expenses!W$3:W$254)</f>
        <v>463303.34000000008</v>
      </c>
      <c r="X19" s="46">
        <f>+W19-Q19</f>
        <v>-35041.659999999916</v>
      </c>
      <c r="Y19" s="47">
        <f>IFERROR(X19/Q19,"-")</f>
        <v>-7.0316066179052492E-2</v>
      </c>
      <c r="Z19" s="41"/>
      <c r="AA19" s="41"/>
      <c r="AB19" s="42">
        <f>SUMIF(Expenses!$A$3:$A$254,'Current Working'!$A$17:$A$22,Expenses!Z$3:Z$254)</f>
        <v>530245</v>
      </c>
      <c r="AC19" s="42">
        <f>SUMIF(Expenses!$A$3:$A$254,'Current Working'!$A$17:$A$22,Expenses!AA$3:AA$254)</f>
        <v>530245</v>
      </c>
      <c r="AD19" s="42">
        <f>SUMIF(Expenses!$A$3:$A$254,'Current Working'!$A$17:$A$22,Expenses!AB$3:AB$254)</f>
        <v>0</v>
      </c>
      <c r="AE19" s="42">
        <f>SUMIF(Expenses!$A$3:$A$254,'Current Working'!$A$17:$A$22,Expenses!AC$3:AC$254)</f>
        <v>0</v>
      </c>
      <c r="AF19" s="42">
        <f>SUMIF(Expenses!$A$3:$A$254,'Current Working'!$A$17:$A$22,Expenses!AD$3:AD$254)</f>
        <v>0</v>
      </c>
      <c r="AG19" s="42">
        <f>SUMIF(Expenses!$A$3:$A$254,'Current Working'!$A$17:$A$22,Expenses!AE$3:AE$254)</f>
        <v>289225.62000000005</v>
      </c>
      <c r="AH19" s="42">
        <f>SUMIF(Expenses!$A$3:$A$254,'Current Working'!$A$17:$A$22,Expenses!AF$3:AF$254)</f>
        <v>289225.62000000005</v>
      </c>
      <c r="AI19" s="46">
        <f>+AH19-AC19</f>
        <v>-241019.37999999995</v>
      </c>
      <c r="AJ19" s="47">
        <f>IFERROR(AI19/AC19,"-")</f>
        <v>-0.45454342803798237</v>
      </c>
      <c r="AK19" s="48"/>
      <c r="AL19" s="49"/>
      <c r="AM19" s="42">
        <f>SUMIF(Expenses!$A$3:$A$254,'Current Working'!$A$17:$A$22,Expenses!AI$3:AI$254)</f>
        <v>531845</v>
      </c>
      <c r="AN19" s="42">
        <f>SUMIF(Expenses!$A$3:$A$253,'Current Working'!$A$17:$A$22,Expenses!AJ$3:AJ$253)</f>
        <v>531845</v>
      </c>
      <c r="AO19" s="42">
        <f>SUMIF(Expenses!$A$3:$A$254,'Current Working'!$A$17:$A$22,Expenses!AK$3:AK$254)</f>
        <v>635845</v>
      </c>
      <c r="AP19" s="42">
        <f>SUMIF(Expenses!$A$3:$A$254,'Current Working'!$A$17:$A$22,Expenses!AL$3:AL$254)</f>
        <v>16782.439999999999</v>
      </c>
      <c r="AQ19" s="42">
        <f>SUMIF(Expenses!$A$3:$A$254,'Current Working'!$A$17:$A$22,Expenses!AM$3:AM$254)</f>
        <v>0</v>
      </c>
      <c r="AR19" s="42">
        <f>SUMIF(Expenses!$A$3:$A$254,'Current Working'!$A$17:$A$22,Expenses!AN$3:AN$254)</f>
        <v>0</v>
      </c>
      <c r="AS19" s="42">
        <f>SUMIF(Expenses!$A$3:$A$254,'Current Working'!$A$17:$A$22,Expenses!AO$3:AO$254)</f>
        <v>0</v>
      </c>
      <c r="AT19" s="42">
        <f>SUMIF(Expenses!$A$3:$A$254,'Current Working'!$A$17:$A$22,Expenses!AP$3:AP$254)</f>
        <v>0</v>
      </c>
      <c r="AU19" s="46">
        <f>+AT19-AN19</f>
        <v>-531845</v>
      </c>
      <c r="AV19" s="47">
        <f t="shared" si="5"/>
        <v>-1</v>
      </c>
      <c r="AW19" s="70"/>
      <c r="AY19" s="42">
        <f>SUMIF(Expenses!$A$3:$A$177,'Current Working'!$A$17:$A$22,Expenses!AS$3:AS$253)</f>
        <v>0</v>
      </c>
      <c r="AZ19" s="46">
        <f>+AY19-AT19</f>
        <v>0</v>
      </c>
      <c r="BA19" s="47" t="str">
        <f>IFERROR(AZ19/AT19,"-")</f>
        <v>-</v>
      </c>
      <c r="BB19" s="42">
        <f>SUMIF(Expenses!$A$3:$A$177,'Current Working'!$A$17:$A$22,Expenses!AT$3:AT$253)</f>
        <v>0</v>
      </c>
      <c r="BC19" s="42">
        <f>SUMIF(Expenses!$A$3:$A$177,'Current Working'!$A$17:$A$22,Expenses!AU$3:AU$253)</f>
        <v>0</v>
      </c>
      <c r="BD19" s="42">
        <f>SUMIF(Expenses!$A$3:$A$177,'Current Working'!$A$17:$A$22,Expenses!AV$3:AV$253)</f>
        <v>0</v>
      </c>
      <c r="BE19" s="42">
        <f>SUMIF(Expenses!$A$3:$A$177,'Current Working'!$A$17:$A$22,Expenses!AW$3:AW$253)</f>
        <v>0</v>
      </c>
      <c r="BF19" s="42">
        <f>SUMIF(Expenses!$A$3:$A$177,'Current Working'!$A$17:$A$22,Expenses!AX$3:AX$253)</f>
        <v>0</v>
      </c>
      <c r="BG19" s="42">
        <f>SUMIF(Expenses!$A$3:$A$177,'Current Working'!$A$17:$A$22,Expenses!AY$3:AY$253)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146</v>
      </c>
      <c r="E20" s="41"/>
      <c r="F20" s="42">
        <f>SUMIF(Expenses!$A$3:$A$254,'Current Working'!$A$17:$A$22,Expenses!H$3:H$254)</f>
        <v>0</v>
      </c>
      <c r="G20" s="42">
        <f>SUMIF(Expenses!$A$3:$A$254,'Current Working'!$A$17:$A$22,Expenses!I$3:I$254)</f>
        <v>0</v>
      </c>
      <c r="H20" s="42">
        <f>SUMIF(Expenses!$A$3:$A$254,'Current Working'!$A$17:$A$22,Expenses!J$3:J$254)</f>
        <v>0</v>
      </c>
      <c r="I20" s="42">
        <f>SUMIF(Expenses!$A$3:$A$254,'Current Working'!$A$17:$A$22,Expenses!K$3:K$254)</f>
        <v>0</v>
      </c>
      <c r="J20" s="42">
        <f>SUMIF(Expenses!$A$3:$A$254,'Current Working'!$A$17:$A$22,Expenses!L$3:L$254)</f>
        <v>0</v>
      </c>
      <c r="K20" s="42">
        <f>SUMIF(Expenses!$A$3:$A$254,'Current Working'!$A$17:$A$22,Expenses!M$3:M$254)</f>
        <v>0</v>
      </c>
      <c r="L20" s="42">
        <f>SUMIF(Expenses!$A$3:$A$254,'Current Working'!$A$17:$A$22,Expenses!N$3:N$254)</f>
        <v>0</v>
      </c>
      <c r="M20" s="46"/>
      <c r="N20" s="47"/>
      <c r="O20" s="41"/>
      <c r="Q20" s="42">
        <f>SUMIF(Expenses!$A$3:$A$254,'Current Working'!$A$17:$A$22,Expenses!Q$3:Q$254)</f>
        <v>0</v>
      </c>
      <c r="R20" s="42">
        <f>SUMIF(Expenses!$A$3:$A$254,'Current Working'!$A$17:$A$22,Expenses!R$3:R$254)</f>
        <v>0</v>
      </c>
      <c r="S20" s="42">
        <f>SUMIF(Expenses!$A$3:$A$254,'Current Working'!$A$17:$A$22,Expenses!S$3:S$254)</f>
        <v>0</v>
      </c>
      <c r="T20" s="42">
        <f>SUMIF(Expenses!$A$3:$A$254,'Current Working'!$A$17:$A$22,Expenses!T$3:T$254)</f>
        <v>0</v>
      </c>
      <c r="U20" s="42">
        <f>SUMIF(Expenses!$A$3:$A$254,'Current Working'!$A$17:$A$22,Expenses!U$3:U$254)</f>
        <v>0</v>
      </c>
      <c r="V20" s="42">
        <f>SUMIF(Expenses!$A$3:$A$254,'Current Working'!$A$17:$A$22,Expenses!V$3:V$254)</f>
        <v>0</v>
      </c>
      <c r="W20" s="42">
        <f>SUMIF(Expenses!$A$3:$A$254,'Current Working'!$A$17:$A$22,Expenses!W$3:W$254)</f>
        <v>0</v>
      </c>
      <c r="X20" s="46"/>
      <c r="Y20" s="47"/>
      <c r="Z20" s="41"/>
      <c r="AA20" s="41"/>
      <c r="AB20" s="42">
        <f>SUMIF(Expenses!$A$3:$A$254,'Current Working'!$A$17:$A$22,Expenses!Z$3:Z$254)</f>
        <v>0</v>
      </c>
      <c r="AC20" s="42">
        <f>SUMIF(Expenses!$A$3:$A$254,'Current Working'!$A$17:$A$22,Expenses!AA$3:AA$254)</f>
        <v>0</v>
      </c>
      <c r="AD20" s="42">
        <f>SUMIF(Expenses!$A$3:$A$254,'Current Working'!$A$17:$A$22,Expenses!AB$3:AB$254)</f>
        <v>0</v>
      </c>
      <c r="AE20" s="42">
        <f>SUMIF(Expenses!$A$3:$A$254,'Current Working'!$A$17:$A$22,Expenses!AC$3:AC$254)</f>
        <v>0</v>
      </c>
      <c r="AF20" s="42">
        <f>SUMIF(Expenses!$A$3:$A$254,'Current Working'!$A$17:$A$22,Expenses!AD$3:AD$254)</f>
        <v>0</v>
      </c>
      <c r="AG20" s="42">
        <f>SUMIF(Expenses!$A$3:$A$254,'Current Working'!$A$17:$A$22,Expenses!AE$3:AE$254)</f>
        <v>0</v>
      </c>
      <c r="AH20" s="42">
        <f>SUMIF(Expenses!$A$3:$A$254,'Current Working'!$A$17:$A$22,Expenses!AF$3:AF$254)</f>
        <v>0</v>
      </c>
      <c r="AI20" s="46"/>
      <c r="AJ20" s="47"/>
      <c r="AK20" s="48"/>
      <c r="AL20" s="49"/>
      <c r="AM20" s="42">
        <f>SUMIF(Expenses!$A$3:$A$254,'Current Working'!$A$17:$A$22,Expenses!AI$3:AI$254)</f>
        <v>0</v>
      </c>
      <c r="AN20" s="42">
        <f>SUMIF(Expenses!$A$3:$A$253,'Current Working'!$A$17:$A$22,Expenses!AJ$3:AJ$253)</f>
        <v>0</v>
      </c>
      <c r="AO20" s="42">
        <f>SUMIF(Expenses!$A$3:$A$254,'Current Working'!$A$17:$A$22,Expenses!AK$3:AK$254)</f>
        <v>0</v>
      </c>
      <c r="AP20" s="42">
        <f>SUMIF(Expenses!$A$3:$A$254,'Current Working'!$A$17:$A$22,Expenses!AL$3:AL$254)</f>
        <v>0</v>
      </c>
      <c r="AQ20" s="42">
        <f>SUMIF(Expenses!$A$3:$A$254,'Current Working'!$A$17:$A$22,Expenses!AM$3:AM$254)</f>
        <v>0</v>
      </c>
      <c r="AR20" s="42">
        <f>SUMIF(Expenses!$A$3:$A$254,'Current Working'!$A$17:$A$22,Expenses!AN$3:AN$254)</f>
        <v>0</v>
      </c>
      <c r="AS20" s="42">
        <f>SUMIF(Expenses!$A$3:$A$254,'Current Working'!$A$17:$A$22,Expenses!AO$3:AO$254)</f>
        <v>0</v>
      </c>
      <c r="AT20" s="42">
        <f>SUMIF(Expenses!$A$3:$A$254,'Current Working'!$A$17:$A$22,Expenses!AP$3:AP$254)</f>
        <v>0</v>
      </c>
      <c r="AU20" s="46"/>
      <c r="AV20" s="47"/>
      <c r="AW20" s="70"/>
      <c r="AY20" s="42">
        <f>SUMIF(Expenses!$A$3:$A$177,'Current Working'!$A$17:$A$22,Expenses!AS$3:AS$253)</f>
        <v>0</v>
      </c>
      <c r="AZ20" s="46"/>
      <c r="BA20" s="47"/>
      <c r="BB20" s="42">
        <f>SUMIF(Expenses!$A$3:$A$177,'Current Working'!$A$17:$A$22,Expenses!AT$3:AT$253)</f>
        <v>0</v>
      </c>
      <c r="BC20" s="42">
        <f>SUMIF(Expenses!$A$3:$A$177,'Current Working'!$A$17:$A$22,Expenses!AU$3:AU$253)</f>
        <v>0</v>
      </c>
      <c r="BD20" s="42">
        <f>SUMIF(Expenses!$A$3:$A$177,'Current Working'!$A$17:$A$22,Expenses!AV$3:AV$253)</f>
        <v>0</v>
      </c>
      <c r="BE20" s="42">
        <f>SUMIF(Expenses!$A$3:$A$177,'Current Working'!$A$17:$A$22,Expenses!AW$3:AW$253)</f>
        <v>0</v>
      </c>
      <c r="BF20" s="42">
        <f>SUMIF(Expenses!$A$3:$A$177,'Current Working'!$A$17:$A$22,Expenses!AX$3:AX$253)</f>
        <v>0</v>
      </c>
      <c r="BG20" s="42">
        <f>SUMIF(Expenses!$A$3:$A$177,'Current Working'!$A$17:$A$22,Expenses!AY$3:AY$253)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28</v>
      </c>
      <c r="E21" s="41"/>
      <c r="F21" s="42">
        <f>SUMIF(Expenses!$A$3:$A$254,'Current Working'!$A$17:$A$22,Expenses!H$3:H$254)</f>
        <v>0</v>
      </c>
      <c r="G21" s="42">
        <f>SUMIF(Expenses!$A$3:$A$254,'Current Working'!$A$17:$A$22,Expenses!I$3:I$254)</f>
        <v>255000</v>
      </c>
      <c r="H21" s="42">
        <f>SUMIF(Expenses!$A$3:$A$254,'Current Working'!$A$17:$A$22,Expenses!J$3:J$254)</f>
        <v>0</v>
      </c>
      <c r="I21" s="42">
        <f>SUMIF(Expenses!$A$3:$A$254,'Current Working'!$A$17:$A$22,Expenses!K$3:K$254)</f>
        <v>0</v>
      </c>
      <c r="J21" s="42">
        <f>SUMIF(Expenses!$A$3:$A$254,'Current Working'!$A$17:$A$22,Expenses!L$3:L$254)</f>
        <v>0</v>
      </c>
      <c r="K21" s="42">
        <f>SUMIF(Expenses!$A$3:$A$254,'Current Working'!$A$17:$A$22,Expenses!M$3:M$254)</f>
        <v>0</v>
      </c>
      <c r="L21" s="42">
        <f>SUMIF(Expenses!$A$3:$A$254,'Current Working'!$A$17:$A$22,Expenses!N$3:N$254)</f>
        <v>0</v>
      </c>
      <c r="M21" s="46">
        <f>L21-G21</f>
        <v>-255000</v>
      </c>
      <c r="N21" s="47">
        <f>IFERROR(M21/G21,"-")</f>
        <v>-1</v>
      </c>
      <c r="O21" s="41"/>
      <c r="Q21" s="42">
        <f>SUMIF(Expenses!$A$3:$A$254,'Current Working'!$A$17:$A$22,Expenses!Q$3:Q$254)</f>
        <v>1475</v>
      </c>
      <c r="R21" s="42">
        <f>SUMIF(Expenses!$A$3:$A$254,'Current Working'!$A$17:$A$22,Expenses!R$3:R$254)</f>
        <v>326475</v>
      </c>
      <c r="S21" s="42">
        <f>SUMIF(Expenses!$A$3:$A$254,'Current Working'!$A$17:$A$22,Expenses!S$3:S$254)</f>
        <v>0</v>
      </c>
      <c r="T21" s="42">
        <f>SUMIF(Expenses!$A$3:$A$254,'Current Working'!$A$17:$A$22,Expenses!T$3:T$254)</f>
        <v>0</v>
      </c>
      <c r="U21" s="42">
        <f>SUMIF(Expenses!$A$3:$A$254,'Current Working'!$A$17:$A$22,Expenses!U$3:U$254)</f>
        <v>0</v>
      </c>
      <c r="V21" s="42">
        <f>SUMIF(Expenses!$A$3:$A$254,'Current Working'!$A$17:$A$22,Expenses!V$3:V$254)</f>
        <v>1002.56</v>
      </c>
      <c r="W21" s="42">
        <f>SUMIF(Expenses!$A$3:$A$254,'Current Working'!$A$17:$A$22,Expenses!W$3:W$254)</f>
        <v>1002.56</v>
      </c>
      <c r="X21" s="46">
        <f>+W21-Q21</f>
        <v>-472.44000000000005</v>
      </c>
      <c r="Y21" s="47">
        <f>IFERROR(X21/Q21,"-")</f>
        <v>-0.32029830508474583</v>
      </c>
      <c r="Z21" s="41"/>
      <c r="AA21" s="41"/>
      <c r="AB21" s="42">
        <f>SUMIF(Expenses!$A$3:$A$254,'Current Working'!$A$17:$A$22,Expenses!Z$3:Z$254)</f>
        <v>0</v>
      </c>
      <c r="AC21" s="42">
        <f>SUMIF(Expenses!$A$3:$A$254,'Current Working'!$A$17:$A$22,Expenses!AA$3:AA$254)</f>
        <v>325000</v>
      </c>
      <c r="AD21" s="42">
        <f>SUMIF(Expenses!$A$3:$A$254,'Current Working'!$A$17:$A$22,Expenses!AB$3:AB$254)</f>
        <v>0</v>
      </c>
      <c r="AE21" s="42">
        <f>SUMIF(Expenses!$A$3:$A$254,'Current Working'!$A$17:$A$22,Expenses!AC$3:AC$254)</f>
        <v>0</v>
      </c>
      <c r="AF21" s="42">
        <f>SUMIF(Expenses!$A$3:$A$254,'Current Working'!$A$17:$A$22,Expenses!AD$3:AD$254)</f>
        <v>0</v>
      </c>
      <c r="AG21" s="42">
        <f>SUMIF(Expenses!$A$3:$A$254,'Current Working'!$A$17:$A$22,Expenses!AE$3:AE$254)</f>
        <v>60004</v>
      </c>
      <c r="AH21" s="42">
        <f>SUMIF(Expenses!$A$3:$A$254,'Current Working'!$A$17:$A$22,Expenses!AF$3:AF$254)</f>
        <v>60004</v>
      </c>
      <c r="AI21" s="46">
        <f>+AH21-AC21</f>
        <v>-264996</v>
      </c>
      <c r="AJ21" s="47">
        <f>IFERROR(AI21/AC21,"-")</f>
        <v>-0.81537230769230773</v>
      </c>
      <c r="AK21" s="48"/>
      <c r="AL21" s="49"/>
      <c r="AM21" s="42">
        <f>SUMIF(Expenses!$A$3:$A$254,'Current Working'!$A$17:$A$22,Expenses!AI$3:AI$254)</f>
        <v>0</v>
      </c>
      <c r="AN21" s="42">
        <f>SUMIF(Expenses!$A$3:$A$253,'Current Working'!$A$17:$A$22,Expenses!AJ$3:AJ$253)</f>
        <v>0</v>
      </c>
      <c r="AO21" s="42">
        <f>SUMIF(Expenses!$A$3:$A$254,'Current Working'!$A$17:$A$22,Expenses!AK$3:AK$254)</f>
        <v>400000</v>
      </c>
      <c r="AP21" s="42">
        <f>SUMIF(Expenses!$A$3:$A$254,'Current Working'!$A$17:$A$22,Expenses!AL$3:AL$254)</f>
        <v>22796</v>
      </c>
      <c r="AQ21" s="42">
        <f>SUMIF(Expenses!$A$3:$A$254,'Current Working'!$A$17:$A$22,Expenses!AM$3:AM$254)</f>
        <v>0</v>
      </c>
      <c r="AR21" s="42">
        <f>SUMIF(Expenses!$A$3:$A$254,'Current Working'!$A$17:$A$22,Expenses!AN$3:AN$254)</f>
        <v>0</v>
      </c>
      <c r="AS21" s="42">
        <f>SUMIF(Expenses!$A$3:$A$254,'Current Working'!$A$17:$A$22,Expenses!AO$3:AO$254)</f>
        <v>0</v>
      </c>
      <c r="AT21" s="42">
        <f>SUMIF(Expenses!$A$3:$A$254,'Current Working'!$A$17:$A$22,Expenses!AP$3:AP$254)</f>
        <v>0</v>
      </c>
      <c r="AU21" s="46">
        <f>+AT21-AN21</f>
        <v>0</v>
      </c>
      <c r="AV21" s="47" t="str">
        <f t="shared" si="5"/>
        <v>-</v>
      </c>
      <c r="AW21" s="48"/>
      <c r="AY21" s="42">
        <f>SUMIF(Expenses!$A$3:$A$177,'Current Working'!$A$17:$A$22,Expenses!AS$3:AS$253)</f>
        <v>0</v>
      </c>
      <c r="AZ21" s="46">
        <f>+AY21-AT21</f>
        <v>0</v>
      </c>
      <c r="BA21" s="47" t="str">
        <f>IFERROR(AZ21/AT21,"-")</f>
        <v>-</v>
      </c>
      <c r="BB21" s="42">
        <f>SUMIF(Expenses!$A$3:$A$177,'Current Working'!$A$17:$A$22,Expenses!AT$3:AT$253)</f>
        <v>0</v>
      </c>
      <c r="BC21" s="42">
        <f>SUMIF(Expenses!$A$3:$A$177,'Current Working'!$A$17:$A$22,Expenses!AU$3:AU$253)</f>
        <v>0</v>
      </c>
      <c r="BD21" s="42">
        <f>SUMIF(Expenses!$A$3:$A$177,'Current Working'!$A$17:$A$22,Expenses!AV$3:AV$253)</f>
        <v>0</v>
      </c>
      <c r="BE21" s="42">
        <f>SUMIF(Expenses!$A$3:$A$177,'Current Working'!$A$17:$A$22,Expenses!AW$3:AW$253)</f>
        <v>0</v>
      </c>
      <c r="BF21" s="42">
        <f>SUMIF(Expenses!$A$3:$A$177,'Current Working'!$A$17:$A$22,Expenses!AX$3:AX$253)</f>
        <v>0</v>
      </c>
      <c r="BG21" s="42">
        <f>SUMIF(Expenses!$A$3:$A$177,'Current Working'!$A$17:$A$22,Expenses!AY$3:AY$253)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29</v>
      </c>
      <c r="E22" s="41"/>
      <c r="F22" s="42">
        <f>SUMIF(Expenses!$A$3:$A$254,'Current Working'!$A$17:$A$22,Expenses!H$3:H$254)</f>
        <v>289000</v>
      </c>
      <c r="G22" s="42">
        <f>SUMIF(Expenses!$A$3:$A$254,'Current Working'!$A$17:$A$22,Expenses!I$3:I$254)</f>
        <v>0</v>
      </c>
      <c r="H22" s="42">
        <f>SUMIF(Expenses!$A$3:$A$254,'Current Working'!$A$17:$A$22,Expenses!J$3:J$254)</f>
        <v>0</v>
      </c>
      <c r="I22" s="42">
        <f>SUMIF(Expenses!$A$3:$A$254,'Current Working'!$A$17:$A$22,Expenses!K$3:K$254)</f>
        <v>0</v>
      </c>
      <c r="J22" s="42">
        <f>SUMIF(Expenses!$A$3:$A$254,'Current Working'!$A$17:$A$22,Expenses!L$3:L$254)</f>
        <v>0</v>
      </c>
      <c r="K22" s="42">
        <f>SUMIF(Expenses!$A$3:$A$254,'Current Working'!$A$17:$A$22,Expenses!M$3:M$254)</f>
        <v>0</v>
      </c>
      <c r="L22" s="42">
        <f>SUMIF(Expenses!$A$3:$A$254,'Current Working'!$A$17:$A$22,Expenses!N$3:N$254)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SUMIF(Expenses!$A$3:$A$254,'Current Working'!$A$17:$A$22,Expenses!Q$3:Q$254)</f>
        <v>70000</v>
      </c>
      <c r="R22" s="42">
        <f>SUMIF(Expenses!$A$3:$A$254,'Current Working'!$A$17:$A$22,Expenses!R$3:R$254)</f>
        <v>0</v>
      </c>
      <c r="S22" s="42">
        <f>SUMIF(Expenses!$A$3:$A$254,'Current Working'!$A$17:$A$22,Expenses!S$3:S$254)</f>
        <v>0</v>
      </c>
      <c r="T22" s="42">
        <f>SUMIF(Expenses!$A$3:$A$254,'Current Working'!$A$17:$A$22,Expenses!T$3:T$254)</f>
        <v>0</v>
      </c>
      <c r="U22" s="42">
        <f>SUMIF(Expenses!$A$3:$A$254,'Current Working'!$A$17:$A$22,Expenses!U$3:U$254)</f>
        <v>0</v>
      </c>
      <c r="V22" s="42">
        <f>SUMIF(Expenses!$A$3:$A$254,'Current Working'!$A$17:$A$22,Expenses!V$3:V$254)</f>
        <v>0</v>
      </c>
      <c r="W22" s="42">
        <f>SUMIF(Expenses!$A$3:$A$254,'Current Working'!$A$17:$A$22,Expenses!W$3:W$254)</f>
        <v>0</v>
      </c>
      <c r="X22" s="46">
        <f>+W22-Q22</f>
        <v>-70000</v>
      </c>
      <c r="Y22" s="72" t="str">
        <f>IFERROR(X22/L22,"-")</f>
        <v>-</v>
      </c>
      <c r="Z22" s="41"/>
      <c r="AA22" s="41"/>
      <c r="AB22" s="42">
        <f>SUMIF(Expenses!$A$3:$A$254,'Current Working'!$A$17:$A$22,Expenses!Z$3:Z$254)</f>
        <v>0</v>
      </c>
      <c r="AC22" s="42">
        <f>SUMIF(Expenses!$A$3:$A$254,'Current Working'!$A$17:$A$22,Expenses!AA$3:AA$254)</f>
        <v>0</v>
      </c>
      <c r="AD22" s="42">
        <f>SUMIF(Expenses!$A$3:$A$254,'Current Working'!$A$17:$A$22,Expenses!AB$3:AB$254)</f>
        <v>0</v>
      </c>
      <c r="AE22" s="42">
        <f>SUMIF(Expenses!$A$3:$A$254,'Current Working'!$A$17:$A$22,Expenses!AC$3:AC$254)</f>
        <v>0</v>
      </c>
      <c r="AF22" s="42">
        <f>SUMIF(Expenses!$A$3:$A$254,'Current Working'!$A$17:$A$22,Expenses!AD$3:AD$254)</f>
        <v>0</v>
      </c>
      <c r="AG22" s="42">
        <f>SUMIF(Expenses!$A$3:$A$254,'Current Working'!$A$17:$A$22,Expenses!AE$3:AE$254)</f>
        <v>0</v>
      </c>
      <c r="AH22" s="42">
        <f>SUMIF(Expenses!$A$3:$A$254,'Current Working'!$A$17:$A$22,Expenses!AF$3:AF$254)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SUMIF(Expenses!$A$3:$A$254,'Current Working'!$A$17:$A$22,Expenses!AI$3:AI$254)</f>
        <v>0</v>
      </c>
      <c r="AN22" s="42">
        <f>SUMIF(Expenses!$A$3:$A$253,'Current Working'!$A$17:$A$22,Expenses!AJ$3:AJ$253)</f>
        <v>0</v>
      </c>
      <c r="AO22" s="42">
        <f>SUMIF(Expenses!$A$3:$A$254,'Current Working'!$A$17:$A$22,Expenses!AK$3:AK$254)</f>
        <v>0</v>
      </c>
      <c r="AP22" s="42">
        <f>SUMIF(Expenses!$A$3:$A$254,'Current Working'!$A$17:$A$22,Expenses!AL$3:AL$254)</f>
        <v>0</v>
      </c>
      <c r="AQ22" s="42">
        <f>SUMIF(Expenses!$A$3:$A$254,'Current Working'!$A$17:$A$22,Expenses!AM$3:AM$254)</f>
        <v>0</v>
      </c>
      <c r="AR22" s="42">
        <f>SUMIF(Expenses!$A$3:$A$254,'Current Working'!$A$17:$A$22,Expenses!AN$3:AN$254)</f>
        <v>0</v>
      </c>
      <c r="AS22" s="42">
        <f>SUMIF(Expenses!$A$3:$A$254,'Current Working'!$A$17:$A$22,Expenses!AO$3:AO$254)</f>
        <v>0</v>
      </c>
      <c r="AT22" s="42">
        <f>SUMIF(Expenses!$A$3:$A$254,'Current Working'!$A$17:$A$22,Expenses!AP$3:AP$254)</f>
        <v>0</v>
      </c>
      <c r="AU22" s="46">
        <f>+AT22-AN22</f>
        <v>0</v>
      </c>
      <c r="AV22" s="47" t="str">
        <f t="shared" si="5"/>
        <v>-</v>
      </c>
      <c r="AW22" s="70"/>
      <c r="AY22" s="42">
        <f>SUMIF(Expenses!$A$3:$A$177,'Current Working'!$A$17:$A$22,Expenses!AS$3:AS$253)</f>
        <v>0</v>
      </c>
      <c r="AZ22" s="46">
        <f>+AY22-AT22</f>
        <v>0</v>
      </c>
      <c r="BA22" s="47" t="str">
        <f>IFERROR(AZ22/AT22,"-")</f>
        <v>-</v>
      </c>
      <c r="BB22" s="42">
        <f>SUMIF(Expenses!$A$3:$A$177,'Current Working'!$A$17:$A$22,Expenses!AT$3:AT$253)</f>
        <v>0</v>
      </c>
      <c r="BC22" s="42">
        <f>SUMIF(Expenses!$A$3:$A$177,'Current Working'!$A$17:$A$22,Expenses!AU$3:AU$253)</f>
        <v>0</v>
      </c>
      <c r="BD22" s="42">
        <f>SUMIF(Expenses!$A$3:$A$177,'Current Working'!$A$17:$A$22,Expenses!AV$3:AV$253)</f>
        <v>0</v>
      </c>
      <c r="BE22" s="42">
        <f>SUMIF(Expenses!$A$3:$A$177,'Current Working'!$A$17:$A$22,Expenses!AW$3:AW$253)</f>
        <v>0</v>
      </c>
      <c r="BF22" s="42">
        <f>SUMIF(Expenses!$A$3:$A$177,'Current Working'!$A$17:$A$22,Expenses!AX$3:AX$253)</f>
        <v>0</v>
      </c>
      <c r="BG22" s="42">
        <f>SUMIF(Expenses!$A$3:$A$177,'Current Working'!$A$17:$A$22,Expenses!AY$3:AY$253)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30</v>
      </c>
      <c r="D23" s="75"/>
      <c r="E23" s="62"/>
      <c r="F23" s="76">
        <f t="shared" ref="F23:L23" si="6">SUM(F17:F22)</f>
        <v>4638522</v>
      </c>
      <c r="G23" s="77">
        <f t="shared" si="6"/>
        <v>6862722</v>
      </c>
      <c r="H23" s="77">
        <f t="shared" si="6"/>
        <v>0</v>
      </c>
      <c r="I23" s="77">
        <f t="shared" si="6"/>
        <v>0</v>
      </c>
      <c r="J23" s="77">
        <f t="shared" si="6"/>
        <v>0</v>
      </c>
      <c r="K23" s="77">
        <f t="shared" si="6"/>
        <v>4232811.57</v>
      </c>
      <c r="L23" s="77">
        <f t="shared" si="6"/>
        <v>4232811.57</v>
      </c>
      <c r="M23" s="78">
        <f>L23-G23</f>
        <v>-2629910.4299999997</v>
      </c>
      <c r="N23" s="47">
        <f>IFERROR(M23/G23,"-")</f>
        <v>-0.38321680959829052</v>
      </c>
      <c r="O23" s="41"/>
      <c r="Q23" s="77">
        <f t="shared" ref="Q23:X23" si="7">SUM(Q17:Q22)</f>
        <v>5229070</v>
      </c>
      <c r="R23" s="77">
        <f t="shared" si="7"/>
        <v>7227890</v>
      </c>
      <c r="S23" s="77">
        <f t="shared" si="7"/>
        <v>0</v>
      </c>
      <c r="T23" s="77">
        <f t="shared" si="7"/>
        <v>0</v>
      </c>
      <c r="U23" s="77">
        <f t="shared" si="7"/>
        <v>0</v>
      </c>
      <c r="V23" s="77">
        <f t="shared" si="7"/>
        <v>4663691.1999999983</v>
      </c>
      <c r="W23" s="77">
        <f t="shared" si="7"/>
        <v>4663691.1999999983</v>
      </c>
      <c r="X23" s="76">
        <f t="shared" si="7"/>
        <v>-565378.80000000121</v>
      </c>
      <c r="Y23" s="47">
        <f>IFERROR(X23/Q23,"-")</f>
        <v>-0.10812224735947333</v>
      </c>
      <c r="Z23" s="41"/>
      <c r="AA23" s="41"/>
      <c r="AB23" s="76">
        <f t="shared" ref="AB23:AI23" si="8">SUM(AB17:AB22)</f>
        <v>5394443</v>
      </c>
      <c r="AC23" s="77">
        <f t="shared" si="8"/>
        <v>6342900</v>
      </c>
      <c r="AD23" s="77">
        <f t="shared" si="8"/>
        <v>0</v>
      </c>
      <c r="AE23" s="77">
        <f t="shared" si="8"/>
        <v>0</v>
      </c>
      <c r="AF23" s="77">
        <f t="shared" si="8"/>
        <v>0</v>
      </c>
      <c r="AG23" s="77">
        <f t="shared" si="8"/>
        <v>4932496.0100000007</v>
      </c>
      <c r="AH23" s="77">
        <f t="shared" si="8"/>
        <v>4932496.0100000007</v>
      </c>
      <c r="AI23" s="77">
        <f t="shared" si="8"/>
        <v>-1410403.9899999998</v>
      </c>
      <c r="AJ23" s="47">
        <f>IFERROR(AI23/AC23,"-")</f>
        <v>-0.22235948698544825</v>
      </c>
      <c r="AK23" s="68"/>
      <c r="AL23" s="79"/>
      <c r="AM23" s="76">
        <f t="shared" ref="AM23:AU23" si="9">SUM(AM17:AM22)</f>
        <v>5496879</v>
      </c>
      <c r="AN23" s="77">
        <f>SUM(AN17:AN22)</f>
        <v>5910173</v>
      </c>
      <c r="AO23" s="77">
        <f t="shared" si="9"/>
        <v>6689614</v>
      </c>
      <c r="AP23" s="77">
        <f t="shared" si="9"/>
        <v>1061412.96</v>
      </c>
      <c r="AQ23" s="77">
        <f t="shared" si="9"/>
        <v>0</v>
      </c>
      <c r="AR23" s="77">
        <f t="shared" si="9"/>
        <v>0</v>
      </c>
      <c r="AS23" s="77">
        <f t="shared" si="9"/>
        <v>0</v>
      </c>
      <c r="AT23" s="77">
        <f t="shared" si="9"/>
        <v>0</v>
      </c>
      <c r="AU23" s="77">
        <f t="shared" si="9"/>
        <v>-5910173</v>
      </c>
      <c r="AV23" s="47">
        <f t="shared" si="5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0">SUM(BB17:BB22)</f>
        <v>0</v>
      </c>
      <c r="BC23" s="77">
        <f t="shared" si="10"/>
        <v>0</v>
      </c>
      <c r="BD23" s="77">
        <f t="shared" si="10"/>
        <v>0</v>
      </c>
      <c r="BE23" s="77">
        <f t="shared" si="10"/>
        <v>0</v>
      </c>
      <c r="BF23" s="77">
        <f t="shared" si="10"/>
        <v>0</v>
      </c>
      <c r="BG23" s="77">
        <f t="shared" si="10"/>
        <v>0</v>
      </c>
      <c r="BH23" s="77">
        <f t="shared" si="10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31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162</v>
      </c>
      <c r="E26" s="62"/>
      <c r="F26" s="42">
        <f>SUMIF(Revenues!$A$3:$A$44,'Current Working'!$A$26:$A$27,Revenues!H$3:H$44)</f>
        <v>450000</v>
      </c>
      <c r="G26" s="42">
        <f>SUMIF(Revenues!$A$3:$A$44,'Current Working'!$A$26:$A$27,Revenues!I$3:I$44)</f>
        <v>450000</v>
      </c>
      <c r="H26" s="42">
        <f>SUMIF(Revenues!$A$3:$A$44,'Current Working'!$A$26:$A$27,Revenues!J$3:J$44)</f>
        <v>0</v>
      </c>
      <c r="I26" s="42">
        <f>SUMIF(Revenues!$A$3:$A$44,'Current Working'!$A$26:$A$27,Revenues!K$3:K$44)</f>
        <v>0</v>
      </c>
      <c r="J26" s="42">
        <f>SUMIF(Revenues!$A$3:$A$44,'Current Working'!$A$26:$A$27,Revenues!L$3:L$44)</f>
        <v>0</v>
      </c>
      <c r="K26" s="42">
        <f>SUMIF(Revenues!$A$3:$A$44,'Current Working'!$A$26:$A$27,Revenues!M$3:M$44)</f>
        <v>450000</v>
      </c>
      <c r="L26" s="42">
        <f>SUMIF(Revenues!$A$3:$A$44,'Current Working'!$A$26:$A$27,Revenues!N$3:N$44)</f>
        <v>450000</v>
      </c>
      <c r="M26" s="46">
        <f>L26-G26</f>
        <v>0</v>
      </c>
      <c r="N26" s="47">
        <f>IFERROR(M26/G26,"-")</f>
        <v>0</v>
      </c>
      <c r="O26" s="41"/>
      <c r="Q26" s="42">
        <f>SUMIF(Revenues!$A$3:$A$44,'Current Working'!$A$11:$A$13,Revenues!Q$3:Q$44)</f>
        <v>0</v>
      </c>
      <c r="R26" s="42">
        <f>SUMIF(Revenues!$A$3:$A$44,'Current Working'!$A$11:$A$13,Revenues!R$3:R$44)</f>
        <v>0</v>
      </c>
      <c r="S26" s="42">
        <f>SUMIF(Revenues!$A$3:$A$44,'Current Working'!$A$11:$A$13,Revenues!S$3:S$44)</f>
        <v>0</v>
      </c>
      <c r="T26" s="42">
        <f>SUMIF(Revenues!$A$3:$A$44,'Current Working'!$A$11:$A$13,Revenues!T$3:T$44)</f>
        <v>0</v>
      </c>
      <c r="U26" s="42">
        <f>SUMIF(Revenues!$A$3:$A$44,'Current Working'!$A$11:$A$13,Revenues!U$3:U$44)</f>
        <v>0</v>
      </c>
      <c r="V26" s="42">
        <f>SUMIF(Revenues!$A$3:$A$44,'Current Working'!$A$11:$A$13,Revenues!V$3:V$44)</f>
        <v>0</v>
      </c>
      <c r="W26" s="42">
        <f>SUMIF(Revenues!$A$3:$A$44,'Current Working'!$A$11:$A$13,Revenues!W$3:W$44)</f>
        <v>0</v>
      </c>
      <c r="X26" s="46">
        <f>Q26-M26</f>
        <v>0</v>
      </c>
      <c r="Y26" s="47">
        <f>IFERROR(X26/L26,"-")</f>
        <v>0</v>
      </c>
      <c r="Z26" s="41"/>
      <c r="AA26" s="41"/>
      <c r="AB26" s="42">
        <f>SUMIF(Revenues!$A$3:$A$44,'Current Working'!$A$11:$A$13,Revenues!Z$3:Z$44)</f>
        <v>0</v>
      </c>
      <c r="AC26" s="42">
        <f>SUMIF(Revenues!$A$3:$A$44,'Current Working'!$A$11:$A$13,Revenues!AA$3:AA$44)</f>
        <v>0</v>
      </c>
      <c r="AD26" s="42">
        <f>SUMIF(Revenues!$A$3:$A$44,'Current Working'!$A$11:$A$13,Revenues!AB$3:AB$44)</f>
        <v>0</v>
      </c>
      <c r="AE26" s="42">
        <f>SUMIF(Revenues!$A$3:$A$44,'Current Working'!$A$11:$A$13,Revenues!AC$3:AC$44)</f>
        <v>0</v>
      </c>
      <c r="AF26" s="42">
        <f>SUMIF(Revenues!$A$3:$A$44,'Current Working'!$A$11:$A$13,Revenues!AD$3:AD$44)</f>
        <v>0</v>
      </c>
      <c r="AG26" s="42">
        <f>SUMIF(Revenues!$A$3:$A$44,'Current Working'!$A$11:$A$13,Revenues!AE$3:AE$44)</f>
        <v>0</v>
      </c>
      <c r="AH26" s="42">
        <f>SUMIF(Revenues!$A$3:$A$44,'Current Working'!$A$11:$A$13,Revenues!AF$3:AF$44)</f>
        <v>0</v>
      </c>
      <c r="AI26" s="46"/>
      <c r="AJ26" s="47"/>
      <c r="AK26" s="68"/>
      <c r="AL26" s="79"/>
      <c r="AM26" s="42">
        <f>SUMIF(Revenues!$A$3:$A$44,'Current Working'!$A$11:$A$13,Revenues!AI$3:AI$44)</f>
        <v>0</v>
      </c>
      <c r="AN26" s="42">
        <f>SUMIF(Revenues!$A$3:$A$44,'Current Working'!$A$11:$A$13,Revenues!AJ$3:AJ$44)</f>
        <v>0</v>
      </c>
      <c r="AO26" s="42">
        <f>SUMIF(Revenues!$A$3:$A$44,'Current Working'!$A$11:$A$13,Revenues!AK$3:AK$44)</f>
        <v>0</v>
      </c>
      <c r="AP26" s="42">
        <f>SUMIF(Revenues!$A$3:$A$44,'Current Working'!$A$11:$A$13,Revenues!AL$3:AL$44)</f>
        <v>0</v>
      </c>
      <c r="AQ26" s="42">
        <f>SUMIF(Revenues!$A$3:$A$44,'Current Working'!$A$11:$A$13,Revenues!AM$3:AM$44)</f>
        <v>0</v>
      </c>
      <c r="AR26" s="42">
        <f>SUMIF(Revenues!$A$3:$A$44,'Current Working'!$A$11:$A$13,Revenues!AN$3:AN$44)</f>
        <v>0</v>
      </c>
      <c r="AS26" s="42">
        <f>SUMIF(Revenues!$A$3:$A$44,'Current Working'!$A$11:$A$13,Revenues!AO$3:AO$44)</f>
        <v>0</v>
      </c>
      <c r="AT26" s="42">
        <f>SUMIF(Revenues!$A$3:$A$44,'Current Working'!$A$11:$A$13,Revenues!AP$3:AP$44)</f>
        <v>0</v>
      </c>
      <c r="AU26" s="46">
        <f>AK26-AH26</f>
        <v>0</v>
      </c>
      <c r="AV26" s="47" t="str">
        <f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163</v>
      </c>
      <c r="E27" s="62"/>
      <c r="F27" s="42">
        <f>SUMIF(Revenues!$A$3:$A$44,'Current Working'!$A$26:$A$27,Revenues!H$3:H$44)</f>
        <v>0</v>
      </c>
      <c r="G27" s="42">
        <f>SUMIF(Revenues!$A$3:$A$44,'Current Working'!$A$26:$A$27,Revenues!I$3:I$44)</f>
        <v>0</v>
      </c>
      <c r="H27" s="42">
        <f>SUMIF(Revenues!$A$3:$A$44,'Current Working'!$A$26:$A$27,Revenues!J$3:J$44)</f>
        <v>0</v>
      </c>
      <c r="I27" s="42">
        <f>SUMIF(Revenues!$A$3:$A$44,'Current Working'!$A$26:$A$27,Revenues!K$3:K$44)</f>
        <v>0</v>
      </c>
      <c r="J27" s="42">
        <f>SUMIF(Revenues!$A$3:$A$44,'Current Working'!$A$26:$A$27,Revenues!L$3:L$44)</f>
        <v>0</v>
      </c>
      <c r="K27" s="42">
        <f>SUMIF(Revenues!$A$3:$A$44,'Current Working'!$A$26:$A$27,Revenues!M$3:M$44)</f>
        <v>0</v>
      </c>
      <c r="L27" s="42">
        <f>SUMIF(Revenues!$A$3:$A$44,'Current Working'!$A$26:$A$27,Revenues!N$3:N$44)</f>
        <v>0</v>
      </c>
      <c r="M27" s="46"/>
      <c r="N27" s="47"/>
      <c r="O27" s="41"/>
      <c r="Q27" s="42">
        <f>SUMIF(Revenues!$A$3:$A$44,'Current Working'!$A$11:$A$13,Revenues!Q$3:Q$44)</f>
        <v>0</v>
      </c>
      <c r="R27" s="42">
        <f>SUMIF(Revenues!$A$3:$A$44,'Current Working'!$A$11:$A$13,Revenues!R$3:R$44)</f>
        <v>0</v>
      </c>
      <c r="S27" s="42">
        <f>SUMIF(Revenues!$A$3:$A$44,'Current Working'!$A$11:$A$13,Revenues!S$3:S$44)</f>
        <v>0</v>
      </c>
      <c r="T27" s="42">
        <f>SUMIF(Revenues!$A$3:$A$44,'Current Working'!$A$11:$A$13,Revenues!T$3:T$44)</f>
        <v>0</v>
      </c>
      <c r="U27" s="42">
        <f>SUMIF(Revenues!$A$3:$A$44,'Current Working'!$A$11:$A$13,Revenues!U$3:U$44)</f>
        <v>0</v>
      </c>
      <c r="V27" s="42">
        <f>SUMIF(Revenues!$A$3:$A$44,'Current Working'!$A$11:$A$13,Revenues!V$3:V$44)</f>
        <v>0</v>
      </c>
      <c r="W27" s="42">
        <f>SUMIF(Revenues!$A$3:$A$44,'Current Working'!$A$11:$A$13,Revenues!W$3:W$44)</f>
        <v>0</v>
      </c>
      <c r="X27" s="46"/>
      <c r="Y27" s="47"/>
      <c r="Z27" s="41"/>
      <c r="AA27" s="41"/>
      <c r="AB27" s="42">
        <f>SUMIF(Revenues!$A$3:$A$44,'Current Working'!$A$11:$A$13,Revenues!Z$3:Z$44)</f>
        <v>0</v>
      </c>
      <c r="AC27" s="42">
        <f>SUMIF(Revenues!$A$3:$A$44,'Current Working'!$A$11:$A$13,Revenues!AA$3:AA$44)</f>
        <v>0</v>
      </c>
      <c r="AD27" s="42">
        <f>SUMIF(Revenues!$A$3:$A$44,'Current Working'!$A$11:$A$13,Revenues!AB$3:AB$44)</f>
        <v>0</v>
      </c>
      <c r="AE27" s="42">
        <f>SUMIF(Revenues!$A$3:$A$44,'Current Working'!$A$11:$A$13,Revenues!AC$3:AC$44)</f>
        <v>0</v>
      </c>
      <c r="AF27" s="42">
        <f>SUMIF(Revenues!$A$3:$A$44,'Current Working'!$A$11:$A$13,Revenues!AD$3:AD$44)</f>
        <v>0</v>
      </c>
      <c r="AG27" s="42">
        <f>SUMIF(Revenues!$A$3:$A$44,'Current Working'!$A$11:$A$13,Revenues!AE$3:AE$44)</f>
        <v>0</v>
      </c>
      <c r="AH27" s="42">
        <f>SUMIF(Revenues!$A$3:$A$44,'Current Working'!$A$11:$A$13,Revenues!AF$3:AF$44)</f>
        <v>0</v>
      </c>
      <c r="AI27" s="46"/>
      <c r="AJ27" s="47"/>
      <c r="AK27" s="68"/>
      <c r="AL27" s="79"/>
      <c r="AM27" s="42">
        <f>SUMIF(Revenues!$A$3:$A$44,'Current Working'!$A$11:$A$13,Revenues!AI$3:AI$44)</f>
        <v>0</v>
      </c>
      <c r="AN27" s="42">
        <f>SUMIF(Revenues!$A$3:$A$44,'Current Working'!$A$11:$A$13,Revenues!AJ$3:AJ$44)</f>
        <v>0</v>
      </c>
      <c r="AO27" s="42">
        <f>SUMIF(Revenues!$A$3:$A$44,'Current Working'!$A$11:$A$13,Revenues!AK$3:AK$44)</f>
        <v>0</v>
      </c>
      <c r="AP27" s="42">
        <f>SUMIF(Revenues!$A$3:$A$44,'Current Working'!$A$11:$A$13,Revenues!AL$3:AL$44)</f>
        <v>0</v>
      </c>
      <c r="AQ27" s="42">
        <f>SUMIF(Revenues!$A$3:$A$44,'Current Working'!$A$11:$A$13,Revenues!AM$3:AM$44)</f>
        <v>0</v>
      </c>
      <c r="AR27" s="42">
        <f>SUMIF(Revenues!$A$3:$A$44,'Current Working'!$A$11:$A$13,Revenues!AN$3:AN$44)</f>
        <v>0</v>
      </c>
      <c r="AS27" s="42">
        <f>SUMIF(Revenues!$A$3:$A$44,'Current Working'!$A$11:$A$13,Revenues!AO$3:AO$44)</f>
        <v>0</v>
      </c>
      <c r="AT27" s="42">
        <f>SUMIF(Revenues!$A$3:$A$44,'Current Working'!$A$11:$A$13,Revenues!AP$3:AP$44)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32</v>
      </c>
      <c r="E28" s="62"/>
      <c r="F28" s="42">
        <f>SUMIF(Revenues!$A$3:$A$44,'Current Working'!$A$26:$A$27,Revenues!H$3:H$44)</f>
        <v>0</v>
      </c>
      <c r="G28" s="42">
        <f>SUMIF(Revenues!$A$3:$A$44,'Current Working'!$A$26:$A$27,Revenues!I$3:I$44)</f>
        <v>0</v>
      </c>
      <c r="H28" s="42">
        <f>SUMIF(Revenues!$A$3:$A$44,'Current Working'!$A$26:$A$27,Revenues!J$3:J$44)</f>
        <v>0</v>
      </c>
      <c r="I28" s="42">
        <f>SUMIF(Revenues!$A$3:$A$44,'Current Working'!$A$26:$A$27,Revenues!K$3:K$44)</f>
        <v>0</v>
      </c>
      <c r="J28" s="42">
        <f>SUMIF(Revenues!$A$3:$A$44,'Current Working'!$A$26:$A$27,Revenues!L$3:L$44)</f>
        <v>0</v>
      </c>
      <c r="K28" s="42">
        <f>SUMIF(Revenues!$A$3:$A$44,'Current Working'!$A$26:$A$27,Revenues!M$3:M$44)</f>
        <v>0</v>
      </c>
      <c r="L28" s="42">
        <f>SUMIF(Revenues!$A$3:$A$44,'Current Working'!$A$26:$A$27,Revenues!N$3:N$44)</f>
        <v>0</v>
      </c>
      <c r="M28" s="46">
        <f>L28-G28</f>
        <v>0</v>
      </c>
      <c r="N28" s="47" t="str">
        <f>IFERROR(M28/G28,"-")</f>
        <v>-</v>
      </c>
      <c r="O28" s="41"/>
      <c r="Q28" s="42">
        <f>SUMIF(Expenses!$A$3:$A$254,'Current Working'!$A$17:$A$22,Expenses!Q$3:Q$254)</f>
        <v>0</v>
      </c>
      <c r="R28" s="42">
        <f>SUMIF(Expenses!$A$3:$A$254,'Current Working'!$A$17:$A$22,Expenses!R$3:R$254)</f>
        <v>0</v>
      </c>
      <c r="S28" s="42">
        <f>SUMIF(Expenses!$A$3:$A$254,'Current Working'!$A$17:$A$22,Expenses!S$3:S$254)</f>
        <v>0</v>
      </c>
      <c r="T28" s="42">
        <f>SUMIF(Expenses!$A$3:$A$254,'Current Working'!$A$17:$A$22,Expenses!T$3:T$254)</f>
        <v>0</v>
      </c>
      <c r="U28" s="42">
        <f>SUMIF(Expenses!$A$3:$A$254,'Current Working'!$A$17:$A$22,Expenses!U$3:U$254)</f>
        <v>0</v>
      </c>
      <c r="V28" s="42">
        <f>SUMIF(Expenses!$A$3:$A$254,'Current Working'!$A$17:$A$22,Expenses!V$3:V$254)</f>
        <v>0</v>
      </c>
      <c r="W28" s="42">
        <f>SUMIF(Expenses!$A$3:$A$254,'Current Working'!$A$17:$A$22,Expenses!W$3:W$254)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SUMIF(Expenses!$A$3:$A$254,'Current Working'!$A$17:$A$22,Expenses!Z$3:Z$254)</f>
        <v>0</v>
      </c>
      <c r="AC28" s="42">
        <f>SUMIF(Expenses!$A$3:$A$254,'Current Working'!$A$17:$A$22,Expenses!AA$3:AA$254)</f>
        <v>0</v>
      </c>
      <c r="AD28" s="42">
        <f>SUMIF(Expenses!$A$3:$A$254,'Current Working'!$A$17:$A$22,Expenses!AB$3:AB$254)</f>
        <v>0</v>
      </c>
      <c r="AE28" s="42">
        <f>SUMIF(Expenses!$A$3:$A$254,'Current Working'!$A$17:$A$22,Expenses!AC$3:AC$254)</f>
        <v>0</v>
      </c>
      <c r="AF28" s="42">
        <f>SUMIF(Expenses!$A$3:$A$254,'Current Working'!$A$17:$A$22,Expenses!AD$3:AD$254)</f>
        <v>0</v>
      </c>
      <c r="AG28" s="42">
        <f>SUMIF(Expenses!$A$3:$A$254,'Current Working'!$A$17:$A$22,Expenses!AE$3:AE$254)</f>
        <v>0</v>
      </c>
      <c r="AH28" s="42">
        <f>SUMIF(Expenses!$A$3:$A$254,'Current Working'!$A$17:$A$22,Expenses!AF$3:AF$254)</f>
        <v>0</v>
      </c>
      <c r="AI28" s="46"/>
      <c r="AJ28" s="47"/>
      <c r="AK28" s="68"/>
      <c r="AL28" s="79"/>
      <c r="AM28" s="81">
        <f>SUMIF(Expenses!$A$3:$A$177,'Current Working'!$A$17:$A$22,Expenses!AI$3:AI$253)</f>
        <v>0</v>
      </c>
      <c r="AN28" s="81">
        <f>-SUMIF(Expenses!$A$3:$A$177,'Current Working'!$A$28,Expenses!AJ$3:AJ$253)</f>
        <v>-127500</v>
      </c>
      <c r="AO28" s="81"/>
      <c r="AP28" s="81">
        <f>-SUMIF(Expenses!$A$3:$A$177,'Current Working'!$A$28,Expenses!AL$3:AL$253)</f>
        <v>0</v>
      </c>
      <c r="AQ28" s="81">
        <f>-SUMIF(Expenses!$A$3:$A$177,'Current Working'!$A$28,Expenses!AM$3:AM$253)</f>
        <v>0</v>
      </c>
      <c r="AR28" s="81">
        <f>-SUMIF(Expenses!$A$3:$A$177,'Current Working'!$A$28,Expenses!AN$3:AN$253)</f>
        <v>0</v>
      </c>
      <c r="AS28" s="81">
        <f>-SUMIF(Expenses!$A$3:$A$177,'Current Working'!$A$28,Expenses!AO$3:AO$253)</f>
        <v>0</v>
      </c>
      <c r="AT28" s="81">
        <f>-SUMIF(Expenses!$A$3:$A$177,'Current Working'!$A$28,Expenses!AP$3:AP$253)</f>
        <v>0</v>
      </c>
      <c r="AU28" s="46">
        <f>+AT28-AN28</f>
        <v>127500</v>
      </c>
      <c r="AV28" s="47" t="str">
        <f>IFERROR(AU28/AF28,"-")</f>
        <v>-</v>
      </c>
      <c r="AW28" s="68"/>
      <c r="AY28" s="81">
        <f>-SUMIF(Expenses!$A$3:$A$177,'Current Working'!$A$28,Expenses!AS$3:AS$253)</f>
        <v>0</v>
      </c>
      <c r="AZ28" s="82">
        <f>+AY28-AT28</f>
        <v>0</v>
      </c>
      <c r="BA28" s="47" t="str">
        <f>IFERROR(AZ28/AM28,"-")</f>
        <v>-</v>
      </c>
      <c r="BB28" s="81">
        <f>-SUMIF(Expenses!$A$3:$A$177,'Current Working'!$A$28,Expenses!AT$3:AT$253)</f>
        <v>0</v>
      </c>
      <c r="BC28" s="81">
        <f>-SUMIF(Expenses!$A$3:$A$177,'Current Working'!$A$28,Expenses!AU$3:AU$253)</f>
        <v>0</v>
      </c>
      <c r="BD28" s="81">
        <f>-SUMIF(Expenses!$A$3:$A$177,'Current Working'!$A$28,Expenses!AV$3:AV$253)</f>
        <v>0</v>
      </c>
      <c r="BE28" s="81">
        <f>-SUMIF(Expenses!$A$3:$A$177,'Current Working'!$A$28,Expenses!AW$3:AW$253)</f>
        <v>0</v>
      </c>
      <c r="BF28" s="81">
        <f>-SUMIF(Expenses!$A$3:$A$177,'Current Working'!$A$28,Expenses!AX$3:AX$253)</f>
        <v>0</v>
      </c>
      <c r="BG28" s="81">
        <f>-SUMIF(Expenses!$A$3:$A$177,'Current Working'!$A$28,Expenses!AY$3:AY$253)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33</v>
      </c>
      <c r="D29" s="40"/>
      <c r="E29" s="62"/>
      <c r="F29" s="76">
        <f>SUM(F26:F28)</f>
        <v>450000</v>
      </c>
      <c r="G29" s="76">
        <f t="shared" ref="G29:L29" si="11">SUM(G26:G28)</f>
        <v>450000</v>
      </c>
      <c r="H29" s="76">
        <f t="shared" si="11"/>
        <v>0</v>
      </c>
      <c r="I29" s="76">
        <f t="shared" si="11"/>
        <v>0</v>
      </c>
      <c r="J29" s="76">
        <f t="shared" si="11"/>
        <v>0</v>
      </c>
      <c r="K29" s="76">
        <f t="shared" si="11"/>
        <v>450000</v>
      </c>
      <c r="L29" s="76">
        <f t="shared" si="11"/>
        <v>450000</v>
      </c>
      <c r="M29" s="46">
        <f>L29-G29</f>
        <v>0</v>
      </c>
      <c r="N29" s="47">
        <f>IFERROR(M29/G29,"-")</f>
        <v>0</v>
      </c>
      <c r="O29" s="41"/>
      <c r="Q29" s="77">
        <f>SUM(Q26:Q28)</f>
        <v>0</v>
      </c>
      <c r="R29" s="77">
        <f t="shared" ref="R29:W29" si="12">SUM(R26:R28)</f>
        <v>0</v>
      </c>
      <c r="S29" s="77">
        <f t="shared" si="12"/>
        <v>0</v>
      </c>
      <c r="T29" s="77">
        <f t="shared" si="12"/>
        <v>0</v>
      </c>
      <c r="U29" s="77">
        <f t="shared" si="12"/>
        <v>0</v>
      </c>
      <c r="V29" s="77">
        <f t="shared" si="12"/>
        <v>0</v>
      </c>
      <c r="W29" s="77">
        <f t="shared" si="12"/>
        <v>0</v>
      </c>
      <c r="X29" s="46">
        <f>Q29-M29</f>
        <v>0</v>
      </c>
      <c r="Y29" s="47">
        <f>IFERROR(X29/L29,"-")</f>
        <v>0</v>
      </c>
      <c r="Z29" s="41"/>
      <c r="AA29" s="41"/>
      <c r="AB29" s="77">
        <f t="shared" ref="AB29" si="13">SUM(AB26:AB28)</f>
        <v>0</v>
      </c>
      <c r="AC29" s="77">
        <f t="shared" ref="AC29" si="14">SUM(AC26:AC28)</f>
        <v>0</v>
      </c>
      <c r="AD29" s="77">
        <f t="shared" ref="AD29" si="15">SUM(AD26:AD28)</f>
        <v>0</v>
      </c>
      <c r="AE29" s="77">
        <f t="shared" ref="AE29" si="16">SUM(AE26:AE28)</f>
        <v>0</v>
      </c>
      <c r="AF29" s="77">
        <f t="shared" ref="AF29" si="17">SUM(AF26:AF28)</f>
        <v>0</v>
      </c>
      <c r="AG29" s="77">
        <f t="shared" ref="AG29" si="18">SUM(AG26:AG28)</f>
        <v>0</v>
      </c>
      <c r="AH29" s="77">
        <f t="shared" ref="AH29" si="19">SUM(AH26:AH28)</f>
        <v>0</v>
      </c>
      <c r="AI29" s="46"/>
      <c r="AJ29" s="47"/>
      <c r="AK29" s="68"/>
      <c r="AL29" s="79"/>
      <c r="AM29" s="140">
        <f>SUM(AM26:AM28)</f>
        <v>0</v>
      </c>
      <c r="AN29" s="140">
        <f t="shared" ref="AN29:AP29" si="20">SUM(AN26:AN28)</f>
        <v>-127500</v>
      </c>
      <c r="AO29" s="140">
        <f t="shared" si="20"/>
        <v>0</v>
      </c>
      <c r="AP29" s="140">
        <f t="shared" si="20"/>
        <v>0</v>
      </c>
      <c r="AQ29" s="83">
        <f t="shared" ref="AQ29:AT29" si="21">SUM(AQ26:AQ28)</f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2">SUM(BB26:BB28)</f>
        <v>0</v>
      </c>
      <c r="BC29" s="83">
        <f t="shared" ca="1" si="22"/>
        <v>0</v>
      </c>
      <c r="BD29" s="83">
        <f t="shared" ca="1" si="22"/>
        <v>0</v>
      </c>
      <c r="BE29" s="83">
        <f t="shared" ca="1" si="22"/>
        <v>0</v>
      </c>
      <c r="BF29" s="83">
        <f t="shared" ca="1" si="22"/>
        <v>0</v>
      </c>
      <c r="BG29" s="83">
        <f t="shared" ca="1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34</v>
      </c>
      <c r="C31" s="39"/>
      <c r="D31" s="75"/>
      <c r="E31" s="62"/>
      <c r="F31" s="84">
        <f>+F14-F23</f>
        <v>-501172</v>
      </c>
      <c r="G31" s="83">
        <f>+G14-G23</f>
        <v>-2725372</v>
      </c>
      <c r="H31" s="62"/>
      <c r="I31" s="62"/>
      <c r="J31" s="62"/>
      <c r="K31" s="62"/>
      <c r="L31" s="83">
        <f>+L14+L29-L23</f>
        <v>3549080.5199999996</v>
      </c>
      <c r="M31" s="83">
        <f>+M14-M23</f>
        <v>5824452.5199999996</v>
      </c>
      <c r="N31" s="62"/>
      <c r="O31" s="41"/>
      <c r="Q31" s="83">
        <f>+Q14+Q29-Q23</f>
        <v>-353340</v>
      </c>
      <c r="R31" s="83">
        <f t="shared" ref="R31:W31" si="23">+R14+R29-R23</f>
        <v>-2352160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1636524.7400000012</v>
      </c>
      <c r="W31" s="83">
        <f t="shared" si="23"/>
        <v>1636524.7400000012</v>
      </c>
      <c r="X31" s="62"/>
      <c r="Y31" s="63"/>
      <c r="Z31" s="41"/>
      <c r="AA31" s="41"/>
      <c r="AB31" s="83">
        <f t="shared" ref="AB31:AH31" si="24">+AB14+AB29-AB23</f>
        <v>-167698</v>
      </c>
      <c r="AC31" s="83">
        <f t="shared" si="24"/>
        <v>-1116155</v>
      </c>
      <c r="AD31" s="83">
        <f t="shared" si="24"/>
        <v>0</v>
      </c>
      <c r="AE31" s="83">
        <f t="shared" si="24"/>
        <v>0</v>
      </c>
      <c r="AF31" s="83">
        <f t="shared" si="24"/>
        <v>0</v>
      </c>
      <c r="AG31" s="83">
        <f t="shared" si="24"/>
        <v>1653554.9099999992</v>
      </c>
      <c r="AH31" s="83">
        <f t="shared" si="24"/>
        <v>1653554.9099999992</v>
      </c>
      <c r="AI31" s="62"/>
      <c r="AJ31" s="63"/>
      <c r="AK31" s="68"/>
      <c r="AL31" s="79"/>
      <c r="AM31" s="84">
        <f>+AM14-AM23</f>
        <v>-270134</v>
      </c>
      <c r="AN31" s="84">
        <f t="shared" ref="AN31:AT31" si="25">+AN14-AN23</f>
        <v>-683428</v>
      </c>
      <c r="AO31" s="84">
        <f t="shared" ref="AO31" si="26">+AO14-AO23</f>
        <v>-6689614</v>
      </c>
      <c r="AP31" s="84">
        <f t="shared" si="25"/>
        <v>600255.62000000011</v>
      </c>
      <c r="AQ31" s="84">
        <f t="shared" si="25"/>
        <v>0</v>
      </c>
      <c r="AR31" s="84">
        <f t="shared" si="25"/>
        <v>0</v>
      </c>
      <c r="AS31" s="84">
        <f t="shared" si="25"/>
        <v>0</v>
      </c>
      <c r="AT31" s="84">
        <f t="shared" si="25"/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35</v>
      </c>
      <c r="C33" s="31"/>
      <c r="D33" s="86"/>
      <c r="E33" s="32"/>
      <c r="F33" s="87">
        <f>+F8+F31</f>
        <v>2704037.45</v>
      </c>
      <c r="G33" s="88">
        <f>+G8+G31</f>
        <v>479837.45000000019</v>
      </c>
      <c r="H33" s="32"/>
      <c r="I33" s="32"/>
      <c r="J33" s="32"/>
      <c r="K33" s="32"/>
      <c r="L33" s="88">
        <f>+L8+L31</f>
        <v>6754289.9699999997</v>
      </c>
      <c r="M33" s="28"/>
      <c r="N33" s="89"/>
      <c r="O33" s="32"/>
      <c r="Q33" s="88">
        <f t="shared" ref="Q33:W33" si="27">+Q8+Q31</f>
        <v>6400949.9699999997</v>
      </c>
      <c r="R33" s="88">
        <f t="shared" si="27"/>
        <v>4402129.97</v>
      </c>
      <c r="S33" s="88">
        <f t="shared" si="27"/>
        <v>0</v>
      </c>
      <c r="T33" s="88">
        <f t="shared" si="27"/>
        <v>0</v>
      </c>
      <c r="U33" s="88">
        <f t="shared" si="27"/>
        <v>0</v>
      </c>
      <c r="V33" s="88">
        <f t="shared" si="27"/>
        <v>1636524.7400000012</v>
      </c>
      <c r="W33" s="88">
        <f t="shared" si="27"/>
        <v>8390814.7100000009</v>
      </c>
      <c r="X33" s="62"/>
      <c r="Y33" s="90"/>
      <c r="Z33" s="91"/>
      <c r="AA33" s="91"/>
      <c r="AB33" s="92">
        <f t="shared" ref="AB33:AH33" si="28">+AB8+AB31</f>
        <v>8223116.7100000009</v>
      </c>
      <c r="AC33" s="88">
        <f t="shared" si="28"/>
        <v>7274659.7100000009</v>
      </c>
      <c r="AD33" s="88">
        <f t="shared" si="28"/>
        <v>0</v>
      </c>
      <c r="AE33" s="88">
        <f t="shared" si="28"/>
        <v>0</v>
      </c>
      <c r="AF33" s="88">
        <f t="shared" si="28"/>
        <v>0</v>
      </c>
      <c r="AG33" s="88">
        <f t="shared" si="28"/>
        <v>1653554.9099999992</v>
      </c>
      <c r="AH33" s="88">
        <f t="shared" si="28"/>
        <v>10044369.620000001</v>
      </c>
      <c r="AI33" s="62"/>
      <c r="AJ33" s="90"/>
      <c r="AL33" s="14"/>
      <c r="AM33" s="92">
        <f>+AM8+AM31</f>
        <v>9774235.620000001</v>
      </c>
      <c r="AN33" s="88">
        <f>+AN8+AN31</f>
        <v>9360941.620000001</v>
      </c>
      <c r="AO33" s="88">
        <f>+AO8+AO31</f>
        <v>3354755.620000001</v>
      </c>
      <c r="AP33" s="88">
        <f>+AP8+AP31</f>
        <v>600255.62000000011</v>
      </c>
      <c r="AQ33" s="88">
        <f t="shared" ref="AQ33:AT33" si="29">+AQ8+AQ31</f>
        <v>0</v>
      </c>
      <c r="AR33" s="88">
        <f t="shared" si="29"/>
        <v>0</v>
      </c>
      <c r="AS33" s="88">
        <f t="shared" si="29"/>
        <v>0</v>
      </c>
      <c r="AT33" s="88">
        <f t="shared" si="29"/>
        <v>10044369.620000001</v>
      </c>
      <c r="AU33" s="62"/>
      <c r="AV33" s="90"/>
      <c r="AY33" s="92">
        <f ca="1">+AY8+AY31</f>
        <v>10044369.620000001</v>
      </c>
      <c r="AZ33" s="62"/>
      <c r="BA33" s="90"/>
      <c r="BB33" s="88">
        <f t="shared" ref="BB33:BG33" ca="1" si="30">+BB8+BB31</f>
        <v>0</v>
      </c>
      <c r="BC33" s="88">
        <f t="shared" ca="1" si="30"/>
        <v>0</v>
      </c>
      <c r="BD33" s="88">
        <f t="shared" ca="1" si="30"/>
        <v>0</v>
      </c>
      <c r="BE33" s="88">
        <f t="shared" ca="1" si="30"/>
        <v>0</v>
      </c>
      <c r="BF33" s="88">
        <f t="shared" si="30"/>
        <v>0</v>
      </c>
      <c r="BG33" s="88">
        <f t="shared" ca="1" si="30"/>
        <v>10044369.620000001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7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36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7"/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37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7"/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6">
        <v>0</v>
      </c>
      <c r="AC37" s="107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38</v>
      </c>
      <c r="AY37" s="106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7"/>
      <c r="R38" s="105"/>
      <c r="S38" s="91"/>
      <c r="T38" s="91"/>
      <c r="U38" s="91"/>
      <c r="V38" s="91"/>
      <c r="W38" s="108"/>
      <c r="X38" s="91"/>
      <c r="Y38" s="91"/>
      <c r="Z38" s="91"/>
      <c r="AA38" s="91"/>
      <c r="AB38" s="101">
        <f>SUM(AB36:AB37)</f>
        <v>0</v>
      </c>
      <c r="AC38" s="107"/>
      <c r="AD38" s="97"/>
      <c r="AE38" s="97"/>
      <c r="AF38" s="97"/>
      <c r="AG38" s="97"/>
      <c r="AH38" s="109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8" t="s">
        <v>39</v>
      </c>
      <c r="AY38" s="101">
        <f>SUM(AY36:AY37)</f>
        <v>0</v>
      </c>
      <c r="BB38" s="105"/>
      <c r="BC38" s="91"/>
      <c r="BD38" s="91"/>
      <c r="BE38" s="91"/>
      <c r="BF38" s="91"/>
      <c r="BG38" s="108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7"/>
      <c r="R39" s="105"/>
      <c r="S39" s="91"/>
      <c r="T39" s="91"/>
      <c r="U39" s="91"/>
      <c r="V39" s="91"/>
      <c r="W39" s="108"/>
      <c r="X39" s="91"/>
      <c r="Y39" s="91"/>
      <c r="Z39" s="91"/>
      <c r="AA39" s="91"/>
      <c r="AB39" s="101"/>
      <c r="AC39" s="107"/>
      <c r="AD39" s="97"/>
      <c r="AE39" s="97"/>
      <c r="AF39" s="97"/>
      <c r="AG39" s="97"/>
      <c r="AH39" s="109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8"/>
      <c r="AY39" s="101"/>
      <c r="BB39" s="105"/>
      <c r="BC39" s="91"/>
      <c r="BD39" s="91"/>
      <c r="BE39" s="91"/>
      <c r="BF39" s="91"/>
      <c r="BG39" s="108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7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7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40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7"/>
      <c r="R41" s="105"/>
      <c r="S41" s="91"/>
      <c r="T41" s="91"/>
      <c r="U41" s="91"/>
      <c r="V41" s="91"/>
      <c r="W41" s="110"/>
      <c r="X41" s="91"/>
      <c r="Y41" s="91"/>
      <c r="Z41" s="91"/>
      <c r="AA41" s="91"/>
      <c r="AB41" s="101">
        <v>0</v>
      </c>
      <c r="AC41" s="107"/>
      <c r="AD41" s="97"/>
      <c r="AE41" s="97"/>
      <c r="AF41" s="97"/>
      <c r="AG41" s="97"/>
      <c r="AH41" s="111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0" t="s">
        <v>41</v>
      </c>
      <c r="AY41" s="101">
        <v>0</v>
      </c>
      <c r="BB41" s="105"/>
      <c r="BC41" s="91"/>
      <c r="BD41" s="91"/>
      <c r="BE41" s="91"/>
      <c r="BF41" s="91"/>
      <c r="BG41" s="110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7"/>
      <c r="R42" s="105"/>
      <c r="S42" s="91"/>
      <c r="T42" s="91"/>
      <c r="U42" s="91"/>
      <c r="V42" s="91"/>
      <c r="W42" s="110"/>
      <c r="X42" s="91"/>
      <c r="Y42" s="91"/>
      <c r="Z42" s="91"/>
      <c r="AA42" s="91"/>
      <c r="AB42" s="106">
        <v>0</v>
      </c>
      <c r="AC42" s="107"/>
      <c r="AD42" s="97"/>
      <c r="AE42" s="97"/>
      <c r="AF42" s="97"/>
      <c r="AG42" s="97"/>
      <c r="AH42" s="111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0" t="s">
        <v>42</v>
      </c>
      <c r="AY42" s="106">
        <v>0</v>
      </c>
      <c r="BB42" s="105"/>
      <c r="BC42" s="91"/>
      <c r="BD42" s="91"/>
      <c r="BE42" s="91"/>
      <c r="BF42" s="91"/>
      <c r="BG42" s="110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7"/>
      <c r="R43" s="105"/>
      <c r="S43" s="91"/>
      <c r="T43" s="91"/>
      <c r="U43" s="91"/>
      <c r="V43" s="91"/>
      <c r="W43" s="108"/>
      <c r="X43" s="91"/>
      <c r="Y43" s="91"/>
      <c r="Z43" s="91"/>
      <c r="AA43" s="91"/>
      <c r="AB43" s="101">
        <f>SUM(AB41:AB42)</f>
        <v>0</v>
      </c>
      <c r="AC43" s="107"/>
      <c r="AD43" s="97"/>
      <c r="AE43" s="97"/>
      <c r="AF43" s="97"/>
      <c r="AG43" s="97"/>
      <c r="AH43" s="109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8" t="s">
        <v>43</v>
      </c>
      <c r="AY43" s="101">
        <f>SUM(AY41:AY42)</f>
        <v>0</v>
      </c>
      <c r="BB43" s="105"/>
      <c r="BC43" s="91"/>
      <c r="BD43" s="91"/>
      <c r="BE43" s="91"/>
      <c r="BF43" s="91"/>
      <c r="BG43" s="108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7"/>
      <c r="R44" s="91"/>
      <c r="S44" s="91"/>
      <c r="T44" s="91"/>
      <c r="U44" s="91"/>
      <c r="V44" s="91"/>
      <c r="W44" s="112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3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2"/>
      <c r="AY44" s="101"/>
      <c r="BB44" s="91"/>
      <c r="BC44" s="91"/>
      <c r="BD44" s="91"/>
      <c r="BE44" s="91"/>
      <c r="BF44" s="91"/>
      <c r="BG44" s="112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97"/>
      <c r="R45" s="91"/>
      <c r="S45" s="91"/>
      <c r="T45" s="91"/>
      <c r="U45" s="91"/>
      <c r="V45" s="91"/>
      <c r="W45" s="112"/>
      <c r="X45" s="91"/>
      <c r="Y45" s="91"/>
      <c r="Z45" s="91"/>
      <c r="AA45" s="91"/>
      <c r="AB45" s="101">
        <f>AB23+AB38+AB43</f>
        <v>5394443</v>
      </c>
      <c r="AC45" s="97"/>
      <c r="AD45" s="97"/>
      <c r="AE45" s="97"/>
      <c r="AF45" s="97"/>
      <c r="AG45" s="97"/>
      <c r="AH45" s="113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2" t="s">
        <v>44</v>
      </c>
      <c r="AY45" s="141">
        <f>AY23+AY38+AY43</f>
        <v>0</v>
      </c>
      <c r="BB45" s="91"/>
      <c r="BC45" s="91"/>
      <c r="BD45" s="91"/>
      <c r="BE45" s="91"/>
      <c r="BF45" s="91"/>
      <c r="BG45" s="112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7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4" t="s">
        <v>45</v>
      </c>
      <c r="C47" s="114"/>
      <c r="D47" s="115"/>
      <c r="L47" s="116" t="s">
        <v>46</v>
      </c>
      <c r="Q47" s="14"/>
      <c r="W47" s="116" t="s">
        <v>47</v>
      </c>
      <c r="AL47" s="14"/>
      <c r="AT47" s="116" t="s">
        <v>48</v>
      </c>
      <c r="BG47" s="116" t="s">
        <v>49</v>
      </c>
    </row>
    <row r="48" spans="2:61" outlineLevel="1" x14ac:dyDescent="0.25">
      <c r="B48" s="74"/>
      <c r="C48" s="74" t="s">
        <v>50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51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52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53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54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55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56</v>
      </c>
      <c r="D54" s="62"/>
      <c r="L54" s="117">
        <f>SUM(L49:L52)</f>
        <v>0</v>
      </c>
      <c r="W54" s="117">
        <f>SUM(W49:W53)</f>
        <v>0</v>
      </c>
      <c r="AL54" s="14"/>
      <c r="AT54" s="117">
        <f>SUM(AT49:AT52)</f>
        <v>0</v>
      </c>
      <c r="BG54" s="117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57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58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59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60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61</v>
      </c>
      <c r="D60" s="62"/>
      <c r="L60" s="117">
        <f>SUM(L57:L59)</f>
        <v>0</v>
      </c>
      <c r="W60" s="117">
        <f>SUM(W57:W59)</f>
        <v>0</v>
      </c>
      <c r="AL60" s="14"/>
      <c r="AT60" s="117">
        <f>SUM(AT57:AT59)</f>
        <v>0</v>
      </c>
      <c r="BG60" s="117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62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63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64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58</v>
      </c>
      <c r="L66" s="118">
        <f>+L60</f>
        <v>0</v>
      </c>
      <c r="W66" s="118">
        <f>+W60</f>
        <v>0</v>
      </c>
      <c r="AL66" s="14"/>
      <c r="AT66" s="118">
        <f>+AT60</f>
        <v>0</v>
      </c>
      <c r="BG66" s="118">
        <f>+BG60</f>
        <v>0</v>
      </c>
    </row>
    <row r="67" spans="2:59" outlineLevel="1" x14ac:dyDescent="0.25">
      <c r="B67" s="39"/>
      <c r="C67" s="74" t="s">
        <v>65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66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67</v>
      </c>
      <c r="L69" s="118"/>
      <c r="W69" s="118"/>
      <c r="AL69" s="14"/>
      <c r="AT69" s="118"/>
      <c r="BG69" s="118"/>
    </row>
    <row r="70" spans="2:59" ht="15.75" outlineLevel="1" thickBot="1" x14ac:dyDescent="0.3">
      <c r="B70" s="39"/>
      <c r="C70" s="74" t="s">
        <v>68</v>
      </c>
      <c r="D70" s="62"/>
      <c r="L70" s="117">
        <f>SUM(L67:L69)</f>
        <v>0</v>
      </c>
      <c r="W70" s="117">
        <f>SUM(W67:W69)</f>
        <v>0</v>
      </c>
      <c r="AL70" s="14"/>
      <c r="AT70" s="117">
        <f>SUM(AT67:AT69)</f>
        <v>0</v>
      </c>
      <c r="BG70" s="117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19">
        <f>+L70-L33</f>
        <v>-6754289.9699999997</v>
      </c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19">
        <f>+W67-W33</f>
        <v>-8390814.7100000009</v>
      </c>
      <c r="AL72" s="14"/>
      <c r="AT72" s="119">
        <f>+AT70-AT33</f>
        <v>-10044369.620000001</v>
      </c>
      <c r="BG72" s="121" t="e">
        <f ca="1">+BG70-BG33</f>
        <v>#REF!</v>
      </c>
    </row>
    <row r="73" spans="2:59" outlineLevel="1" x14ac:dyDescent="0.25">
      <c r="W73" s="120"/>
      <c r="AL73" s="14"/>
      <c r="AT73" s="120"/>
      <c r="BG73" s="120">
        <f>3063401-BG23</f>
        <v>3063401</v>
      </c>
    </row>
    <row r="74" spans="2:59" x14ac:dyDescent="0.25">
      <c r="W74" s="120"/>
      <c r="AH74" s="120"/>
      <c r="AL74" s="14"/>
      <c r="AT74" s="120"/>
      <c r="BG74" s="120"/>
    </row>
    <row r="75" spans="2:59" x14ac:dyDescent="0.25">
      <c r="AG75" s="122"/>
    </row>
    <row r="76" spans="2:59" x14ac:dyDescent="0.25">
      <c r="AG76" s="122"/>
      <c r="AH76" s="14"/>
    </row>
    <row r="77" spans="2:59" x14ac:dyDescent="0.25">
      <c r="AG77" s="122"/>
      <c r="AH77" s="14"/>
    </row>
    <row r="78" spans="2:59" x14ac:dyDescent="0.25">
      <c r="AG78" s="14"/>
      <c r="AH78" s="122"/>
    </row>
    <row r="79" spans="2:59" x14ac:dyDescent="0.25">
      <c r="AH79" s="122"/>
    </row>
    <row r="80" spans="2:59" x14ac:dyDescent="0.25">
      <c r="AH80" s="122"/>
    </row>
    <row r="81" spans="34:34" x14ac:dyDescent="0.25">
      <c r="AH81" s="122"/>
    </row>
    <row r="82" spans="34:34" x14ac:dyDescent="0.25">
      <c r="AH82" s="122"/>
    </row>
    <row r="83" spans="34:34" x14ac:dyDescent="0.25">
      <c r="AH83" s="122"/>
    </row>
    <row r="84" spans="34:34" x14ac:dyDescent="0.25">
      <c r="AH84" s="122"/>
    </row>
    <row r="85" spans="34:34" x14ac:dyDescent="0.25">
      <c r="AH85" s="122"/>
    </row>
    <row r="86" spans="34:34" x14ac:dyDescent="0.25">
      <c r="AH86" s="122"/>
    </row>
    <row r="87" spans="34:34" x14ac:dyDescent="0.25">
      <c r="AH87" s="122"/>
    </row>
    <row r="88" spans="34:34" x14ac:dyDescent="0.25">
      <c r="AH88" s="122"/>
    </row>
    <row r="89" spans="34:34" x14ac:dyDescent="0.25">
      <c r="AH89" s="122"/>
    </row>
    <row r="90" spans="34:34" x14ac:dyDescent="0.25">
      <c r="AH90" s="122"/>
    </row>
    <row r="91" spans="34:34" x14ac:dyDescent="0.25">
      <c r="AH91" s="122"/>
    </row>
    <row r="92" spans="34:34" x14ac:dyDescent="0.25">
      <c r="AH92" s="122"/>
    </row>
    <row r="93" spans="34:34" x14ac:dyDescent="0.25">
      <c r="AH93" s="122"/>
    </row>
    <row r="94" spans="34:34" x14ac:dyDescent="0.25">
      <c r="AH94" s="14"/>
    </row>
    <row r="95" spans="34:34" x14ac:dyDescent="0.25">
      <c r="AH95" s="123"/>
    </row>
    <row r="96" spans="34:34" x14ac:dyDescent="0.25">
      <c r="AH96" s="124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10">
    <mergeCell ref="AU6:AV6"/>
    <mergeCell ref="AZ6:BA6"/>
    <mergeCell ref="BH6:BI6"/>
    <mergeCell ref="F5:L5"/>
    <mergeCell ref="Q5:W5"/>
    <mergeCell ref="AB5:AK5"/>
    <mergeCell ref="M6:N6"/>
    <mergeCell ref="X6:Y6"/>
    <mergeCell ref="AI6:AJ6"/>
    <mergeCell ref="AM5:AT5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6538"/>
  <sheetViews>
    <sheetView topLeftCell="P238" zoomScaleNormal="100" workbookViewId="0">
      <selection activeCell="W225" sqref="W225"/>
    </sheetView>
  </sheetViews>
  <sheetFormatPr defaultRowHeight="15" outlineLevelRow="1" outlineLevelCol="1" x14ac:dyDescent="0.25"/>
  <cols>
    <col min="1" max="1" width="9.140625" style="146"/>
    <col min="2" max="2" width="21.5703125" style="146" bestFit="1" customWidth="1"/>
    <col min="3" max="3" width="9.42578125" style="147" hidden="1" customWidth="1" outlineLevel="1"/>
    <col min="4" max="4" width="8" style="147" hidden="1" customWidth="1" outlineLevel="1"/>
    <col min="5" max="5" width="8.85546875" style="147" hidden="1" customWidth="1" outlineLevel="1"/>
    <col min="6" max="6" width="8.7109375" style="147" hidden="1" customWidth="1" outlineLevel="1"/>
    <col min="7" max="7" width="63.28515625" style="146" bestFit="1" customWidth="1" collapsed="1"/>
    <col min="8" max="8" width="11.85546875" style="146" hidden="1" customWidth="1" outlineLevel="1"/>
    <col min="9" max="9" width="11.85546875" style="146" bestFit="1" customWidth="1" collapsed="1"/>
    <col min="10" max="13" width="15.42578125" style="146" hidden="1" customWidth="1" outlineLevel="1"/>
    <col min="14" max="14" width="10.5703125" style="146" bestFit="1" customWidth="1" collapsed="1"/>
    <col min="15" max="15" width="13.28515625" style="146" hidden="1" customWidth="1" outlineLevel="1"/>
    <col min="16" max="16" width="2.7109375" style="146" customWidth="1" collapsed="1"/>
    <col min="17" max="17" width="12.42578125" style="146" hidden="1" customWidth="1" outlineLevel="1"/>
    <col min="18" max="18" width="11.85546875" style="146" bestFit="1" customWidth="1" collapsed="1"/>
    <col min="19" max="22" width="15.42578125" style="146" hidden="1" customWidth="1" outlineLevel="1"/>
    <col min="23" max="23" width="10.5703125" style="146" bestFit="1" customWidth="1" collapsed="1"/>
    <col min="24" max="24" width="17.7109375" style="146" hidden="1" customWidth="1" outlineLevel="1"/>
    <col min="25" max="25" width="2.7109375" style="146" customWidth="1" collapsed="1"/>
    <col min="26" max="26" width="12.42578125" style="146" hidden="1" customWidth="1" outlineLevel="1"/>
    <col min="27" max="27" width="11.85546875" style="146" bestFit="1" customWidth="1" collapsed="1"/>
    <col min="28" max="31" width="15.42578125" style="146" hidden="1" customWidth="1" outlineLevel="1"/>
    <col min="32" max="32" width="12.7109375" style="146" customWidth="1" collapsed="1"/>
    <col min="33" max="33" width="13.28515625" style="146" hidden="1" customWidth="1" outlineLevel="1"/>
    <col min="34" max="34" width="2.7109375" style="146" customWidth="1" collapsed="1"/>
    <col min="35" max="35" width="10.7109375" style="146" customWidth="1"/>
    <col min="36" max="36" width="11.85546875" style="146" bestFit="1" customWidth="1"/>
    <col min="37" max="37" width="13.140625" style="146" customWidth="1"/>
    <col min="38" max="38" width="15.42578125" style="196" customWidth="1" outlineLevel="1"/>
    <col min="39" max="41" width="15.42578125" style="146" customWidth="1" outlineLevel="1"/>
    <col min="42" max="42" width="13.7109375" style="146" customWidth="1" outlineLevel="1"/>
    <col min="43" max="43" width="17.7109375" style="146" customWidth="1" outlineLevel="1"/>
    <col min="44" max="44" width="2.7109375" style="146" customWidth="1"/>
    <col min="45" max="45" width="10.7109375" style="146" customWidth="1" outlineLevel="1"/>
    <col min="46" max="46" width="11.85546875" style="146" customWidth="1" outlineLevel="1"/>
    <col min="47" max="50" width="15.42578125" style="146" customWidth="1" outlineLevel="1"/>
    <col min="51" max="51" width="13.7109375" style="146" customWidth="1" outlineLevel="1"/>
    <col min="52" max="52" width="17.7109375" style="146" customWidth="1" outlineLevel="1"/>
    <col min="53" max="53" width="9.140625" style="146" customWidth="1"/>
    <col min="54" max="54" width="4" style="196" customWidth="1"/>
    <col min="55" max="55" width="40.42578125" style="196" customWidth="1"/>
    <col min="56" max="259" width="9.140625" style="146"/>
    <col min="260" max="260" width="20.42578125" style="146" bestFit="1" customWidth="1"/>
    <col min="261" max="264" width="0" style="146" hidden="1" customWidth="1"/>
    <col min="265" max="265" width="54.28515625" style="146" customWidth="1"/>
    <col min="266" max="266" width="0" style="146" hidden="1" customWidth="1"/>
    <col min="267" max="267" width="11.85546875" style="146" bestFit="1" customWidth="1"/>
    <col min="268" max="271" width="0" style="146" hidden="1" customWidth="1"/>
    <col min="272" max="272" width="10.5703125" style="146" bestFit="1" customWidth="1"/>
    <col min="273" max="273" width="0" style="146" hidden="1" customWidth="1"/>
    <col min="274" max="274" width="2.7109375" style="146" customWidth="1"/>
    <col min="275" max="275" width="0" style="146" hidden="1" customWidth="1"/>
    <col min="276" max="276" width="11.85546875" style="146" bestFit="1" customWidth="1"/>
    <col min="277" max="280" width="0" style="146" hidden="1" customWidth="1"/>
    <col min="281" max="281" width="10.5703125" style="146" bestFit="1" customWidth="1"/>
    <col min="282" max="282" width="0" style="146" hidden="1" customWidth="1"/>
    <col min="283" max="283" width="2.7109375" style="146" customWidth="1"/>
    <col min="284" max="284" width="12.42578125" style="146" bestFit="1" customWidth="1"/>
    <col min="285" max="285" width="11.85546875" style="146" bestFit="1" customWidth="1"/>
    <col min="286" max="289" width="15.42578125" style="146" bestFit="1" customWidth="1"/>
    <col min="290" max="290" width="13.7109375" style="146" bestFit="1" customWidth="1"/>
    <col min="291" max="291" width="13.28515625" style="146" bestFit="1" customWidth="1"/>
    <col min="292" max="292" width="2.7109375" style="146" customWidth="1"/>
    <col min="293" max="293" width="10.7109375" style="146" customWidth="1"/>
    <col min="294" max="294" width="11.85546875" style="146" bestFit="1" customWidth="1"/>
    <col min="295" max="298" width="15.42578125" style="146" bestFit="1" customWidth="1"/>
    <col min="299" max="299" width="13.7109375" style="146" bestFit="1" customWidth="1"/>
    <col min="300" max="300" width="17.7109375" style="146" bestFit="1" customWidth="1"/>
    <col min="301" max="515" width="9.140625" style="146"/>
    <col min="516" max="516" width="20.42578125" style="146" bestFit="1" customWidth="1"/>
    <col min="517" max="520" width="0" style="146" hidden="1" customWidth="1"/>
    <col min="521" max="521" width="54.28515625" style="146" customWidth="1"/>
    <col min="522" max="522" width="0" style="146" hidden="1" customWidth="1"/>
    <col min="523" max="523" width="11.85546875" style="146" bestFit="1" customWidth="1"/>
    <col min="524" max="527" width="0" style="146" hidden="1" customWidth="1"/>
    <col min="528" max="528" width="10.5703125" style="146" bestFit="1" customWidth="1"/>
    <col min="529" max="529" width="0" style="146" hidden="1" customWidth="1"/>
    <col min="530" max="530" width="2.7109375" style="146" customWidth="1"/>
    <col min="531" max="531" width="0" style="146" hidden="1" customWidth="1"/>
    <col min="532" max="532" width="11.85546875" style="146" bestFit="1" customWidth="1"/>
    <col min="533" max="536" width="0" style="146" hidden="1" customWidth="1"/>
    <col min="537" max="537" width="10.5703125" style="146" bestFit="1" customWidth="1"/>
    <col min="538" max="538" width="0" style="146" hidden="1" customWidth="1"/>
    <col min="539" max="539" width="2.7109375" style="146" customWidth="1"/>
    <col min="540" max="540" width="12.42578125" style="146" bestFit="1" customWidth="1"/>
    <col min="541" max="541" width="11.85546875" style="146" bestFit="1" customWidth="1"/>
    <col min="542" max="545" width="15.42578125" style="146" bestFit="1" customWidth="1"/>
    <col min="546" max="546" width="13.7109375" style="146" bestFit="1" customWidth="1"/>
    <col min="547" max="547" width="13.28515625" style="146" bestFit="1" customWidth="1"/>
    <col min="548" max="548" width="2.7109375" style="146" customWidth="1"/>
    <col min="549" max="549" width="10.7109375" style="146" customWidth="1"/>
    <col min="550" max="550" width="11.85546875" style="146" bestFit="1" customWidth="1"/>
    <col min="551" max="554" width="15.42578125" style="146" bestFit="1" customWidth="1"/>
    <col min="555" max="555" width="13.7109375" style="146" bestFit="1" customWidth="1"/>
    <col min="556" max="556" width="17.7109375" style="146" bestFit="1" customWidth="1"/>
    <col min="557" max="771" width="9.140625" style="146"/>
    <col min="772" max="772" width="20.42578125" style="146" bestFit="1" customWidth="1"/>
    <col min="773" max="776" width="0" style="146" hidden="1" customWidth="1"/>
    <col min="777" max="777" width="54.28515625" style="146" customWidth="1"/>
    <col min="778" max="778" width="0" style="146" hidden="1" customWidth="1"/>
    <col min="779" max="779" width="11.85546875" style="146" bestFit="1" customWidth="1"/>
    <col min="780" max="783" width="0" style="146" hidden="1" customWidth="1"/>
    <col min="784" max="784" width="10.5703125" style="146" bestFit="1" customWidth="1"/>
    <col min="785" max="785" width="0" style="146" hidden="1" customWidth="1"/>
    <col min="786" max="786" width="2.7109375" style="146" customWidth="1"/>
    <col min="787" max="787" width="0" style="146" hidden="1" customWidth="1"/>
    <col min="788" max="788" width="11.85546875" style="146" bestFit="1" customWidth="1"/>
    <col min="789" max="792" width="0" style="146" hidden="1" customWidth="1"/>
    <col min="793" max="793" width="10.5703125" style="146" bestFit="1" customWidth="1"/>
    <col min="794" max="794" width="0" style="146" hidden="1" customWidth="1"/>
    <col min="795" max="795" width="2.7109375" style="146" customWidth="1"/>
    <col min="796" max="796" width="12.42578125" style="146" bestFit="1" customWidth="1"/>
    <col min="797" max="797" width="11.85546875" style="146" bestFit="1" customWidth="1"/>
    <col min="798" max="801" width="15.42578125" style="146" bestFit="1" customWidth="1"/>
    <col min="802" max="802" width="13.7109375" style="146" bestFit="1" customWidth="1"/>
    <col min="803" max="803" width="13.28515625" style="146" bestFit="1" customWidth="1"/>
    <col min="804" max="804" width="2.7109375" style="146" customWidth="1"/>
    <col min="805" max="805" width="10.7109375" style="146" customWidth="1"/>
    <col min="806" max="806" width="11.85546875" style="146" bestFit="1" customWidth="1"/>
    <col min="807" max="810" width="15.42578125" style="146" bestFit="1" customWidth="1"/>
    <col min="811" max="811" width="13.7109375" style="146" bestFit="1" customWidth="1"/>
    <col min="812" max="812" width="17.7109375" style="146" bestFit="1" customWidth="1"/>
    <col min="813" max="1027" width="9.140625" style="146"/>
    <col min="1028" max="1028" width="20.42578125" style="146" bestFit="1" customWidth="1"/>
    <col min="1029" max="1032" width="0" style="146" hidden="1" customWidth="1"/>
    <col min="1033" max="1033" width="54.28515625" style="146" customWidth="1"/>
    <col min="1034" max="1034" width="0" style="146" hidden="1" customWidth="1"/>
    <col min="1035" max="1035" width="11.85546875" style="146" bestFit="1" customWidth="1"/>
    <col min="1036" max="1039" width="0" style="146" hidden="1" customWidth="1"/>
    <col min="1040" max="1040" width="10.5703125" style="146" bestFit="1" customWidth="1"/>
    <col min="1041" max="1041" width="0" style="146" hidden="1" customWidth="1"/>
    <col min="1042" max="1042" width="2.7109375" style="146" customWidth="1"/>
    <col min="1043" max="1043" width="0" style="146" hidden="1" customWidth="1"/>
    <col min="1044" max="1044" width="11.85546875" style="146" bestFit="1" customWidth="1"/>
    <col min="1045" max="1048" width="0" style="146" hidden="1" customWidth="1"/>
    <col min="1049" max="1049" width="10.5703125" style="146" bestFit="1" customWidth="1"/>
    <col min="1050" max="1050" width="0" style="146" hidden="1" customWidth="1"/>
    <col min="1051" max="1051" width="2.7109375" style="146" customWidth="1"/>
    <col min="1052" max="1052" width="12.42578125" style="146" bestFit="1" customWidth="1"/>
    <col min="1053" max="1053" width="11.85546875" style="146" bestFit="1" customWidth="1"/>
    <col min="1054" max="1057" width="15.42578125" style="146" bestFit="1" customWidth="1"/>
    <col min="1058" max="1058" width="13.7109375" style="146" bestFit="1" customWidth="1"/>
    <col min="1059" max="1059" width="13.28515625" style="146" bestFit="1" customWidth="1"/>
    <col min="1060" max="1060" width="2.7109375" style="146" customWidth="1"/>
    <col min="1061" max="1061" width="10.7109375" style="146" customWidth="1"/>
    <col min="1062" max="1062" width="11.85546875" style="146" bestFit="1" customWidth="1"/>
    <col min="1063" max="1066" width="15.42578125" style="146" bestFit="1" customWidth="1"/>
    <col min="1067" max="1067" width="13.7109375" style="146" bestFit="1" customWidth="1"/>
    <col min="1068" max="1068" width="17.7109375" style="146" bestFit="1" customWidth="1"/>
    <col min="1069" max="1283" width="9.140625" style="146"/>
    <col min="1284" max="1284" width="20.42578125" style="146" bestFit="1" customWidth="1"/>
    <col min="1285" max="1288" width="0" style="146" hidden="1" customWidth="1"/>
    <col min="1289" max="1289" width="54.28515625" style="146" customWidth="1"/>
    <col min="1290" max="1290" width="0" style="146" hidden="1" customWidth="1"/>
    <col min="1291" max="1291" width="11.85546875" style="146" bestFit="1" customWidth="1"/>
    <col min="1292" max="1295" width="0" style="146" hidden="1" customWidth="1"/>
    <col min="1296" max="1296" width="10.5703125" style="146" bestFit="1" customWidth="1"/>
    <col min="1297" max="1297" width="0" style="146" hidden="1" customWidth="1"/>
    <col min="1298" max="1298" width="2.7109375" style="146" customWidth="1"/>
    <col min="1299" max="1299" width="0" style="146" hidden="1" customWidth="1"/>
    <col min="1300" max="1300" width="11.85546875" style="146" bestFit="1" customWidth="1"/>
    <col min="1301" max="1304" width="0" style="146" hidden="1" customWidth="1"/>
    <col min="1305" max="1305" width="10.5703125" style="146" bestFit="1" customWidth="1"/>
    <col min="1306" max="1306" width="0" style="146" hidden="1" customWidth="1"/>
    <col min="1307" max="1307" width="2.7109375" style="146" customWidth="1"/>
    <col min="1308" max="1308" width="12.42578125" style="146" bestFit="1" customWidth="1"/>
    <col min="1309" max="1309" width="11.85546875" style="146" bestFit="1" customWidth="1"/>
    <col min="1310" max="1313" width="15.42578125" style="146" bestFit="1" customWidth="1"/>
    <col min="1314" max="1314" width="13.7109375" style="146" bestFit="1" customWidth="1"/>
    <col min="1315" max="1315" width="13.28515625" style="146" bestFit="1" customWidth="1"/>
    <col min="1316" max="1316" width="2.7109375" style="146" customWidth="1"/>
    <col min="1317" max="1317" width="10.7109375" style="146" customWidth="1"/>
    <col min="1318" max="1318" width="11.85546875" style="146" bestFit="1" customWidth="1"/>
    <col min="1319" max="1322" width="15.42578125" style="146" bestFit="1" customWidth="1"/>
    <col min="1323" max="1323" width="13.7109375" style="146" bestFit="1" customWidth="1"/>
    <col min="1324" max="1324" width="17.7109375" style="146" bestFit="1" customWidth="1"/>
    <col min="1325" max="1539" width="9.140625" style="146"/>
    <col min="1540" max="1540" width="20.42578125" style="146" bestFit="1" customWidth="1"/>
    <col min="1541" max="1544" width="0" style="146" hidden="1" customWidth="1"/>
    <col min="1545" max="1545" width="54.28515625" style="146" customWidth="1"/>
    <col min="1546" max="1546" width="0" style="146" hidden="1" customWidth="1"/>
    <col min="1547" max="1547" width="11.85546875" style="146" bestFit="1" customWidth="1"/>
    <col min="1548" max="1551" width="0" style="146" hidden="1" customWidth="1"/>
    <col min="1552" max="1552" width="10.5703125" style="146" bestFit="1" customWidth="1"/>
    <col min="1553" max="1553" width="0" style="146" hidden="1" customWidth="1"/>
    <col min="1554" max="1554" width="2.7109375" style="146" customWidth="1"/>
    <col min="1555" max="1555" width="0" style="146" hidden="1" customWidth="1"/>
    <col min="1556" max="1556" width="11.85546875" style="146" bestFit="1" customWidth="1"/>
    <col min="1557" max="1560" width="0" style="146" hidden="1" customWidth="1"/>
    <col min="1561" max="1561" width="10.5703125" style="146" bestFit="1" customWidth="1"/>
    <col min="1562" max="1562" width="0" style="146" hidden="1" customWidth="1"/>
    <col min="1563" max="1563" width="2.7109375" style="146" customWidth="1"/>
    <col min="1564" max="1564" width="12.42578125" style="146" bestFit="1" customWidth="1"/>
    <col min="1565" max="1565" width="11.85546875" style="146" bestFit="1" customWidth="1"/>
    <col min="1566" max="1569" width="15.42578125" style="146" bestFit="1" customWidth="1"/>
    <col min="1570" max="1570" width="13.7109375" style="146" bestFit="1" customWidth="1"/>
    <col min="1571" max="1571" width="13.28515625" style="146" bestFit="1" customWidth="1"/>
    <col min="1572" max="1572" width="2.7109375" style="146" customWidth="1"/>
    <col min="1573" max="1573" width="10.7109375" style="146" customWidth="1"/>
    <col min="1574" max="1574" width="11.85546875" style="146" bestFit="1" customWidth="1"/>
    <col min="1575" max="1578" width="15.42578125" style="146" bestFit="1" customWidth="1"/>
    <col min="1579" max="1579" width="13.7109375" style="146" bestFit="1" customWidth="1"/>
    <col min="1580" max="1580" width="17.7109375" style="146" bestFit="1" customWidth="1"/>
    <col min="1581" max="1795" width="9.140625" style="146"/>
    <col min="1796" max="1796" width="20.42578125" style="146" bestFit="1" customWidth="1"/>
    <col min="1797" max="1800" width="0" style="146" hidden="1" customWidth="1"/>
    <col min="1801" max="1801" width="54.28515625" style="146" customWidth="1"/>
    <col min="1802" max="1802" width="0" style="146" hidden="1" customWidth="1"/>
    <col min="1803" max="1803" width="11.85546875" style="146" bestFit="1" customWidth="1"/>
    <col min="1804" max="1807" width="0" style="146" hidden="1" customWidth="1"/>
    <col min="1808" max="1808" width="10.5703125" style="146" bestFit="1" customWidth="1"/>
    <col min="1809" max="1809" width="0" style="146" hidden="1" customWidth="1"/>
    <col min="1810" max="1810" width="2.7109375" style="146" customWidth="1"/>
    <col min="1811" max="1811" width="0" style="146" hidden="1" customWidth="1"/>
    <col min="1812" max="1812" width="11.85546875" style="146" bestFit="1" customWidth="1"/>
    <col min="1813" max="1816" width="0" style="146" hidden="1" customWidth="1"/>
    <col min="1817" max="1817" width="10.5703125" style="146" bestFit="1" customWidth="1"/>
    <col min="1818" max="1818" width="0" style="146" hidden="1" customWidth="1"/>
    <col min="1819" max="1819" width="2.7109375" style="146" customWidth="1"/>
    <col min="1820" max="1820" width="12.42578125" style="146" bestFit="1" customWidth="1"/>
    <col min="1821" max="1821" width="11.85546875" style="146" bestFit="1" customWidth="1"/>
    <col min="1822" max="1825" width="15.42578125" style="146" bestFit="1" customWidth="1"/>
    <col min="1826" max="1826" width="13.7109375" style="146" bestFit="1" customWidth="1"/>
    <col min="1827" max="1827" width="13.28515625" style="146" bestFit="1" customWidth="1"/>
    <col min="1828" max="1828" width="2.7109375" style="146" customWidth="1"/>
    <col min="1829" max="1829" width="10.7109375" style="146" customWidth="1"/>
    <col min="1830" max="1830" width="11.85546875" style="146" bestFit="1" customWidth="1"/>
    <col min="1831" max="1834" width="15.42578125" style="146" bestFit="1" customWidth="1"/>
    <col min="1835" max="1835" width="13.7109375" style="146" bestFit="1" customWidth="1"/>
    <col min="1836" max="1836" width="17.7109375" style="146" bestFit="1" customWidth="1"/>
    <col min="1837" max="2051" width="9.140625" style="146"/>
    <col min="2052" max="2052" width="20.42578125" style="146" bestFit="1" customWidth="1"/>
    <col min="2053" max="2056" width="0" style="146" hidden="1" customWidth="1"/>
    <col min="2057" max="2057" width="54.28515625" style="146" customWidth="1"/>
    <col min="2058" max="2058" width="0" style="146" hidden="1" customWidth="1"/>
    <col min="2059" max="2059" width="11.85546875" style="146" bestFit="1" customWidth="1"/>
    <col min="2060" max="2063" width="0" style="146" hidden="1" customWidth="1"/>
    <col min="2064" max="2064" width="10.5703125" style="146" bestFit="1" customWidth="1"/>
    <col min="2065" max="2065" width="0" style="146" hidden="1" customWidth="1"/>
    <col min="2066" max="2066" width="2.7109375" style="146" customWidth="1"/>
    <col min="2067" max="2067" width="0" style="146" hidden="1" customWidth="1"/>
    <col min="2068" max="2068" width="11.85546875" style="146" bestFit="1" customWidth="1"/>
    <col min="2069" max="2072" width="0" style="146" hidden="1" customWidth="1"/>
    <col min="2073" max="2073" width="10.5703125" style="146" bestFit="1" customWidth="1"/>
    <col min="2074" max="2074" width="0" style="146" hidden="1" customWidth="1"/>
    <col min="2075" max="2075" width="2.7109375" style="146" customWidth="1"/>
    <col min="2076" max="2076" width="12.42578125" style="146" bestFit="1" customWidth="1"/>
    <col min="2077" max="2077" width="11.85546875" style="146" bestFit="1" customWidth="1"/>
    <col min="2078" max="2081" width="15.42578125" style="146" bestFit="1" customWidth="1"/>
    <col min="2082" max="2082" width="13.7109375" style="146" bestFit="1" customWidth="1"/>
    <col min="2083" max="2083" width="13.28515625" style="146" bestFit="1" customWidth="1"/>
    <col min="2084" max="2084" width="2.7109375" style="146" customWidth="1"/>
    <col min="2085" max="2085" width="10.7109375" style="146" customWidth="1"/>
    <col min="2086" max="2086" width="11.85546875" style="146" bestFit="1" customWidth="1"/>
    <col min="2087" max="2090" width="15.42578125" style="146" bestFit="1" customWidth="1"/>
    <col min="2091" max="2091" width="13.7109375" style="146" bestFit="1" customWidth="1"/>
    <col min="2092" max="2092" width="17.7109375" style="146" bestFit="1" customWidth="1"/>
    <col min="2093" max="2307" width="9.140625" style="146"/>
    <col min="2308" max="2308" width="20.42578125" style="146" bestFit="1" customWidth="1"/>
    <col min="2309" max="2312" width="0" style="146" hidden="1" customWidth="1"/>
    <col min="2313" max="2313" width="54.28515625" style="146" customWidth="1"/>
    <col min="2314" max="2314" width="0" style="146" hidden="1" customWidth="1"/>
    <col min="2315" max="2315" width="11.85546875" style="146" bestFit="1" customWidth="1"/>
    <col min="2316" max="2319" width="0" style="146" hidden="1" customWidth="1"/>
    <col min="2320" max="2320" width="10.5703125" style="146" bestFit="1" customWidth="1"/>
    <col min="2321" max="2321" width="0" style="146" hidden="1" customWidth="1"/>
    <col min="2322" max="2322" width="2.7109375" style="146" customWidth="1"/>
    <col min="2323" max="2323" width="0" style="146" hidden="1" customWidth="1"/>
    <col min="2324" max="2324" width="11.85546875" style="146" bestFit="1" customWidth="1"/>
    <col min="2325" max="2328" width="0" style="146" hidden="1" customWidth="1"/>
    <col min="2329" max="2329" width="10.5703125" style="146" bestFit="1" customWidth="1"/>
    <col min="2330" max="2330" width="0" style="146" hidden="1" customWidth="1"/>
    <col min="2331" max="2331" width="2.7109375" style="146" customWidth="1"/>
    <col min="2332" max="2332" width="12.42578125" style="146" bestFit="1" customWidth="1"/>
    <col min="2333" max="2333" width="11.85546875" style="146" bestFit="1" customWidth="1"/>
    <col min="2334" max="2337" width="15.42578125" style="146" bestFit="1" customWidth="1"/>
    <col min="2338" max="2338" width="13.7109375" style="146" bestFit="1" customWidth="1"/>
    <col min="2339" max="2339" width="13.28515625" style="146" bestFit="1" customWidth="1"/>
    <col min="2340" max="2340" width="2.7109375" style="146" customWidth="1"/>
    <col min="2341" max="2341" width="10.7109375" style="146" customWidth="1"/>
    <col min="2342" max="2342" width="11.85546875" style="146" bestFit="1" customWidth="1"/>
    <col min="2343" max="2346" width="15.42578125" style="146" bestFit="1" customWidth="1"/>
    <col min="2347" max="2347" width="13.7109375" style="146" bestFit="1" customWidth="1"/>
    <col min="2348" max="2348" width="17.7109375" style="146" bestFit="1" customWidth="1"/>
    <col min="2349" max="2563" width="9.140625" style="146"/>
    <col min="2564" max="2564" width="20.42578125" style="146" bestFit="1" customWidth="1"/>
    <col min="2565" max="2568" width="0" style="146" hidden="1" customWidth="1"/>
    <col min="2569" max="2569" width="54.28515625" style="146" customWidth="1"/>
    <col min="2570" max="2570" width="0" style="146" hidden="1" customWidth="1"/>
    <col min="2571" max="2571" width="11.85546875" style="146" bestFit="1" customWidth="1"/>
    <col min="2572" max="2575" width="0" style="146" hidden="1" customWidth="1"/>
    <col min="2576" max="2576" width="10.5703125" style="146" bestFit="1" customWidth="1"/>
    <col min="2577" max="2577" width="0" style="146" hidden="1" customWidth="1"/>
    <col min="2578" max="2578" width="2.7109375" style="146" customWidth="1"/>
    <col min="2579" max="2579" width="0" style="146" hidden="1" customWidth="1"/>
    <col min="2580" max="2580" width="11.85546875" style="146" bestFit="1" customWidth="1"/>
    <col min="2581" max="2584" width="0" style="146" hidden="1" customWidth="1"/>
    <col min="2585" max="2585" width="10.5703125" style="146" bestFit="1" customWidth="1"/>
    <col min="2586" max="2586" width="0" style="146" hidden="1" customWidth="1"/>
    <col min="2587" max="2587" width="2.7109375" style="146" customWidth="1"/>
    <col min="2588" max="2588" width="12.42578125" style="146" bestFit="1" customWidth="1"/>
    <col min="2589" max="2589" width="11.85546875" style="146" bestFit="1" customWidth="1"/>
    <col min="2590" max="2593" width="15.42578125" style="146" bestFit="1" customWidth="1"/>
    <col min="2594" max="2594" width="13.7109375" style="146" bestFit="1" customWidth="1"/>
    <col min="2595" max="2595" width="13.28515625" style="146" bestFit="1" customWidth="1"/>
    <col min="2596" max="2596" width="2.7109375" style="146" customWidth="1"/>
    <col min="2597" max="2597" width="10.7109375" style="146" customWidth="1"/>
    <col min="2598" max="2598" width="11.85546875" style="146" bestFit="1" customWidth="1"/>
    <col min="2599" max="2602" width="15.42578125" style="146" bestFit="1" customWidth="1"/>
    <col min="2603" max="2603" width="13.7109375" style="146" bestFit="1" customWidth="1"/>
    <col min="2604" max="2604" width="17.7109375" style="146" bestFit="1" customWidth="1"/>
    <col min="2605" max="2819" width="9.140625" style="146"/>
    <col min="2820" max="2820" width="20.42578125" style="146" bestFit="1" customWidth="1"/>
    <col min="2821" max="2824" width="0" style="146" hidden="1" customWidth="1"/>
    <col min="2825" max="2825" width="54.28515625" style="146" customWidth="1"/>
    <col min="2826" max="2826" width="0" style="146" hidden="1" customWidth="1"/>
    <col min="2827" max="2827" width="11.85546875" style="146" bestFit="1" customWidth="1"/>
    <col min="2828" max="2831" width="0" style="146" hidden="1" customWidth="1"/>
    <col min="2832" max="2832" width="10.5703125" style="146" bestFit="1" customWidth="1"/>
    <col min="2833" max="2833" width="0" style="146" hidden="1" customWidth="1"/>
    <col min="2834" max="2834" width="2.7109375" style="146" customWidth="1"/>
    <col min="2835" max="2835" width="0" style="146" hidden="1" customWidth="1"/>
    <col min="2836" max="2836" width="11.85546875" style="146" bestFit="1" customWidth="1"/>
    <col min="2837" max="2840" width="0" style="146" hidden="1" customWidth="1"/>
    <col min="2841" max="2841" width="10.5703125" style="146" bestFit="1" customWidth="1"/>
    <col min="2842" max="2842" width="0" style="146" hidden="1" customWidth="1"/>
    <col min="2843" max="2843" width="2.7109375" style="146" customWidth="1"/>
    <col min="2844" max="2844" width="12.42578125" style="146" bestFit="1" customWidth="1"/>
    <col min="2845" max="2845" width="11.85546875" style="146" bestFit="1" customWidth="1"/>
    <col min="2846" max="2849" width="15.42578125" style="146" bestFit="1" customWidth="1"/>
    <col min="2850" max="2850" width="13.7109375" style="146" bestFit="1" customWidth="1"/>
    <col min="2851" max="2851" width="13.28515625" style="146" bestFit="1" customWidth="1"/>
    <col min="2852" max="2852" width="2.7109375" style="146" customWidth="1"/>
    <col min="2853" max="2853" width="10.7109375" style="146" customWidth="1"/>
    <col min="2854" max="2854" width="11.85546875" style="146" bestFit="1" customWidth="1"/>
    <col min="2855" max="2858" width="15.42578125" style="146" bestFit="1" customWidth="1"/>
    <col min="2859" max="2859" width="13.7109375" style="146" bestFit="1" customWidth="1"/>
    <col min="2860" max="2860" width="17.7109375" style="146" bestFit="1" customWidth="1"/>
    <col min="2861" max="3075" width="9.140625" style="146"/>
    <col min="3076" max="3076" width="20.42578125" style="146" bestFit="1" customWidth="1"/>
    <col min="3077" max="3080" width="0" style="146" hidden="1" customWidth="1"/>
    <col min="3081" max="3081" width="54.28515625" style="146" customWidth="1"/>
    <col min="3082" max="3082" width="0" style="146" hidden="1" customWidth="1"/>
    <col min="3083" max="3083" width="11.85546875" style="146" bestFit="1" customWidth="1"/>
    <col min="3084" max="3087" width="0" style="146" hidden="1" customWidth="1"/>
    <col min="3088" max="3088" width="10.5703125" style="146" bestFit="1" customWidth="1"/>
    <col min="3089" max="3089" width="0" style="146" hidden="1" customWidth="1"/>
    <col min="3090" max="3090" width="2.7109375" style="146" customWidth="1"/>
    <col min="3091" max="3091" width="0" style="146" hidden="1" customWidth="1"/>
    <col min="3092" max="3092" width="11.85546875" style="146" bestFit="1" customWidth="1"/>
    <col min="3093" max="3096" width="0" style="146" hidden="1" customWidth="1"/>
    <col min="3097" max="3097" width="10.5703125" style="146" bestFit="1" customWidth="1"/>
    <col min="3098" max="3098" width="0" style="146" hidden="1" customWidth="1"/>
    <col min="3099" max="3099" width="2.7109375" style="146" customWidth="1"/>
    <col min="3100" max="3100" width="12.42578125" style="146" bestFit="1" customWidth="1"/>
    <col min="3101" max="3101" width="11.85546875" style="146" bestFit="1" customWidth="1"/>
    <col min="3102" max="3105" width="15.42578125" style="146" bestFit="1" customWidth="1"/>
    <col min="3106" max="3106" width="13.7109375" style="146" bestFit="1" customWidth="1"/>
    <col min="3107" max="3107" width="13.28515625" style="146" bestFit="1" customWidth="1"/>
    <col min="3108" max="3108" width="2.7109375" style="146" customWidth="1"/>
    <col min="3109" max="3109" width="10.7109375" style="146" customWidth="1"/>
    <col min="3110" max="3110" width="11.85546875" style="146" bestFit="1" customWidth="1"/>
    <col min="3111" max="3114" width="15.42578125" style="146" bestFit="1" customWidth="1"/>
    <col min="3115" max="3115" width="13.7109375" style="146" bestFit="1" customWidth="1"/>
    <col min="3116" max="3116" width="17.7109375" style="146" bestFit="1" customWidth="1"/>
    <col min="3117" max="3331" width="9.140625" style="146"/>
    <col min="3332" max="3332" width="20.42578125" style="146" bestFit="1" customWidth="1"/>
    <col min="3333" max="3336" width="0" style="146" hidden="1" customWidth="1"/>
    <col min="3337" max="3337" width="54.28515625" style="146" customWidth="1"/>
    <col min="3338" max="3338" width="0" style="146" hidden="1" customWidth="1"/>
    <col min="3339" max="3339" width="11.85546875" style="146" bestFit="1" customWidth="1"/>
    <col min="3340" max="3343" width="0" style="146" hidden="1" customWidth="1"/>
    <col min="3344" max="3344" width="10.5703125" style="146" bestFit="1" customWidth="1"/>
    <col min="3345" max="3345" width="0" style="146" hidden="1" customWidth="1"/>
    <col min="3346" max="3346" width="2.7109375" style="146" customWidth="1"/>
    <col min="3347" max="3347" width="0" style="146" hidden="1" customWidth="1"/>
    <col min="3348" max="3348" width="11.85546875" style="146" bestFit="1" customWidth="1"/>
    <col min="3349" max="3352" width="0" style="146" hidden="1" customWidth="1"/>
    <col min="3353" max="3353" width="10.5703125" style="146" bestFit="1" customWidth="1"/>
    <col min="3354" max="3354" width="0" style="146" hidden="1" customWidth="1"/>
    <col min="3355" max="3355" width="2.7109375" style="146" customWidth="1"/>
    <col min="3356" max="3356" width="12.42578125" style="146" bestFit="1" customWidth="1"/>
    <col min="3357" max="3357" width="11.85546875" style="146" bestFit="1" customWidth="1"/>
    <col min="3358" max="3361" width="15.42578125" style="146" bestFit="1" customWidth="1"/>
    <col min="3362" max="3362" width="13.7109375" style="146" bestFit="1" customWidth="1"/>
    <col min="3363" max="3363" width="13.28515625" style="146" bestFit="1" customWidth="1"/>
    <col min="3364" max="3364" width="2.7109375" style="146" customWidth="1"/>
    <col min="3365" max="3365" width="10.7109375" style="146" customWidth="1"/>
    <col min="3366" max="3366" width="11.85546875" style="146" bestFit="1" customWidth="1"/>
    <col min="3367" max="3370" width="15.42578125" style="146" bestFit="1" customWidth="1"/>
    <col min="3371" max="3371" width="13.7109375" style="146" bestFit="1" customWidth="1"/>
    <col min="3372" max="3372" width="17.7109375" style="146" bestFit="1" customWidth="1"/>
    <col min="3373" max="3587" width="9.140625" style="146"/>
    <col min="3588" max="3588" width="20.42578125" style="146" bestFit="1" customWidth="1"/>
    <col min="3589" max="3592" width="0" style="146" hidden="1" customWidth="1"/>
    <col min="3593" max="3593" width="54.28515625" style="146" customWidth="1"/>
    <col min="3594" max="3594" width="0" style="146" hidden="1" customWidth="1"/>
    <col min="3595" max="3595" width="11.85546875" style="146" bestFit="1" customWidth="1"/>
    <col min="3596" max="3599" width="0" style="146" hidden="1" customWidth="1"/>
    <col min="3600" max="3600" width="10.5703125" style="146" bestFit="1" customWidth="1"/>
    <col min="3601" max="3601" width="0" style="146" hidden="1" customWidth="1"/>
    <col min="3602" max="3602" width="2.7109375" style="146" customWidth="1"/>
    <col min="3603" max="3603" width="0" style="146" hidden="1" customWidth="1"/>
    <col min="3604" max="3604" width="11.85546875" style="146" bestFit="1" customWidth="1"/>
    <col min="3605" max="3608" width="0" style="146" hidden="1" customWidth="1"/>
    <col min="3609" max="3609" width="10.5703125" style="146" bestFit="1" customWidth="1"/>
    <col min="3610" max="3610" width="0" style="146" hidden="1" customWidth="1"/>
    <col min="3611" max="3611" width="2.7109375" style="146" customWidth="1"/>
    <col min="3612" max="3612" width="12.42578125" style="146" bestFit="1" customWidth="1"/>
    <col min="3613" max="3613" width="11.85546875" style="146" bestFit="1" customWidth="1"/>
    <col min="3614" max="3617" width="15.42578125" style="146" bestFit="1" customWidth="1"/>
    <col min="3618" max="3618" width="13.7109375" style="146" bestFit="1" customWidth="1"/>
    <col min="3619" max="3619" width="13.28515625" style="146" bestFit="1" customWidth="1"/>
    <col min="3620" max="3620" width="2.7109375" style="146" customWidth="1"/>
    <col min="3621" max="3621" width="10.7109375" style="146" customWidth="1"/>
    <col min="3622" max="3622" width="11.85546875" style="146" bestFit="1" customWidth="1"/>
    <col min="3623" max="3626" width="15.42578125" style="146" bestFit="1" customWidth="1"/>
    <col min="3627" max="3627" width="13.7109375" style="146" bestFit="1" customWidth="1"/>
    <col min="3628" max="3628" width="17.7109375" style="146" bestFit="1" customWidth="1"/>
    <col min="3629" max="3843" width="9.140625" style="146"/>
    <col min="3844" max="3844" width="20.42578125" style="146" bestFit="1" customWidth="1"/>
    <col min="3845" max="3848" width="0" style="146" hidden="1" customWidth="1"/>
    <col min="3849" max="3849" width="54.28515625" style="146" customWidth="1"/>
    <col min="3850" max="3850" width="0" style="146" hidden="1" customWidth="1"/>
    <col min="3851" max="3851" width="11.85546875" style="146" bestFit="1" customWidth="1"/>
    <col min="3852" max="3855" width="0" style="146" hidden="1" customWidth="1"/>
    <col min="3856" max="3856" width="10.5703125" style="146" bestFit="1" customWidth="1"/>
    <col min="3857" max="3857" width="0" style="146" hidden="1" customWidth="1"/>
    <col min="3858" max="3858" width="2.7109375" style="146" customWidth="1"/>
    <col min="3859" max="3859" width="0" style="146" hidden="1" customWidth="1"/>
    <col min="3860" max="3860" width="11.85546875" style="146" bestFit="1" customWidth="1"/>
    <col min="3861" max="3864" width="0" style="146" hidden="1" customWidth="1"/>
    <col min="3865" max="3865" width="10.5703125" style="146" bestFit="1" customWidth="1"/>
    <col min="3866" max="3866" width="0" style="146" hidden="1" customWidth="1"/>
    <col min="3867" max="3867" width="2.7109375" style="146" customWidth="1"/>
    <col min="3868" max="3868" width="12.42578125" style="146" bestFit="1" customWidth="1"/>
    <col min="3869" max="3869" width="11.85546875" style="146" bestFit="1" customWidth="1"/>
    <col min="3870" max="3873" width="15.42578125" style="146" bestFit="1" customWidth="1"/>
    <col min="3874" max="3874" width="13.7109375" style="146" bestFit="1" customWidth="1"/>
    <col min="3875" max="3875" width="13.28515625" style="146" bestFit="1" customWidth="1"/>
    <col min="3876" max="3876" width="2.7109375" style="146" customWidth="1"/>
    <col min="3877" max="3877" width="10.7109375" style="146" customWidth="1"/>
    <col min="3878" max="3878" width="11.85546875" style="146" bestFit="1" customWidth="1"/>
    <col min="3879" max="3882" width="15.42578125" style="146" bestFit="1" customWidth="1"/>
    <col min="3883" max="3883" width="13.7109375" style="146" bestFit="1" customWidth="1"/>
    <col min="3884" max="3884" width="17.7109375" style="146" bestFit="1" customWidth="1"/>
    <col min="3885" max="4099" width="9.140625" style="146"/>
    <col min="4100" max="4100" width="20.42578125" style="146" bestFit="1" customWidth="1"/>
    <col min="4101" max="4104" width="0" style="146" hidden="1" customWidth="1"/>
    <col min="4105" max="4105" width="54.28515625" style="146" customWidth="1"/>
    <col min="4106" max="4106" width="0" style="146" hidden="1" customWidth="1"/>
    <col min="4107" max="4107" width="11.85546875" style="146" bestFit="1" customWidth="1"/>
    <col min="4108" max="4111" width="0" style="146" hidden="1" customWidth="1"/>
    <col min="4112" max="4112" width="10.5703125" style="146" bestFit="1" customWidth="1"/>
    <col min="4113" max="4113" width="0" style="146" hidden="1" customWidth="1"/>
    <col min="4114" max="4114" width="2.7109375" style="146" customWidth="1"/>
    <col min="4115" max="4115" width="0" style="146" hidden="1" customWidth="1"/>
    <col min="4116" max="4116" width="11.85546875" style="146" bestFit="1" customWidth="1"/>
    <col min="4117" max="4120" width="0" style="146" hidden="1" customWidth="1"/>
    <col min="4121" max="4121" width="10.5703125" style="146" bestFit="1" customWidth="1"/>
    <col min="4122" max="4122" width="0" style="146" hidden="1" customWidth="1"/>
    <col min="4123" max="4123" width="2.7109375" style="146" customWidth="1"/>
    <col min="4124" max="4124" width="12.42578125" style="146" bestFit="1" customWidth="1"/>
    <col min="4125" max="4125" width="11.85546875" style="146" bestFit="1" customWidth="1"/>
    <col min="4126" max="4129" width="15.42578125" style="146" bestFit="1" customWidth="1"/>
    <col min="4130" max="4130" width="13.7109375" style="146" bestFit="1" customWidth="1"/>
    <col min="4131" max="4131" width="13.28515625" style="146" bestFit="1" customWidth="1"/>
    <col min="4132" max="4132" width="2.7109375" style="146" customWidth="1"/>
    <col min="4133" max="4133" width="10.7109375" style="146" customWidth="1"/>
    <col min="4134" max="4134" width="11.85546875" style="146" bestFit="1" customWidth="1"/>
    <col min="4135" max="4138" width="15.42578125" style="146" bestFit="1" customWidth="1"/>
    <col min="4139" max="4139" width="13.7109375" style="146" bestFit="1" customWidth="1"/>
    <col min="4140" max="4140" width="17.7109375" style="146" bestFit="1" customWidth="1"/>
    <col min="4141" max="4355" width="9.140625" style="146"/>
    <col min="4356" max="4356" width="20.42578125" style="146" bestFit="1" customWidth="1"/>
    <col min="4357" max="4360" width="0" style="146" hidden="1" customWidth="1"/>
    <col min="4361" max="4361" width="54.28515625" style="146" customWidth="1"/>
    <col min="4362" max="4362" width="0" style="146" hidden="1" customWidth="1"/>
    <col min="4363" max="4363" width="11.85546875" style="146" bestFit="1" customWidth="1"/>
    <col min="4364" max="4367" width="0" style="146" hidden="1" customWidth="1"/>
    <col min="4368" max="4368" width="10.5703125" style="146" bestFit="1" customWidth="1"/>
    <col min="4369" max="4369" width="0" style="146" hidden="1" customWidth="1"/>
    <col min="4370" max="4370" width="2.7109375" style="146" customWidth="1"/>
    <col min="4371" max="4371" width="0" style="146" hidden="1" customWidth="1"/>
    <col min="4372" max="4372" width="11.85546875" style="146" bestFit="1" customWidth="1"/>
    <col min="4373" max="4376" width="0" style="146" hidden="1" customWidth="1"/>
    <col min="4377" max="4377" width="10.5703125" style="146" bestFit="1" customWidth="1"/>
    <col min="4378" max="4378" width="0" style="146" hidden="1" customWidth="1"/>
    <col min="4379" max="4379" width="2.7109375" style="146" customWidth="1"/>
    <col min="4380" max="4380" width="12.42578125" style="146" bestFit="1" customWidth="1"/>
    <col min="4381" max="4381" width="11.85546875" style="146" bestFit="1" customWidth="1"/>
    <col min="4382" max="4385" width="15.42578125" style="146" bestFit="1" customWidth="1"/>
    <col min="4386" max="4386" width="13.7109375" style="146" bestFit="1" customWidth="1"/>
    <col min="4387" max="4387" width="13.28515625" style="146" bestFit="1" customWidth="1"/>
    <col min="4388" max="4388" width="2.7109375" style="146" customWidth="1"/>
    <col min="4389" max="4389" width="10.7109375" style="146" customWidth="1"/>
    <col min="4390" max="4390" width="11.85546875" style="146" bestFit="1" customWidth="1"/>
    <col min="4391" max="4394" width="15.42578125" style="146" bestFit="1" customWidth="1"/>
    <col min="4395" max="4395" width="13.7109375" style="146" bestFit="1" customWidth="1"/>
    <col min="4396" max="4396" width="17.7109375" style="146" bestFit="1" customWidth="1"/>
    <col min="4397" max="4611" width="9.140625" style="146"/>
    <col min="4612" max="4612" width="20.42578125" style="146" bestFit="1" customWidth="1"/>
    <col min="4613" max="4616" width="0" style="146" hidden="1" customWidth="1"/>
    <col min="4617" max="4617" width="54.28515625" style="146" customWidth="1"/>
    <col min="4618" max="4618" width="0" style="146" hidden="1" customWidth="1"/>
    <col min="4619" max="4619" width="11.85546875" style="146" bestFit="1" customWidth="1"/>
    <col min="4620" max="4623" width="0" style="146" hidden="1" customWidth="1"/>
    <col min="4624" max="4624" width="10.5703125" style="146" bestFit="1" customWidth="1"/>
    <col min="4625" max="4625" width="0" style="146" hidden="1" customWidth="1"/>
    <col min="4626" max="4626" width="2.7109375" style="146" customWidth="1"/>
    <col min="4627" max="4627" width="0" style="146" hidden="1" customWidth="1"/>
    <col min="4628" max="4628" width="11.85546875" style="146" bestFit="1" customWidth="1"/>
    <col min="4629" max="4632" width="0" style="146" hidden="1" customWidth="1"/>
    <col min="4633" max="4633" width="10.5703125" style="146" bestFit="1" customWidth="1"/>
    <col min="4634" max="4634" width="0" style="146" hidden="1" customWidth="1"/>
    <col min="4635" max="4635" width="2.7109375" style="146" customWidth="1"/>
    <col min="4636" max="4636" width="12.42578125" style="146" bestFit="1" customWidth="1"/>
    <col min="4637" max="4637" width="11.85546875" style="146" bestFit="1" customWidth="1"/>
    <col min="4638" max="4641" width="15.42578125" style="146" bestFit="1" customWidth="1"/>
    <col min="4642" max="4642" width="13.7109375" style="146" bestFit="1" customWidth="1"/>
    <col min="4643" max="4643" width="13.28515625" style="146" bestFit="1" customWidth="1"/>
    <col min="4644" max="4644" width="2.7109375" style="146" customWidth="1"/>
    <col min="4645" max="4645" width="10.7109375" style="146" customWidth="1"/>
    <col min="4646" max="4646" width="11.85546875" style="146" bestFit="1" customWidth="1"/>
    <col min="4647" max="4650" width="15.42578125" style="146" bestFit="1" customWidth="1"/>
    <col min="4651" max="4651" width="13.7109375" style="146" bestFit="1" customWidth="1"/>
    <col min="4652" max="4652" width="17.7109375" style="146" bestFit="1" customWidth="1"/>
    <col min="4653" max="4867" width="9.140625" style="146"/>
    <col min="4868" max="4868" width="20.42578125" style="146" bestFit="1" customWidth="1"/>
    <col min="4869" max="4872" width="0" style="146" hidden="1" customWidth="1"/>
    <col min="4873" max="4873" width="54.28515625" style="146" customWidth="1"/>
    <col min="4874" max="4874" width="0" style="146" hidden="1" customWidth="1"/>
    <col min="4875" max="4875" width="11.85546875" style="146" bestFit="1" customWidth="1"/>
    <col min="4876" max="4879" width="0" style="146" hidden="1" customWidth="1"/>
    <col min="4880" max="4880" width="10.5703125" style="146" bestFit="1" customWidth="1"/>
    <col min="4881" max="4881" width="0" style="146" hidden="1" customWidth="1"/>
    <col min="4882" max="4882" width="2.7109375" style="146" customWidth="1"/>
    <col min="4883" max="4883" width="0" style="146" hidden="1" customWidth="1"/>
    <col min="4884" max="4884" width="11.85546875" style="146" bestFit="1" customWidth="1"/>
    <col min="4885" max="4888" width="0" style="146" hidden="1" customWidth="1"/>
    <col min="4889" max="4889" width="10.5703125" style="146" bestFit="1" customWidth="1"/>
    <col min="4890" max="4890" width="0" style="146" hidden="1" customWidth="1"/>
    <col min="4891" max="4891" width="2.7109375" style="146" customWidth="1"/>
    <col min="4892" max="4892" width="12.42578125" style="146" bestFit="1" customWidth="1"/>
    <col min="4893" max="4893" width="11.85546875" style="146" bestFit="1" customWidth="1"/>
    <col min="4894" max="4897" width="15.42578125" style="146" bestFit="1" customWidth="1"/>
    <col min="4898" max="4898" width="13.7109375" style="146" bestFit="1" customWidth="1"/>
    <col min="4899" max="4899" width="13.28515625" style="146" bestFit="1" customWidth="1"/>
    <col min="4900" max="4900" width="2.7109375" style="146" customWidth="1"/>
    <col min="4901" max="4901" width="10.7109375" style="146" customWidth="1"/>
    <col min="4902" max="4902" width="11.85546875" style="146" bestFit="1" customWidth="1"/>
    <col min="4903" max="4906" width="15.42578125" style="146" bestFit="1" customWidth="1"/>
    <col min="4907" max="4907" width="13.7109375" style="146" bestFit="1" customWidth="1"/>
    <col min="4908" max="4908" width="17.7109375" style="146" bestFit="1" customWidth="1"/>
    <col min="4909" max="5123" width="9.140625" style="146"/>
    <col min="5124" max="5124" width="20.42578125" style="146" bestFit="1" customWidth="1"/>
    <col min="5125" max="5128" width="0" style="146" hidden="1" customWidth="1"/>
    <col min="5129" max="5129" width="54.28515625" style="146" customWidth="1"/>
    <col min="5130" max="5130" width="0" style="146" hidden="1" customWidth="1"/>
    <col min="5131" max="5131" width="11.85546875" style="146" bestFit="1" customWidth="1"/>
    <col min="5132" max="5135" width="0" style="146" hidden="1" customWidth="1"/>
    <col min="5136" max="5136" width="10.5703125" style="146" bestFit="1" customWidth="1"/>
    <col min="5137" max="5137" width="0" style="146" hidden="1" customWidth="1"/>
    <col min="5138" max="5138" width="2.7109375" style="146" customWidth="1"/>
    <col min="5139" max="5139" width="0" style="146" hidden="1" customWidth="1"/>
    <col min="5140" max="5140" width="11.85546875" style="146" bestFit="1" customWidth="1"/>
    <col min="5141" max="5144" width="0" style="146" hidden="1" customWidth="1"/>
    <col min="5145" max="5145" width="10.5703125" style="146" bestFit="1" customWidth="1"/>
    <col min="5146" max="5146" width="0" style="146" hidden="1" customWidth="1"/>
    <col min="5147" max="5147" width="2.7109375" style="146" customWidth="1"/>
    <col min="5148" max="5148" width="12.42578125" style="146" bestFit="1" customWidth="1"/>
    <col min="5149" max="5149" width="11.85546875" style="146" bestFit="1" customWidth="1"/>
    <col min="5150" max="5153" width="15.42578125" style="146" bestFit="1" customWidth="1"/>
    <col min="5154" max="5154" width="13.7109375" style="146" bestFit="1" customWidth="1"/>
    <col min="5155" max="5155" width="13.28515625" style="146" bestFit="1" customWidth="1"/>
    <col min="5156" max="5156" width="2.7109375" style="146" customWidth="1"/>
    <col min="5157" max="5157" width="10.7109375" style="146" customWidth="1"/>
    <col min="5158" max="5158" width="11.85546875" style="146" bestFit="1" customWidth="1"/>
    <col min="5159" max="5162" width="15.42578125" style="146" bestFit="1" customWidth="1"/>
    <col min="5163" max="5163" width="13.7109375" style="146" bestFit="1" customWidth="1"/>
    <col min="5164" max="5164" width="17.7109375" style="146" bestFit="1" customWidth="1"/>
    <col min="5165" max="5379" width="9.140625" style="146"/>
    <col min="5380" max="5380" width="20.42578125" style="146" bestFit="1" customWidth="1"/>
    <col min="5381" max="5384" width="0" style="146" hidden="1" customWidth="1"/>
    <col min="5385" max="5385" width="54.28515625" style="146" customWidth="1"/>
    <col min="5386" max="5386" width="0" style="146" hidden="1" customWidth="1"/>
    <col min="5387" max="5387" width="11.85546875" style="146" bestFit="1" customWidth="1"/>
    <col min="5388" max="5391" width="0" style="146" hidden="1" customWidth="1"/>
    <col min="5392" max="5392" width="10.5703125" style="146" bestFit="1" customWidth="1"/>
    <col min="5393" max="5393" width="0" style="146" hidden="1" customWidth="1"/>
    <col min="5394" max="5394" width="2.7109375" style="146" customWidth="1"/>
    <col min="5395" max="5395" width="0" style="146" hidden="1" customWidth="1"/>
    <col min="5396" max="5396" width="11.85546875" style="146" bestFit="1" customWidth="1"/>
    <col min="5397" max="5400" width="0" style="146" hidden="1" customWidth="1"/>
    <col min="5401" max="5401" width="10.5703125" style="146" bestFit="1" customWidth="1"/>
    <col min="5402" max="5402" width="0" style="146" hidden="1" customWidth="1"/>
    <col min="5403" max="5403" width="2.7109375" style="146" customWidth="1"/>
    <col min="5404" max="5404" width="12.42578125" style="146" bestFit="1" customWidth="1"/>
    <col min="5405" max="5405" width="11.85546875" style="146" bestFit="1" customWidth="1"/>
    <col min="5406" max="5409" width="15.42578125" style="146" bestFit="1" customWidth="1"/>
    <col min="5410" max="5410" width="13.7109375" style="146" bestFit="1" customWidth="1"/>
    <col min="5411" max="5411" width="13.28515625" style="146" bestFit="1" customWidth="1"/>
    <col min="5412" max="5412" width="2.7109375" style="146" customWidth="1"/>
    <col min="5413" max="5413" width="10.7109375" style="146" customWidth="1"/>
    <col min="5414" max="5414" width="11.85546875" style="146" bestFit="1" customWidth="1"/>
    <col min="5415" max="5418" width="15.42578125" style="146" bestFit="1" customWidth="1"/>
    <col min="5419" max="5419" width="13.7109375" style="146" bestFit="1" customWidth="1"/>
    <col min="5420" max="5420" width="17.7109375" style="146" bestFit="1" customWidth="1"/>
    <col min="5421" max="5635" width="9.140625" style="146"/>
    <col min="5636" max="5636" width="20.42578125" style="146" bestFit="1" customWidth="1"/>
    <col min="5637" max="5640" width="0" style="146" hidden="1" customWidth="1"/>
    <col min="5641" max="5641" width="54.28515625" style="146" customWidth="1"/>
    <col min="5642" max="5642" width="0" style="146" hidden="1" customWidth="1"/>
    <col min="5643" max="5643" width="11.85546875" style="146" bestFit="1" customWidth="1"/>
    <col min="5644" max="5647" width="0" style="146" hidden="1" customWidth="1"/>
    <col min="5648" max="5648" width="10.5703125" style="146" bestFit="1" customWidth="1"/>
    <col min="5649" max="5649" width="0" style="146" hidden="1" customWidth="1"/>
    <col min="5650" max="5650" width="2.7109375" style="146" customWidth="1"/>
    <col min="5651" max="5651" width="0" style="146" hidden="1" customWidth="1"/>
    <col min="5652" max="5652" width="11.85546875" style="146" bestFit="1" customWidth="1"/>
    <col min="5653" max="5656" width="0" style="146" hidden="1" customWidth="1"/>
    <col min="5657" max="5657" width="10.5703125" style="146" bestFit="1" customWidth="1"/>
    <col min="5658" max="5658" width="0" style="146" hidden="1" customWidth="1"/>
    <col min="5659" max="5659" width="2.7109375" style="146" customWidth="1"/>
    <col min="5660" max="5660" width="12.42578125" style="146" bestFit="1" customWidth="1"/>
    <col min="5661" max="5661" width="11.85546875" style="146" bestFit="1" customWidth="1"/>
    <col min="5662" max="5665" width="15.42578125" style="146" bestFit="1" customWidth="1"/>
    <col min="5666" max="5666" width="13.7109375" style="146" bestFit="1" customWidth="1"/>
    <col min="5667" max="5667" width="13.28515625" style="146" bestFit="1" customWidth="1"/>
    <col min="5668" max="5668" width="2.7109375" style="146" customWidth="1"/>
    <col min="5669" max="5669" width="10.7109375" style="146" customWidth="1"/>
    <col min="5670" max="5670" width="11.85546875" style="146" bestFit="1" customWidth="1"/>
    <col min="5671" max="5674" width="15.42578125" style="146" bestFit="1" customWidth="1"/>
    <col min="5675" max="5675" width="13.7109375" style="146" bestFit="1" customWidth="1"/>
    <col min="5676" max="5676" width="17.7109375" style="146" bestFit="1" customWidth="1"/>
    <col min="5677" max="5891" width="9.140625" style="146"/>
    <col min="5892" max="5892" width="20.42578125" style="146" bestFit="1" customWidth="1"/>
    <col min="5893" max="5896" width="0" style="146" hidden="1" customWidth="1"/>
    <col min="5897" max="5897" width="54.28515625" style="146" customWidth="1"/>
    <col min="5898" max="5898" width="0" style="146" hidden="1" customWidth="1"/>
    <col min="5899" max="5899" width="11.85546875" style="146" bestFit="1" customWidth="1"/>
    <col min="5900" max="5903" width="0" style="146" hidden="1" customWidth="1"/>
    <col min="5904" max="5904" width="10.5703125" style="146" bestFit="1" customWidth="1"/>
    <col min="5905" max="5905" width="0" style="146" hidden="1" customWidth="1"/>
    <col min="5906" max="5906" width="2.7109375" style="146" customWidth="1"/>
    <col min="5907" max="5907" width="0" style="146" hidden="1" customWidth="1"/>
    <col min="5908" max="5908" width="11.85546875" style="146" bestFit="1" customWidth="1"/>
    <col min="5909" max="5912" width="0" style="146" hidden="1" customWidth="1"/>
    <col min="5913" max="5913" width="10.5703125" style="146" bestFit="1" customWidth="1"/>
    <col min="5914" max="5914" width="0" style="146" hidden="1" customWidth="1"/>
    <col min="5915" max="5915" width="2.7109375" style="146" customWidth="1"/>
    <col min="5916" max="5916" width="12.42578125" style="146" bestFit="1" customWidth="1"/>
    <col min="5917" max="5917" width="11.85546875" style="146" bestFit="1" customWidth="1"/>
    <col min="5918" max="5921" width="15.42578125" style="146" bestFit="1" customWidth="1"/>
    <col min="5922" max="5922" width="13.7109375" style="146" bestFit="1" customWidth="1"/>
    <col min="5923" max="5923" width="13.28515625" style="146" bestFit="1" customWidth="1"/>
    <col min="5924" max="5924" width="2.7109375" style="146" customWidth="1"/>
    <col min="5925" max="5925" width="10.7109375" style="146" customWidth="1"/>
    <col min="5926" max="5926" width="11.85546875" style="146" bestFit="1" customWidth="1"/>
    <col min="5927" max="5930" width="15.42578125" style="146" bestFit="1" customWidth="1"/>
    <col min="5931" max="5931" width="13.7109375" style="146" bestFit="1" customWidth="1"/>
    <col min="5932" max="5932" width="17.7109375" style="146" bestFit="1" customWidth="1"/>
    <col min="5933" max="6147" width="9.140625" style="146"/>
    <col min="6148" max="6148" width="20.42578125" style="146" bestFit="1" customWidth="1"/>
    <col min="6149" max="6152" width="0" style="146" hidden="1" customWidth="1"/>
    <col min="6153" max="6153" width="54.28515625" style="146" customWidth="1"/>
    <col min="6154" max="6154" width="0" style="146" hidden="1" customWidth="1"/>
    <col min="6155" max="6155" width="11.85546875" style="146" bestFit="1" customWidth="1"/>
    <col min="6156" max="6159" width="0" style="146" hidden="1" customWidth="1"/>
    <col min="6160" max="6160" width="10.5703125" style="146" bestFit="1" customWidth="1"/>
    <col min="6161" max="6161" width="0" style="146" hidden="1" customWidth="1"/>
    <col min="6162" max="6162" width="2.7109375" style="146" customWidth="1"/>
    <col min="6163" max="6163" width="0" style="146" hidden="1" customWidth="1"/>
    <col min="6164" max="6164" width="11.85546875" style="146" bestFit="1" customWidth="1"/>
    <col min="6165" max="6168" width="0" style="146" hidden="1" customWidth="1"/>
    <col min="6169" max="6169" width="10.5703125" style="146" bestFit="1" customWidth="1"/>
    <col min="6170" max="6170" width="0" style="146" hidden="1" customWidth="1"/>
    <col min="6171" max="6171" width="2.7109375" style="146" customWidth="1"/>
    <col min="6172" max="6172" width="12.42578125" style="146" bestFit="1" customWidth="1"/>
    <col min="6173" max="6173" width="11.85546875" style="146" bestFit="1" customWidth="1"/>
    <col min="6174" max="6177" width="15.42578125" style="146" bestFit="1" customWidth="1"/>
    <col min="6178" max="6178" width="13.7109375" style="146" bestFit="1" customWidth="1"/>
    <col min="6179" max="6179" width="13.28515625" style="146" bestFit="1" customWidth="1"/>
    <col min="6180" max="6180" width="2.7109375" style="146" customWidth="1"/>
    <col min="6181" max="6181" width="10.7109375" style="146" customWidth="1"/>
    <col min="6182" max="6182" width="11.85546875" style="146" bestFit="1" customWidth="1"/>
    <col min="6183" max="6186" width="15.42578125" style="146" bestFit="1" customWidth="1"/>
    <col min="6187" max="6187" width="13.7109375" style="146" bestFit="1" customWidth="1"/>
    <col min="6188" max="6188" width="17.7109375" style="146" bestFit="1" customWidth="1"/>
    <col min="6189" max="6403" width="9.140625" style="146"/>
    <col min="6404" max="6404" width="20.42578125" style="146" bestFit="1" customWidth="1"/>
    <col min="6405" max="6408" width="0" style="146" hidden="1" customWidth="1"/>
    <col min="6409" max="6409" width="54.28515625" style="146" customWidth="1"/>
    <col min="6410" max="6410" width="0" style="146" hidden="1" customWidth="1"/>
    <col min="6411" max="6411" width="11.85546875" style="146" bestFit="1" customWidth="1"/>
    <col min="6412" max="6415" width="0" style="146" hidden="1" customWidth="1"/>
    <col min="6416" max="6416" width="10.5703125" style="146" bestFit="1" customWidth="1"/>
    <col min="6417" max="6417" width="0" style="146" hidden="1" customWidth="1"/>
    <col min="6418" max="6418" width="2.7109375" style="146" customWidth="1"/>
    <col min="6419" max="6419" width="0" style="146" hidden="1" customWidth="1"/>
    <col min="6420" max="6420" width="11.85546875" style="146" bestFit="1" customWidth="1"/>
    <col min="6421" max="6424" width="0" style="146" hidden="1" customWidth="1"/>
    <col min="6425" max="6425" width="10.5703125" style="146" bestFit="1" customWidth="1"/>
    <col min="6426" max="6426" width="0" style="146" hidden="1" customWidth="1"/>
    <col min="6427" max="6427" width="2.7109375" style="146" customWidth="1"/>
    <col min="6428" max="6428" width="12.42578125" style="146" bestFit="1" customWidth="1"/>
    <col min="6429" max="6429" width="11.85546875" style="146" bestFit="1" customWidth="1"/>
    <col min="6430" max="6433" width="15.42578125" style="146" bestFit="1" customWidth="1"/>
    <col min="6434" max="6434" width="13.7109375" style="146" bestFit="1" customWidth="1"/>
    <col min="6435" max="6435" width="13.28515625" style="146" bestFit="1" customWidth="1"/>
    <col min="6436" max="6436" width="2.7109375" style="146" customWidth="1"/>
    <col min="6437" max="6437" width="10.7109375" style="146" customWidth="1"/>
    <col min="6438" max="6438" width="11.85546875" style="146" bestFit="1" customWidth="1"/>
    <col min="6439" max="6442" width="15.42578125" style="146" bestFit="1" customWidth="1"/>
    <col min="6443" max="6443" width="13.7109375" style="146" bestFit="1" customWidth="1"/>
    <col min="6444" max="6444" width="17.7109375" style="146" bestFit="1" customWidth="1"/>
    <col min="6445" max="6659" width="9.140625" style="146"/>
    <col min="6660" max="6660" width="20.42578125" style="146" bestFit="1" customWidth="1"/>
    <col min="6661" max="6664" width="0" style="146" hidden="1" customWidth="1"/>
    <col min="6665" max="6665" width="54.28515625" style="146" customWidth="1"/>
    <col min="6666" max="6666" width="0" style="146" hidden="1" customWidth="1"/>
    <col min="6667" max="6667" width="11.85546875" style="146" bestFit="1" customWidth="1"/>
    <col min="6668" max="6671" width="0" style="146" hidden="1" customWidth="1"/>
    <col min="6672" max="6672" width="10.5703125" style="146" bestFit="1" customWidth="1"/>
    <col min="6673" max="6673" width="0" style="146" hidden="1" customWidth="1"/>
    <col min="6674" max="6674" width="2.7109375" style="146" customWidth="1"/>
    <col min="6675" max="6675" width="0" style="146" hidden="1" customWidth="1"/>
    <col min="6676" max="6676" width="11.85546875" style="146" bestFit="1" customWidth="1"/>
    <col min="6677" max="6680" width="0" style="146" hidden="1" customWidth="1"/>
    <col min="6681" max="6681" width="10.5703125" style="146" bestFit="1" customWidth="1"/>
    <col min="6682" max="6682" width="0" style="146" hidden="1" customWidth="1"/>
    <col min="6683" max="6683" width="2.7109375" style="146" customWidth="1"/>
    <col min="6684" max="6684" width="12.42578125" style="146" bestFit="1" customWidth="1"/>
    <col min="6685" max="6685" width="11.85546875" style="146" bestFit="1" customWidth="1"/>
    <col min="6686" max="6689" width="15.42578125" style="146" bestFit="1" customWidth="1"/>
    <col min="6690" max="6690" width="13.7109375" style="146" bestFit="1" customWidth="1"/>
    <col min="6691" max="6691" width="13.28515625" style="146" bestFit="1" customWidth="1"/>
    <col min="6692" max="6692" width="2.7109375" style="146" customWidth="1"/>
    <col min="6693" max="6693" width="10.7109375" style="146" customWidth="1"/>
    <col min="6694" max="6694" width="11.85546875" style="146" bestFit="1" customWidth="1"/>
    <col min="6695" max="6698" width="15.42578125" style="146" bestFit="1" customWidth="1"/>
    <col min="6699" max="6699" width="13.7109375" style="146" bestFit="1" customWidth="1"/>
    <col min="6700" max="6700" width="17.7109375" style="146" bestFit="1" customWidth="1"/>
    <col min="6701" max="6915" width="9.140625" style="146"/>
    <col min="6916" max="6916" width="20.42578125" style="146" bestFit="1" customWidth="1"/>
    <col min="6917" max="6920" width="0" style="146" hidden="1" customWidth="1"/>
    <col min="6921" max="6921" width="54.28515625" style="146" customWidth="1"/>
    <col min="6922" max="6922" width="0" style="146" hidden="1" customWidth="1"/>
    <col min="6923" max="6923" width="11.85546875" style="146" bestFit="1" customWidth="1"/>
    <col min="6924" max="6927" width="0" style="146" hidden="1" customWidth="1"/>
    <col min="6928" max="6928" width="10.5703125" style="146" bestFit="1" customWidth="1"/>
    <col min="6929" max="6929" width="0" style="146" hidden="1" customWidth="1"/>
    <col min="6930" max="6930" width="2.7109375" style="146" customWidth="1"/>
    <col min="6931" max="6931" width="0" style="146" hidden="1" customWidth="1"/>
    <col min="6932" max="6932" width="11.85546875" style="146" bestFit="1" customWidth="1"/>
    <col min="6933" max="6936" width="0" style="146" hidden="1" customWidth="1"/>
    <col min="6937" max="6937" width="10.5703125" style="146" bestFit="1" customWidth="1"/>
    <col min="6938" max="6938" width="0" style="146" hidden="1" customWidth="1"/>
    <col min="6939" max="6939" width="2.7109375" style="146" customWidth="1"/>
    <col min="6940" max="6940" width="12.42578125" style="146" bestFit="1" customWidth="1"/>
    <col min="6941" max="6941" width="11.85546875" style="146" bestFit="1" customWidth="1"/>
    <col min="6942" max="6945" width="15.42578125" style="146" bestFit="1" customWidth="1"/>
    <col min="6946" max="6946" width="13.7109375" style="146" bestFit="1" customWidth="1"/>
    <col min="6947" max="6947" width="13.28515625" style="146" bestFit="1" customWidth="1"/>
    <col min="6948" max="6948" width="2.7109375" style="146" customWidth="1"/>
    <col min="6949" max="6949" width="10.7109375" style="146" customWidth="1"/>
    <col min="6950" max="6950" width="11.85546875" style="146" bestFit="1" customWidth="1"/>
    <col min="6951" max="6954" width="15.42578125" style="146" bestFit="1" customWidth="1"/>
    <col min="6955" max="6955" width="13.7109375" style="146" bestFit="1" customWidth="1"/>
    <col min="6956" max="6956" width="17.7109375" style="146" bestFit="1" customWidth="1"/>
    <col min="6957" max="7171" width="9.140625" style="146"/>
    <col min="7172" max="7172" width="20.42578125" style="146" bestFit="1" customWidth="1"/>
    <col min="7173" max="7176" width="0" style="146" hidden="1" customWidth="1"/>
    <col min="7177" max="7177" width="54.28515625" style="146" customWidth="1"/>
    <col min="7178" max="7178" width="0" style="146" hidden="1" customWidth="1"/>
    <col min="7179" max="7179" width="11.85546875" style="146" bestFit="1" customWidth="1"/>
    <col min="7180" max="7183" width="0" style="146" hidden="1" customWidth="1"/>
    <col min="7184" max="7184" width="10.5703125" style="146" bestFit="1" customWidth="1"/>
    <col min="7185" max="7185" width="0" style="146" hidden="1" customWidth="1"/>
    <col min="7186" max="7186" width="2.7109375" style="146" customWidth="1"/>
    <col min="7187" max="7187" width="0" style="146" hidden="1" customWidth="1"/>
    <col min="7188" max="7188" width="11.85546875" style="146" bestFit="1" customWidth="1"/>
    <col min="7189" max="7192" width="0" style="146" hidden="1" customWidth="1"/>
    <col min="7193" max="7193" width="10.5703125" style="146" bestFit="1" customWidth="1"/>
    <col min="7194" max="7194" width="0" style="146" hidden="1" customWidth="1"/>
    <col min="7195" max="7195" width="2.7109375" style="146" customWidth="1"/>
    <col min="7196" max="7196" width="12.42578125" style="146" bestFit="1" customWidth="1"/>
    <col min="7197" max="7197" width="11.85546875" style="146" bestFit="1" customWidth="1"/>
    <col min="7198" max="7201" width="15.42578125" style="146" bestFit="1" customWidth="1"/>
    <col min="7202" max="7202" width="13.7109375" style="146" bestFit="1" customWidth="1"/>
    <col min="7203" max="7203" width="13.28515625" style="146" bestFit="1" customWidth="1"/>
    <col min="7204" max="7204" width="2.7109375" style="146" customWidth="1"/>
    <col min="7205" max="7205" width="10.7109375" style="146" customWidth="1"/>
    <col min="7206" max="7206" width="11.85546875" style="146" bestFit="1" customWidth="1"/>
    <col min="7207" max="7210" width="15.42578125" style="146" bestFit="1" customWidth="1"/>
    <col min="7211" max="7211" width="13.7109375" style="146" bestFit="1" customWidth="1"/>
    <col min="7212" max="7212" width="17.7109375" style="146" bestFit="1" customWidth="1"/>
    <col min="7213" max="7427" width="9.140625" style="146"/>
    <col min="7428" max="7428" width="20.42578125" style="146" bestFit="1" customWidth="1"/>
    <col min="7429" max="7432" width="0" style="146" hidden="1" customWidth="1"/>
    <col min="7433" max="7433" width="54.28515625" style="146" customWidth="1"/>
    <col min="7434" max="7434" width="0" style="146" hidden="1" customWidth="1"/>
    <col min="7435" max="7435" width="11.85546875" style="146" bestFit="1" customWidth="1"/>
    <col min="7436" max="7439" width="0" style="146" hidden="1" customWidth="1"/>
    <col min="7440" max="7440" width="10.5703125" style="146" bestFit="1" customWidth="1"/>
    <col min="7441" max="7441" width="0" style="146" hidden="1" customWidth="1"/>
    <col min="7442" max="7442" width="2.7109375" style="146" customWidth="1"/>
    <col min="7443" max="7443" width="0" style="146" hidden="1" customWidth="1"/>
    <col min="7444" max="7444" width="11.85546875" style="146" bestFit="1" customWidth="1"/>
    <col min="7445" max="7448" width="0" style="146" hidden="1" customWidth="1"/>
    <col min="7449" max="7449" width="10.5703125" style="146" bestFit="1" customWidth="1"/>
    <col min="7450" max="7450" width="0" style="146" hidden="1" customWidth="1"/>
    <col min="7451" max="7451" width="2.7109375" style="146" customWidth="1"/>
    <col min="7452" max="7452" width="12.42578125" style="146" bestFit="1" customWidth="1"/>
    <col min="7453" max="7453" width="11.85546875" style="146" bestFit="1" customWidth="1"/>
    <col min="7454" max="7457" width="15.42578125" style="146" bestFit="1" customWidth="1"/>
    <col min="7458" max="7458" width="13.7109375" style="146" bestFit="1" customWidth="1"/>
    <col min="7459" max="7459" width="13.28515625" style="146" bestFit="1" customWidth="1"/>
    <col min="7460" max="7460" width="2.7109375" style="146" customWidth="1"/>
    <col min="7461" max="7461" width="10.7109375" style="146" customWidth="1"/>
    <col min="7462" max="7462" width="11.85546875" style="146" bestFit="1" customWidth="1"/>
    <col min="7463" max="7466" width="15.42578125" style="146" bestFit="1" customWidth="1"/>
    <col min="7467" max="7467" width="13.7109375" style="146" bestFit="1" customWidth="1"/>
    <col min="7468" max="7468" width="17.7109375" style="146" bestFit="1" customWidth="1"/>
    <col min="7469" max="7683" width="9.140625" style="146"/>
    <col min="7684" max="7684" width="20.42578125" style="146" bestFit="1" customWidth="1"/>
    <col min="7685" max="7688" width="0" style="146" hidden="1" customWidth="1"/>
    <col min="7689" max="7689" width="54.28515625" style="146" customWidth="1"/>
    <col min="7690" max="7690" width="0" style="146" hidden="1" customWidth="1"/>
    <col min="7691" max="7691" width="11.85546875" style="146" bestFit="1" customWidth="1"/>
    <col min="7692" max="7695" width="0" style="146" hidden="1" customWidth="1"/>
    <col min="7696" max="7696" width="10.5703125" style="146" bestFit="1" customWidth="1"/>
    <col min="7697" max="7697" width="0" style="146" hidden="1" customWidth="1"/>
    <col min="7698" max="7698" width="2.7109375" style="146" customWidth="1"/>
    <col min="7699" max="7699" width="0" style="146" hidden="1" customWidth="1"/>
    <col min="7700" max="7700" width="11.85546875" style="146" bestFit="1" customWidth="1"/>
    <col min="7701" max="7704" width="0" style="146" hidden="1" customWidth="1"/>
    <col min="7705" max="7705" width="10.5703125" style="146" bestFit="1" customWidth="1"/>
    <col min="7706" max="7706" width="0" style="146" hidden="1" customWidth="1"/>
    <col min="7707" max="7707" width="2.7109375" style="146" customWidth="1"/>
    <col min="7708" max="7708" width="12.42578125" style="146" bestFit="1" customWidth="1"/>
    <col min="7709" max="7709" width="11.85546875" style="146" bestFit="1" customWidth="1"/>
    <col min="7710" max="7713" width="15.42578125" style="146" bestFit="1" customWidth="1"/>
    <col min="7714" max="7714" width="13.7109375" style="146" bestFit="1" customWidth="1"/>
    <col min="7715" max="7715" width="13.28515625" style="146" bestFit="1" customWidth="1"/>
    <col min="7716" max="7716" width="2.7109375" style="146" customWidth="1"/>
    <col min="7717" max="7717" width="10.7109375" style="146" customWidth="1"/>
    <col min="7718" max="7718" width="11.85546875" style="146" bestFit="1" customWidth="1"/>
    <col min="7719" max="7722" width="15.42578125" style="146" bestFit="1" customWidth="1"/>
    <col min="7723" max="7723" width="13.7109375" style="146" bestFit="1" customWidth="1"/>
    <col min="7724" max="7724" width="17.7109375" style="146" bestFit="1" customWidth="1"/>
    <col min="7725" max="7939" width="9.140625" style="146"/>
    <col min="7940" max="7940" width="20.42578125" style="146" bestFit="1" customWidth="1"/>
    <col min="7941" max="7944" width="0" style="146" hidden="1" customWidth="1"/>
    <col min="7945" max="7945" width="54.28515625" style="146" customWidth="1"/>
    <col min="7946" max="7946" width="0" style="146" hidden="1" customWidth="1"/>
    <col min="7947" max="7947" width="11.85546875" style="146" bestFit="1" customWidth="1"/>
    <col min="7948" max="7951" width="0" style="146" hidden="1" customWidth="1"/>
    <col min="7952" max="7952" width="10.5703125" style="146" bestFit="1" customWidth="1"/>
    <col min="7953" max="7953" width="0" style="146" hidden="1" customWidth="1"/>
    <col min="7954" max="7954" width="2.7109375" style="146" customWidth="1"/>
    <col min="7955" max="7955" width="0" style="146" hidden="1" customWidth="1"/>
    <col min="7956" max="7956" width="11.85546875" style="146" bestFit="1" customWidth="1"/>
    <col min="7957" max="7960" width="0" style="146" hidden="1" customWidth="1"/>
    <col min="7961" max="7961" width="10.5703125" style="146" bestFit="1" customWidth="1"/>
    <col min="7962" max="7962" width="0" style="146" hidden="1" customWidth="1"/>
    <col min="7963" max="7963" width="2.7109375" style="146" customWidth="1"/>
    <col min="7964" max="7964" width="12.42578125" style="146" bestFit="1" customWidth="1"/>
    <col min="7965" max="7965" width="11.85546875" style="146" bestFit="1" customWidth="1"/>
    <col min="7966" max="7969" width="15.42578125" style="146" bestFit="1" customWidth="1"/>
    <col min="7970" max="7970" width="13.7109375" style="146" bestFit="1" customWidth="1"/>
    <col min="7971" max="7971" width="13.28515625" style="146" bestFit="1" customWidth="1"/>
    <col min="7972" max="7972" width="2.7109375" style="146" customWidth="1"/>
    <col min="7973" max="7973" width="10.7109375" style="146" customWidth="1"/>
    <col min="7974" max="7974" width="11.85546875" style="146" bestFit="1" customWidth="1"/>
    <col min="7975" max="7978" width="15.42578125" style="146" bestFit="1" customWidth="1"/>
    <col min="7979" max="7979" width="13.7109375" style="146" bestFit="1" customWidth="1"/>
    <col min="7980" max="7980" width="17.7109375" style="146" bestFit="1" customWidth="1"/>
    <col min="7981" max="8195" width="9.140625" style="146"/>
    <col min="8196" max="8196" width="20.42578125" style="146" bestFit="1" customWidth="1"/>
    <col min="8197" max="8200" width="0" style="146" hidden="1" customWidth="1"/>
    <col min="8201" max="8201" width="54.28515625" style="146" customWidth="1"/>
    <col min="8202" max="8202" width="0" style="146" hidden="1" customWidth="1"/>
    <col min="8203" max="8203" width="11.85546875" style="146" bestFit="1" customWidth="1"/>
    <col min="8204" max="8207" width="0" style="146" hidden="1" customWidth="1"/>
    <col min="8208" max="8208" width="10.5703125" style="146" bestFit="1" customWidth="1"/>
    <col min="8209" max="8209" width="0" style="146" hidden="1" customWidth="1"/>
    <col min="8210" max="8210" width="2.7109375" style="146" customWidth="1"/>
    <col min="8211" max="8211" width="0" style="146" hidden="1" customWidth="1"/>
    <col min="8212" max="8212" width="11.85546875" style="146" bestFit="1" customWidth="1"/>
    <col min="8213" max="8216" width="0" style="146" hidden="1" customWidth="1"/>
    <col min="8217" max="8217" width="10.5703125" style="146" bestFit="1" customWidth="1"/>
    <col min="8218" max="8218" width="0" style="146" hidden="1" customWidth="1"/>
    <col min="8219" max="8219" width="2.7109375" style="146" customWidth="1"/>
    <col min="8220" max="8220" width="12.42578125" style="146" bestFit="1" customWidth="1"/>
    <col min="8221" max="8221" width="11.85546875" style="146" bestFit="1" customWidth="1"/>
    <col min="8222" max="8225" width="15.42578125" style="146" bestFit="1" customWidth="1"/>
    <col min="8226" max="8226" width="13.7109375" style="146" bestFit="1" customWidth="1"/>
    <col min="8227" max="8227" width="13.28515625" style="146" bestFit="1" customWidth="1"/>
    <col min="8228" max="8228" width="2.7109375" style="146" customWidth="1"/>
    <col min="8229" max="8229" width="10.7109375" style="146" customWidth="1"/>
    <col min="8230" max="8230" width="11.85546875" style="146" bestFit="1" customWidth="1"/>
    <col min="8231" max="8234" width="15.42578125" style="146" bestFit="1" customWidth="1"/>
    <col min="8235" max="8235" width="13.7109375" style="146" bestFit="1" customWidth="1"/>
    <col min="8236" max="8236" width="17.7109375" style="146" bestFit="1" customWidth="1"/>
    <col min="8237" max="8451" width="9.140625" style="146"/>
    <col min="8452" max="8452" width="20.42578125" style="146" bestFit="1" customWidth="1"/>
    <col min="8453" max="8456" width="0" style="146" hidden="1" customWidth="1"/>
    <col min="8457" max="8457" width="54.28515625" style="146" customWidth="1"/>
    <col min="8458" max="8458" width="0" style="146" hidden="1" customWidth="1"/>
    <col min="8459" max="8459" width="11.85546875" style="146" bestFit="1" customWidth="1"/>
    <col min="8460" max="8463" width="0" style="146" hidden="1" customWidth="1"/>
    <col min="8464" max="8464" width="10.5703125" style="146" bestFit="1" customWidth="1"/>
    <col min="8465" max="8465" width="0" style="146" hidden="1" customWidth="1"/>
    <col min="8466" max="8466" width="2.7109375" style="146" customWidth="1"/>
    <col min="8467" max="8467" width="0" style="146" hidden="1" customWidth="1"/>
    <col min="8468" max="8468" width="11.85546875" style="146" bestFit="1" customWidth="1"/>
    <col min="8469" max="8472" width="0" style="146" hidden="1" customWidth="1"/>
    <col min="8473" max="8473" width="10.5703125" style="146" bestFit="1" customWidth="1"/>
    <col min="8474" max="8474" width="0" style="146" hidden="1" customWidth="1"/>
    <col min="8475" max="8475" width="2.7109375" style="146" customWidth="1"/>
    <col min="8476" max="8476" width="12.42578125" style="146" bestFit="1" customWidth="1"/>
    <col min="8477" max="8477" width="11.85546875" style="146" bestFit="1" customWidth="1"/>
    <col min="8478" max="8481" width="15.42578125" style="146" bestFit="1" customWidth="1"/>
    <col min="8482" max="8482" width="13.7109375" style="146" bestFit="1" customWidth="1"/>
    <col min="8483" max="8483" width="13.28515625" style="146" bestFit="1" customWidth="1"/>
    <col min="8484" max="8484" width="2.7109375" style="146" customWidth="1"/>
    <col min="8485" max="8485" width="10.7109375" style="146" customWidth="1"/>
    <col min="8486" max="8486" width="11.85546875" style="146" bestFit="1" customWidth="1"/>
    <col min="8487" max="8490" width="15.42578125" style="146" bestFit="1" customWidth="1"/>
    <col min="8491" max="8491" width="13.7109375" style="146" bestFit="1" customWidth="1"/>
    <col min="8492" max="8492" width="17.7109375" style="146" bestFit="1" customWidth="1"/>
    <col min="8493" max="8707" width="9.140625" style="146"/>
    <col min="8708" max="8708" width="20.42578125" style="146" bestFit="1" customWidth="1"/>
    <col min="8709" max="8712" width="0" style="146" hidden="1" customWidth="1"/>
    <col min="8713" max="8713" width="54.28515625" style="146" customWidth="1"/>
    <col min="8714" max="8714" width="0" style="146" hidden="1" customWidth="1"/>
    <col min="8715" max="8715" width="11.85546875" style="146" bestFit="1" customWidth="1"/>
    <col min="8716" max="8719" width="0" style="146" hidden="1" customWidth="1"/>
    <col min="8720" max="8720" width="10.5703125" style="146" bestFit="1" customWidth="1"/>
    <col min="8721" max="8721" width="0" style="146" hidden="1" customWidth="1"/>
    <col min="8722" max="8722" width="2.7109375" style="146" customWidth="1"/>
    <col min="8723" max="8723" width="0" style="146" hidden="1" customWidth="1"/>
    <col min="8724" max="8724" width="11.85546875" style="146" bestFit="1" customWidth="1"/>
    <col min="8725" max="8728" width="0" style="146" hidden="1" customWidth="1"/>
    <col min="8729" max="8729" width="10.5703125" style="146" bestFit="1" customWidth="1"/>
    <col min="8730" max="8730" width="0" style="146" hidden="1" customWidth="1"/>
    <col min="8731" max="8731" width="2.7109375" style="146" customWidth="1"/>
    <col min="8732" max="8732" width="12.42578125" style="146" bestFit="1" customWidth="1"/>
    <col min="8733" max="8733" width="11.85546875" style="146" bestFit="1" customWidth="1"/>
    <col min="8734" max="8737" width="15.42578125" style="146" bestFit="1" customWidth="1"/>
    <col min="8738" max="8738" width="13.7109375" style="146" bestFit="1" customWidth="1"/>
    <col min="8739" max="8739" width="13.28515625" style="146" bestFit="1" customWidth="1"/>
    <col min="8740" max="8740" width="2.7109375" style="146" customWidth="1"/>
    <col min="8741" max="8741" width="10.7109375" style="146" customWidth="1"/>
    <col min="8742" max="8742" width="11.85546875" style="146" bestFit="1" customWidth="1"/>
    <col min="8743" max="8746" width="15.42578125" style="146" bestFit="1" customWidth="1"/>
    <col min="8747" max="8747" width="13.7109375" style="146" bestFit="1" customWidth="1"/>
    <col min="8748" max="8748" width="17.7109375" style="146" bestFit="1" customWidth="1"/>
    <col min="8749" max="8963" width="9.140625" style="146"/>
    <col min="8964" max="8964" width="20.42578125" style="146" bestFit="1" customWidth="1"/>
    <col min="8965" max="8968" width="0" style="146" hidden="1" customWidth="1"/>
    <col min="8969" max="8969" width="54.28515625" style="146" customWidth="1"/>
    <col min="8970" max="8970" width="0" style="146" hidden="1" customWidth="1"/>
    <col min="8971" max="8971" width="11.85546875" style="146" bestFit="1" customWidth="1"/>
    <col min="8972" max="8975" width="0" style="146" hidden="1" customWidth="1"/>
    <col min="8976" max="8976" width="10.5703125" style="146" bestFit="1" customWidth="1"/>
    <col min="8977" max="8977" width="0" style="146" hidden="1" customWidth="1"/>
    <col min="8978" max="8978" width="2.7109375" style="146" customWidth="1"/>
    <col min="8979" max="8979" width="0" style="146" hidden="1" customWidth="1"/>
    <col min="8980" max="8980" width="11.85546875" style="146" bestFit="1" customWidth="1"/>
    <col min="8981" max="8984" width="0" style="146" hidden="1" customWidth="1"/>
    <col min="8985" max="8985" width="10.5703125" style="146" bestFit="1" customWidth="1"/>
    <col min="8986" max="8986" width="0" style="146" hidden="1" customWidth="1"/>
    <col min="8987" max="8987" width="2.7109375" style="146" customWidth="1"/>
    <col min="8988" max="8988" width="12.42578125" style="146" bestFit="1" customWidth="1"/>
    <col min="8989" max="8989" width="11.85546875" style="146" bestFit="1" customWidth="1"/>
    <col min="8990" max="8993" width="15.42578125" style="146" bestFit="1" customWidth="1"/>
    <col min="8994" max="8994" width="13.7109375" style="146" bestFit="1" customWidth="1"/>
    <col min="8995" max="8995" width="13.28515625" style="146" bestFit="1" customWidth="1"/>
    <col min="8996" max="8996" width="2.7109375" style="146" customWidth="1"/>
    <col min="8997" max="8997" width="10.7109375" style="146" customWidth="1"/>
    <col min="8998" max="8998" width="11.85546875" style="146" bestFit="1" customWidth="1"/>
    <col min="8999" max="9002" width="15.42578125" style="146" bestFit="1" customWidth="1"/>
    <col min="9003" max="9003" width="13.7109375" style="146" bestFit="1" customWidth="1"/>
    <col min="9004" max="9004" width="17.7109375" style="146" bestFit="1" customWidth="1"/>
    <col min="9005" max="9219" width="9.140625" style="146"/>
    <col min="9220" max="9220" width="20.42578125" style="146" bestFit="1" customWidth="1"/>
    <col min="9221" max="9224" width="0" style="146" hidden="1" customWidth="1"/>
    <col min="9225" max="9225" width="54.28515625" style="146" customWidth="1"/>
    <col min="9226" max="9226" width="0" style="146" hidden="1" customWidth="1"/>
    <col min="9227" max="9227" width="11.85546875" style="146" bestFit="1" customWidth="1"/>
    <col min="9228" max="9231" width="0" style="146" hidden="1" customWidth="1"/>
    <col min="9232" max="9232" width="10.5703125" style="146" bestFit="1" customWidth="1"/>
    <col min="9233" max="9233" width="0" style="146" hidden="1" customWidth="1"/>
    <col min="9234" max="9234" width="2.7109375" style="146" customWidth="1"/>
    <col min="9235" max="9235" width="0" style="146" hidden="1" customWidth="1"/>
    <col min="9236" max="9236" width="11.85546875" style="146" bestFit="1" customWidth="1"/>
    <col min="9237" max="9240" width="0" style="146" hidden="1" customWidth="1"/>
    <col min="9241" max="9241" width="10.5703125" style="146" bestFit="1" customWidth="1"/>
    <col min="9242" max="9242" width="0" style="146" hidden="1" customWidth="1"/>
    <col min="9243" max="9243" width="2.7109375" style="146" customWidth="1"/>
    <col min="9244" max="9244" width="12.42578125" style="146" bestFit="1" customWidth="1"/>
    <col min="9245" max="9245" width="11.85546875" style="146" bestFit="1" customWidth="1"/>
    <col min="9246" max="9249" width="15.42578125" style="146" bestFit="1" customWidth="1"/>
    <col min="9250" max="9250" width="13.7109375" style="146" bestFit="1" customWidth="1"/>
    <col min="9251" max="9251" width="13.28515625" style="146" bestFit="1" customWidth="1"/>
    <col min="9252" max="9252" width="2.7109375" style="146" customWidth="1"/>
    <col min="9253" max="9253" width="10.7109375" style="146" customWidth="1"/>
    <col min="9254" max="9254" width="11.85546875" style="146" bestFit="1" customWidth="1"/>
    <col min="9255" max="9258" width="15.42578125" style="146" bestFit="1" customWidth="1"/>
    <col min="9259" max="9259" width="13.7109375" style="146" bestFit="1" customWidth="1"/>
    <col min="9260" max="9260" width="17.7109375" style="146" bestFit="1" customWidth="1"/>
    <col min="9261" max="9475" width="9.140625" style="146"/>
    <col min="9476" max="9476" width="20.42578125" style="146" bestFit="1" customWidth="1"/>
    <col min="9477" max="9480" width="0" style="146" hidden="1" customWidth="1"/>
    <col min="9481" max="9481" width="54.28515625" style="146" customWidth="1"/>
    <col min="9482" max="9482" width="0" style="146" hidden="1" customWidth="1"/>
    <col min="9483" max="9483" width="11.85546875" style="146" bestFit="1" customWidth="1"/>
    <col min="9484" max="9487" width="0" style="146" hidden="1" customWidth="1"/>
    <col min="9488" max="9488" width="10.5703125" style="146" bestFit="1" customWidth="1"/>
    <col min="9489" max="9489" width="0" style="146" hidden="1" customWidth="1"/>
    <col min="9490" max="9490" width="2.7109375" style="146" customWidth="1"/>
    <col min="9491" max="9491" width="0" style="146" hidden="1" customWidth="1"/>
    <col min="9492" max="9492" width="11.85546875" style="146" bestFit="1" customWidth="1"/>
    <col min="9493" max="9496" width="0" style="146" hidden="1" customWidth="1"/>
    <col min="9497" max="9497" width="10.5703125" style="146" bestFit="1" customWidth="1"/>
    <col min="9498" max="9498" width="0" style="146" hidden="1" customWidth="1"/>
    <col min="9499" max="9499" width="2.7109375" style="146" customWidth="1"/>
    <col min="9500" max="9500" width="12.42578125" style="146" bestFit="1" customWidth="1"/>
    <col min="9501" max="9501" width="11.85546875" style="146" bestFit="1" customWidth="1"/>
    <col min="9502" max="9505" width="15.42578125" style="146" bestFit="1" customWidth="1"/>
    <col min="9506" max="9506" width="13.7109375" style="146" bestFit="1" customWidth="1"/>
    <col min="9507" max="9507" width="13.28515625" style="146" bestFit="1" customWidth="1"/>
    <col min="9508" max="9508" width="2.7109375" style="146" customWidth="1"/>
    <col min="9509" max="9509" width="10.7109375" style="146" customWidth="1"/>
    <col min="9510" max="9510" width="11.85546875" style="146" bestFit="1" customWidth="1"/>
    <col min="9511" max="9514" width="15.42578125" style="146" bestFit="1" customWidth="1"/>
    <col min="9515" max="9515" width="13.7109375" style="146" bestFit="1" customWidth="1"/>
    <col min="9516" max="9516" width="17.7109375" style="146" bestFit="1" customWidth="1"/>
    <col min="9517" max="9731" width="9.140625" style="146"/>
    <col min="9732" max="9732" width="20.42578125" style="146" bestFit="1" customWidth="1"/>
    <col min="9733" max="9736" width="0" style="146" hidden="1" customWidth="1"/>
    <col min="9737" max="9737" width="54.28515625" style="146" customWidth="1"/>
    <col min="9738" max="9738" width="0" style="146" hidden="1" customWidth="1"/>
    <col min="9739" max="9739" width="11.85546875" style="146" bestFit="1" customWidth="1"/>
    <col min="9740" max="9743" width="0" style="146" hidden="1" customWidth="1"/>
    <col min="9744" max="9744" width="10.5703125" style="146" bestFit="1" customWidth="1"/>
    <col min="9745" max="9745" width="0" style="146" hidden="1" customWidth="1"/>
    <col min="9746" max="9746" width="2.7109375" style="146" customWidth="1"/>
    <col min="9747" max="9747" width="0" style="146" hidden="1" customWidth="1"/>
    <col min="9748" max="9748" width="11.85546875" style="146" bestFit="1" customWidth="1"/>
    <col min="9749" max="9752" width="0" style="146" hidden="1" customWidth="1"/>
    <col min="9753" max="9753" width="10.5703125" style="146" bestFit="1" customWidth="1"/>
    <col min="9754" max="9754" width="0" style="146" hidden="1" customWidth="1"/>
    <col min="9755" max="9755" width="2.7109375" style="146" customWidth="1"/>
    <col min="9756" max="9756" width="12.42578125" style="146" bestFit="1" customWidth="1"/>
    <col min="9757" max="9757" width="11.85546875" style="146" bestFit="1" customWidth="1"/>
    <col min="9758" max="9761" width="15.42578125" style="146" bestFit="1" customWidth="1"/>
    <col min="9762" max="9762" width="13.7109375" style="146" bestFit="1" customWidth="1"/>
    <col min="9763" max="9763" width="13.28515625" style="146" bestFit="1" customWidth="1"/>
    <col min="9764" max="9764" width="2.7109375" style="146" customWidth="1"/>
    <col min="9765" max="9765" width="10.7109375" style="146" customWidth="1"/>
    <col min="9766" max="9766" width="11.85546875" style="146" bestFit="1" customWidth="1"/>
    <col min="9767" max="9770" width="15.42578125" style="146" bestFit="1" customWidth="1"/>
    <col min="9771" max="9771" width="13.7109375" style="146" bestFit="1" customWidth="1"/>
    <col min="9772" max="9772" width="17.7109375" style="146" bestFit="1" customWidth="1"/>
    <col min="9773" max="9987" width="9.140625" style="146"/>
    <col min="9988" max="9988" width="20.42578125" style="146" bestFit="1" customWidth="1"/>
    <col min="9989" max="9992" width="0" style="146" hidden="1" customWidth="1"/>
    <col min="9993" max="9993" width="54.28515625" style="146" customWidth="1"/>
    <col min="9994" max="9994" width="0" style="146" hidden="1" customWidth="1"/>
    <col min="9995" max="9995" width="11.85546875" style="146" bestFit="1" customWidth="1"/>
    <col min="9996" max="9999" width="0" style="146" hidden="1" customWidth="1"/>
    <col min="10000" max="10000" width="10.5703125" style="146" bestFit="1" customWidth="1"/>
    <col min="10001" max="10001" width="0" style="146" hidden="1" customWidth="1"/>
    <col min="10002" max="10002" width="2.7109375" style="146" customWidth="1"/>
    <col min="10003" max="10003" width="0" style="146" hidden="1" customWidth="1"/>
    <col min="10004" max="10004" width="11.85546875" style="146" bestFit="1" customWidth="1"/>
    <col min="10005" max="10008" width="0" style="146" hidden="1" customWidth="1"/>
    <col min="10009" max="10009" width="10.5703125" style="146" bestFit="1" customWidth="1"/>
    <col min="10010" max="10010" width="0" style="146" hidden="1" customWidth="1"/>
    <col min="10011" max="10011" width="2.7109375" style="146" customWidth="1"/>
    <col min="10012" max="10012" width="12.42578125" style="146" bestFit="1" customWidth="1"/>
    <col min="10013" max="10013" width="11.85546875" style="146" bestFit="1" customWidth="1"/>
    <col min="10014" max="10017" width="15.42578125" style="146" bestFit="1" customWidth="1"/>
    <col min="10018" max="10018" width="13.7109375" style="146" bestFit="1" customWidth="1"/>
    <col min="10019" max="10019" width="13.28515625" style="146" bestFit="1" customWidth="1"/>
    <col min="10020" max="10020" width="2.7109375" style="146" customWidth="1"/>
    <col min="10021" max="10021" width="10.7109375" style="146" customWidth="1"/>
    <col min="10022" max="10022" width="11.85546875" style="146" bestFit="1" customWidth="1"/>
    <col min="10023" max="10026" width="15.42578125" style="146" bestFit="1" customWidth="1"/>
    <col min="10027" max="10027" width="13.7109375" style="146" bestFit="1" customWidth="1"/>
    <col min="10028" max="10028" width="17.7109375" style="146" bestFit="1" customWidth="1"/>
    <col min="10029" max="10243" width="9.140625" style="146"/>
    <col min="10244" max="10244" width="20.42578125" style="146" bestFit="1" customWidth="1"/>
    <col min="10245" max="10248" width="0" style="146" hidden="1" customWidth="1"/>
    <col min="10249" max="10249" width="54.28515625" style="146" customWidth="1"/>
    <col min="10250" max="10250" width="0" style="146" hidden="1" customWidth="1"/>
    <col min="10251" max="10251" width="11.85546875" style="146" bestFit="1" customWidth="1"/>
    <col min="10252" max="10255" width="0" style="146" hidden="1" customWidth="1"/>
    <col min="10256" max="10256" width="10.5703125" style="146" bestFit="1" customWidth="1"/>
    <col min="10257" max="10257" width="0" style="146" hidden="1" customWidth="1"/>
    <col min="10258" max="10258" width="2.7109375" style="146" customWidth="1"/>
    <col min="10259" max="10259" width="0" style="146" hidden="1" customWidth="1"/>
    <col min="10260" max="10260" width="11.85546875" style="146" bestFit="1" customWidth="1"/>
    <col min="10261" max="10264" width="0" style="146" hidden="1" customWidth="1"/>
    <col min="10265" max="10265" width="10.5703125" style="146" bestFit="1" customWidth="1"/>
    <col min="10266" max="10266" width="0" style="146" hidden="1" customWidth="1"/>
    <col min="10267" max="10267" width="2.7109375" style="146" customWidth="1"/>
    <col min="10268" max="10268" width="12.42578125" style="146" bestFit="1" customWidth="1"/>
    <col min="10269" max="10269" width="11.85546875" style="146" bestFit="1" customWidth="1"/>
    <col min="10270" max="10273" width="15.42578125" style="146" bestFit="1" customWidth="1"/>
    <col min="10274" max="10274" width="13.7109375" style="146" bestFit="1" customWidth="1"/>
    <col min="10275" max="10275" width="13.28515625" style="146" bestFit="1" customWidth="1"/>
    <col min="10276" max="10276" width="2.7109375" style="146" customWidth="1"/>
    <col min="10277" max="10277" width="10.7109375" style="146" customWidth="1"/>
    <col min="10278" max="10278" width="11.85546875" style="146" bestFit="1" customWidth="1"/>
    <col min="10279" max="10282" width="15.42578125" style="146" bestFit="1" customWidth="1"/>
    <col min="10283" max="10283" width="13.7109375" style="146" bestFit="1" customWidth="1"/>
    <col min="10284" max="10284" width="17.7109375" style="146" bestFit="1" customWidth="1"/>
    <col min="10285" max="10499" width="9.140625" style="146"/>
    <col min="10500" max="10500" width="20.42578125" style="146" bestFit="1" customWidth="1"/>
    <col min="10501" max="10504" width="0" style="146" hidden="1" customWidth="1"/>
    <col min="10505" max="10505" width="54.28515625" style="146" customWidth="1"/>
    <col min="10506" max="10506" width="0" style="146" hidden="1" customWidth="1"/>
    <col min="10507" max="10507" width="11.85546875" style="146" bestFit="1" customWidth="1"/>
    <col min="10508" max="10511" width="0" style="146" hidden="1" customWidth="1"/>
    <col min="10512" max="10512" width="10.5703125" style="146" bestFit="1" customWidth="1"/>
    <col min="10513" max="10513" width="0" style="146" hidden="1" customWidth="1"/>
    <col min="10514" max="10514" width="2.7109375" style="146" customWidth="1"/>
    <col min="10515" max="10515" width="0" style="146" hidden="1" customWidth="1"/>
    <col min="10516" max="10516" width="11.85546875" style="146" bestFit="1" customWidth="1"/>
    <col min="10517" max="10520" width="0" style="146" hidden="1" customWidth="1"/>
    <col min="10521" max="10521" width="10.5703125" style="146" bestFit="1" customWidth="1"/>
    <col min="10522" max="10522" width="0" style="146" hidden="1" customWidth="1"/>
    <col min="10523" max="10523" width="2.7109375" style="146" customWidth="1"/>
    <col min="10524" max="10524" width="12.42578125" style="146" bestFit="1" customWidth="1"/>
    <col min="10525" max="10525" width="11.85546875" style="146" bestFit="1" customWidth="1"/>
    <col min="10526" max="10529" width="15.42578125" style="146" bestFit="1" customWidth="1"/>
    <col min="10530" max="10530" width="13.7109375" style="146" bestFit="1" customWidth="1"/>
    <col min="10531" max="10531" width="13.28515625" style="146" bestFit="1" customWidth="1"/>
    <col min="10532" max="10532" width="2.7109375" style="146" customWidth="1"/>
    <col min="10533" max="10533" width="10.7109375" style="146" customWidth="1"/>
    <col min="10534" max="10534" width="11.85546875" style="146" bestFit="1" customWidth="1"/>
    <col min="10535" max="10538" width="15.42578125" style="146" bestFit="1" customWidth="1"/>
    <col min="10539" max="10539" width="13.7109375" style="146" bestFit="1" customWidth="1"/>
    <col min="10540" max="10540" width="17.7109375" style="146" bestFit="1" customWidth="1"/>
    <col min="10541" max="10755" width="9.140625" style="146"/>
    <col min="10756" max="10756" width="20.42578125" style="146" bestFit="1" customWidth="1"/>
    <col min="10757" max="10760" width="0" style="146" hidden="1" customWidth="1"/>
    <col min="10761" max="10761" width="54.28515625" style="146" customWidth="1"/>
    <col min="10762" max="10762" width="0" style="146" hidden="1" customWidth="1"/>
    <col min="10763" max="10763" width="11.85546875" style="146" bestFit="1" customWidth="1"/>
    <col min="10764" max="10767" width="0" style="146" hidden="1" customWidth="1"/>
    <col min="10768" max="10768" width="10.5703125" style="146" bestFit="1" customWidth="1"/>
    <col min="10769" max="10769" width="0" style="146" hidden="1" customWidth="1"/>
    <col min="10770" max="10770" width="2.7109375" style="146" customWidth="1"/>
    <col min="10771" max="10771" width="0" style="146" hidden="1" customWidth="1"/>
    <col min="10772" max="10772" width="11.85546875" style="146" bestFit="1" customWidth="1"/>
    <col min="10773" max="10776" width="0" style="146" hidden="1" customWidth="1"/>
    <col min="10777" max="10777" width="10.5703125" style="146" bestFit="1" customWidth="1"/>
    <col min="10778" max="10778" width="0" style="146" hidden="1" customWidth="1"/>
    <col min="10779" max="10779" width="2.7109375" style="146" customWidth="1"/>
    <col min="10780" max="10780" width="12.42578125" style="146" bestFit="1" customWidth="1"/>
    <col min="10781" max="10781" width="11.85546875" style="146" bestFit="1" customWidth="1"/>
    <col min="10782" max="10785" width="15.42578125" style="146" bestFit="1" customWidth="1"/>
    <col min="10786" max="10786" width="13.7109375" style="146" bestFit="1" customWidth="1"/>
    <col min="10787" max="10787" width="13.28515625" style="146" bestFit="1" customWidth="1"/>
    <col min="10788" max="10788" width="2.7109375" style="146" customWidth="1"/>
    <col min="10789" max="10789" width="10.7109375" style="146" customWidth="1"/>
    <col min="10790" max="10790" width="11.85546875" style="146" bestFit="1" customWidth="1"/>
    <col min="10791" max="10794" width="15.42578125" style="146" bestFit="1" customWidth="1"/>
    <col min="10795" max="10795" width="13.7109375" style="146" bestFit="1" customWidth="1"/>
    <col min="10796" max="10796" width="17.7109375" style="146" bestFit="1" customWidth="1"/>
    <col min="10797" max="11011" width="9.140625" style="146"/>
    <col min="11012" max="11012" width="20.42578125" style="146" bestFit="1" customWidth="1"/>
    <col min="11013" max="11016" width="0" style="146" hidden="1" customWidth="1"/>
    <col min="11017" max="11017" width="54.28515625" style="146" customWidth="1"/>
    <col min="11018" max="11018" width="0" style="146" hidden="1" customWidth="1"/>
    <col min="11019" max="11019" width="11.85546875" style="146" bestFit="1" customWidth="1"/>
    <col min="11020" max="11023" width="0" style="146" hidden="1" customWidth="1"/>
    <col min="11024" max="11024" width="10.5703125" style="146" bestFit="1" customWidth="1"/>
    <col min="11025" max="11025" width="0" style="146" hidden="1" customWidth="1"/>
    <col min="11026" max="11026" width="2.7109375" style="146" customWidth="1"/>
    <col min="11027" max="11027" width="0" style="146" hidden="1" customWidth="1"/>
    <col min="11028" max="11028" width="11.85546875" style="146" bestFit="1" customWidth="1"/>
    <col min="11029" max="11032" width="0" style="146" hidden="1" customWidth="1"/>
    <col min="11033" max="11033" width="10.5703125" style="146" bestFit="1" customWidth="1"/>
    <col min="11034" max="11034" width="0" style="146" hidden="1" customWidth="1"/>
    <col min="11035" max="11035" width="2.7109375" style="146" customWidth="1"/>
    <col min="11036" max="11036" width="12.42578125" style="146" bestFit="1" customWidth="1"/>
    <col min="11037" max="11037" width="11.85546875" style="146" bestFit="1" customWidth="1"/>
    <col min="11038" max="11041" width="15.42578125" style="146" bestFit="1" customWidth="1"/>
    <col min="11042" max="11042" width="13.7109375" style="146" bestFit="1" customWidth="1"/>
    <col min="11043" max="11043" width="13.28515625" style="146" bestFit="1" customWidth="1"/>
    <col min="11044" max="11044" width="2.7109375" style="146" customWidth="1"/>
    <col min="11045" max="11045" width="10.7109375" style="146" customWidth="1"/>
    <col min="11046" max="11046" width="11.85546875" style="146" bestFit="1" customWidth="1"/>
    <col min="11047" max="11050" width="15.42578125" style="146" bestFit="1" customWidth="1"/>
    <col min="11051" max="11051" width="13.7109375" style="146" bestFit="1" customWidth="1"/>
    <col min="11052" max="11052" width="17.7109375" style="146" bestFit="1" customWidth="1"/>
    <col min="11053" max="11267" width="9.140625" style="146"/>
    <col min="11268" max="11268" width="20.42578125" style="146" bestFit="1" customWidth="1"/>
    <col min="11269" max="11272" width="0" style="146" hidden="1" customWidth="1"/>
    <col min="11273" max="11273" width="54.28515625" style="146" customWidth="1"/>
    <col min="11274" max="11274" width="0" style="146" hidden="1" customWidth="1"/>
    <col min="11275" max="11275" width="11.85546875" style="146" bestFit="1" customWidth="1"/>
    <col min="11276" max="11279" width="0" style="146" hidden="1" customWidth="1"/>
    <col min="11280" max="11280" width="10.5703125" style="146" bestFit="1" customWidth="1"/>
    <col min="11281" max="11281" width="0" style="146" hidden="1" customWidth="1"/>
    <col min="11282" max="11282" width="2.7109375" style="146" customWidth="1"/>
    <col min="11283" max="11283" width="0" style="146" hidden="1" customWidth="1"/>
    <col min="11284" max="11284" width="11.85546875" style="146" bestFit="1" customWidth="1"/>
    <col min="11285" max="11288" width="0" style="146" hidden="1" customWidth="1"/>
    <col min="11289" max="11289" width="10.5703125" style="146" bestFit="1" customWidth="1"/>
    <col min="11290" max="11290" width="0" style="146" hidden="1" customWidth="1"/>
    <col min="11291" max="11291" width="2.7109375" style="146" customWidth="1"/>
    <col min="11292" max="11292" width="12.42578125" style="146" bestFit="1" customWidth="1"/>
    <col min="11293" max="11293" width="11.85546875" style="146" bestFit="1" customWidth="1"/>
    <col min="11294" max="11297" width="15.42578125" style="146" bestFit="1" customWidth="1"/>
    <col min="11298" max="11298" width="13.7109375" style="146" bestFit="1" customWidth="1"/>
    <col min="11299" max="11299" width="13.28515625" style="146" bestFit="1" customWidth="1"/>
    <col min="11300" max="11300" width="2.7109375" style="146" customWidth="1"/>
    <col min="11301" max="11301" width="10.7109375" style="146" customWidth="1"/>
    <col min="11302" max="11302" width="11.85546875" style="146" bestFit="1" customWidth="1"/>
    <col min="11303" max="11306" width="15.42578125" style="146" bestFit="1" customWidth="1"/>
    <col min="11307" max="11307" width="13.7109375" style="146" bestFit="1" customWidth="1"/>
    <col min="11308" max="11308" width="17.7109375" style="146" bestFit="1" customWidth="1"/>
    <col min="11309" max="11523" width="9.140625" style="146"/>
    <col min="11524" max="11524" width="20.42578125" style="146" bestFit="1" customWidth="1"/>
    <col min="11525" max="11528" width="0" style="146" hidden="1" customWidth="1"/>
    <col min="11529" max="11529" width="54.28515625" style="146" customWidth="1"/>
    <col min="11530" max="11530" width="0" style="146" hidden="1" customWidth="1"/>
    <col min="11531" max="11531" width="11.85546875" style="146" bestFit="1" customWidth="1"/>
    <col min="11532" max="11535" width="0" style="146" hidden="1" customWidth="1"/>
    <col min="11536" max="11536" width="10.5703125" style="146" bestFit="1" customWidth="1"/>
    <col min="11537" max="11537" width="0" style="146" hidden="1" customWidth="1"/>
    <col min="11538" max="11538" width="2.7109375" style="146" customWidth="1"/>
    <col min="11539" max="11539" width="0" style="146" hidden="1" customWidth="1"/>
    <col min="11540" max="11540" width="11.85546875" style="146" bestFit="1" customWidth="1"/>
    <col min="11541" max="11544" width="0" style="146" hidden="1" customWidth="1"/>
    <col min="11545" max="11545" width="10.5703125" style="146" bestFit="1" customWidth="1"/>
    <col min="11546" max="11546" width="0" style="146" hidden="1" customWidth="1"/>
    <col min="11547" max="11547" width="2.7109375" style="146" customWidth="1"/>
    <col min="11548" max="11548" width="12.42578125" style="146" bestFit="1" customWidth="1"/>
    <col min="11549" max="11549" width="11.85546875" style="146" bestFit="1" customWidth="1"/>
    <col min="11550" max="11553" width="15.42578125" style="146" bestFit="1" customWidth="1"/>
    <col min="11554" max="11554" width="13.7109375" style="146" bestFit="1" customWidth="1"/>
    <col min="11555" max="11555" width="13.28515625" style="146" bestFit="1" customWidth="1"/>
    <col min="11556" max="11556" width="2.7109375" style="146" customWidth="1"/>
    <col min="11557" max="11557" width="10.7109375" style="146" customWidth="1"/>
    <col min="11558" max="11558" width="11.85546875" style="146" bestFit="1" customWidth="1"/>
    <col min="11559" max="11562" width="15.42578125" style="146" bestFit="1" customWidth="1"/>
    <col min="11563" max="11563" width="13.7109375" style="146" bestFit="1" customWidth="1"/>
    <col min="11564" max="11564" width="17.7109375" style="146" bestFit="1" customWidth="1"/>
    <col min="11565" max="11779" width="9.140625" style="146"/>
    <col min="11780" max="11780" width="20.42578125" style="146" bestFit="1" customWidth="1"/>
    <col min="11781" max="11784" width="0" style="146" hidden="1" customWidth="1"/>
    <col min="11785" max="11785" width="54.28515625" style="146" customWidth="1"/>
    <col min="11786" max="11786" width="0" style="146" hidden="1" customWidth="1"/>
    <col min="11787" max="11787" width="11.85546875" style="146" bestFit="1" customWidth="1"/>
    <col min="11788" max="11791" width="0" style="146" hidden="1" customWidth="1"/>
    <col min="11792" max="11792" width="10.5703125" style="146" bestFit="1" customWidth="1"/>
    <col min="11793" max="11793" width="0" style="146" hidden="1" customWidth="1"/>
    <col min="11794" max="11794" width="2.7109375" style="146" customWidth="1"/>
    <col min="11795" max="11795" width="0" style="146" hidden="1" customWidth="1"/>
    <col min="11796" max="11796" width="11.85546875" style="146" bestFit="1" customWidth="1"/>
    <col min="11797" max="11800" width="0" style="146" hidden="1" customWidth="1"/>
    <col min="11801" max="11801" width="10.5703125" style="146" bestFit="1" customWidth="1"/>
    <col min="11802" max="11802" width="0" style="146" hidden="1" customWidth="1"/>
    <col min="11803" max="11803" width="2.7109375" style="146" customWidth="1"/>
    <col min="11804" max="11804" width="12.42578125" style="146" bestFit="1" customWidth="1"/>
    <col min="11805" max="11805" width="11.85546875" style="146" bestFit="1" customWidth="1"/>
    <col min="11806" max="11809" width="15.42578125" style="146" bestFit="1" customWidth="1"/>
    <col min="11810" max="11810" width="13.7109375" style="146" bestFit="1" customWidth="1"/>
    <col min="11811" max="11811" width="13.28515625" style="146" bestFit="1" customWidth="1"/>
    <col min="11812" max="11812" width="2.7109375" style="146" customWidth="1"/>
    <col min="11813" max="11813" width="10.7109375" style="146" customWidth="1"/>
    <col min="11814" max="11814" width="11.85546875" style="146" bestFit="1" customWidth="1"/>
    <col min="11815" max="11818" width="15.42578125" style="146" bestFit="1" customWidth="1"/>
    <col min="11819" max="11819" width="13.7109375" style="146" bestFit="1" customWidth="1"/>
    <col min="11820" max="11820" width="17.7109375" style="146" bestFit="1" customWidth="1"/>
    <col min="11821" max="12035" width="9.140625" style="146"/>
    <col min="12036" max="12036" width="20.42578125" style="146" bestFit="1" customWidth="1"/>
    <col min="12037" max="12040" width="0" style="146" hidden="1" customWidth="1"/>
    <col min="12041" max="12041" width="54.28515625" style="146" customWidth="1"/>
    <col min="12042" max="12042" width="0" style="146" hidden="1" customWidth="1"/>
    <col min="12043" max="12043" width="11.85546875" style="146" bestFit="1" customWidth="1"/>
    <col min="12044" max="12047" width="0" style="146" hidden="1" customWidth="1"/>
    <col min="12048" max="12048" width="10.5703125" style="146" bestFit="1" customWidth="1"/>
    <col min="12049" max="12049" width="0" style="146" hidden="1" customWidth="1"/>
    <col min="12050" max="12050" width="2.7109375" style="146" customWidth="1"/>
    <col min="12051" max="12051" width="0" style="146" hidden="1" customWidth="1"/>
    <col min="12052" max="12052" width="11.85546875" style="146" bestFit="1" customWidth="1"/>
    <col min="12053" max="12056" width="0" style="146" hidden="1" customWidth="1"/>
    <col min="12057" max="12057" width="10.5703125" style="146" bestFit="1" customWidth="1"/>
    <col min="12058" max="12058" width="0" style="146" hidden="1" customWidth="1"/>
    <col min="12059" max="12059" width="2.7109375" style="146" customWidth="1"/>
    <col min="12060" max="12060" width="12.42578125" style="146" bestFit="1" customWidth="1"/>
    <col min="12061" max="12061" width="11.85546875" style="146" bestFit="1" customWidth="1"/>
    <col min="12062" max="12065" width="15.42578125" style="146" bestFit="1" customWidth="1"/>
    <col min="12066" max="12066" width="13.7109375" style="146" bestFit="1" customWidth="1"/>
    <col min="12067" max="12067" width="13.28515625" style="146" bestFit="1" customWidth="1"/>
    <col min="12068" max="12068" width="2.7109375" style="146" customWidth="1"/>
    <col min="12069" max="12069" width="10.7109375" style="146" customWidth="1"/>
    <col min="12070" max="12070" width="11.85546875" style="146" bestFit="1" customWidth="1"/>
    <col min="12071" max="12074" width="15.42578125" style="146" bestFit="1" customWidth="1"/>
    <col min="12075" max="12075" width="13.7109375" style="146" bestFit="1" customWidth="1"/>
    <col min="12076" max="12076" width="17.7109375" style="146" bestFit="1" customWidth="1"/>
    <col min="12077" max="12291" width="9.140625" style="146"/>
    <col min="12292" max="12292" width="20.42578125" style="146" bestFit="1" customWidth="1"/>
    <col min="12293" max="12296" width="0" style="146" hidden="1" customWidth="1"/>
    <col min="12297" max="12297" width="54.28515625" style="146" customWidth="1"/>
    <col min="12298" max="12298" width="0" style="146" hidden="1" customWidth="1"/>
    <col min="12299" max="12299" width="11.85546875" style="146" bestFit="1" customWidth="1"/>
    <col min="12300" max="12303" width="0" style="146" hidden="1" customWidth="1"/>
    <col min="12304" max="12304" width="10.5703125" style="146" bestFit="1" customWidth="1"/>
    <col min="12305" max="12305" width="0" style="146" hidden="1" customWidth="1"/>
    <col min="12306" max="12306" width="2.7109375" style="146" customWidth="1"/>
    <col min="12307" max="12307" width="0" style="146" hidden="1" customWidth="1"/>
    <col min="12308" max="12308" width="11.85546875" style="146" bestFit="1" customWidth="1"/>
    <col min="12309" max="12312" width="0" style="146" hidden="1" customWidth="1"/>
    <col min="12313" max="12313" width="10.5703125" style="146" bestFit="1" customWidth="1"/>
    <col min="12314" max="12314" width="0" style="146" hidden="1" customWidth="1"/>
    <col min="12315" max="12315" width="2.7109375" style="146" customWidth="1"/>
    <col min="12316" max="12316" width="12.42578125" style="146" bestFit="1" customWidth="1"/>
    <col min="12317" max="12317" width="11.85546875" style="146" bestFit="1" customWidth="1"/>
    <col min="12318" max="12321" width="15.42578125" style="146" bestFit="1" customWidth="1"/>
    <col min="12322" max="12322" width="13.7109375" style="146" bestFit="1" customWidth="1"/>
    <col min="12323" max="12323" width="13.28515625" style="146" bestFit="1" customWidth="1"/>
    <col min="12324" max="12324" width="2.7109375" style="146" customWidth="1"/>
    <col min="12325" max="12325" width="10.7109375" style="146" customWidth="1"/>
    <col min="12326" max="12326" width="11.85546875" style="146" bestFit="1" customWidth="1"/>
    <col min="12327" max="12330" width="15.42578125" style="146" bestFit="1" customWidth="1"/>
    <col min="12331" max="12331" width="13.7109375" style="146" bestFit="1" customWidth="1"/>
    <col min="12332" max="12332" width="17.7109375" style="146" bestFit="1" customWidth="1"/>
    <col min="12333" max="12547" width="9.140625" style="146"/>
    <col min="12548" max="12548" width="20.42578125" style="146" bestFit="1" customWidth="1"/>
    <col min="12549" max="12552" width="0" style="146" hidden="1" customWidth="1"/>
    <col min="12553" max="12553" width="54.28515625" style="146" customWidth="1"/>
    <col min="12554" max="12554" width="0" style="146" hidden="1" customWidth="1"/>
    <col min="12555" max="12555" width="11.85546875" style="146" bestFit="1" customWidth="1"/>
    <col min="12556" max="12559" width="0" style="146" hidden="1" customWidth="1"/>
    <col min="12560" max="12560" width="10.5703125" style="146" bestFit="1" customWidth="1"/>
    <col min="12561" max="12561" width="0" style="146" hidden="1" customWidth="1"/>
    <col min="12562" max="12562" width="2.7109375" style="146" customWidth="1"/>
    <col min="12563" max="12563" width="0" style="146" hidden="1" customWidth="1"/>
    <col min="12564" max="12564" width="11.85546875" style="146" bestFit="1" customWidth="1"/>
    <col min="12565" max="12568" width="0" style="146" hidden="1" customWidth="1"/>
    <col min="12569" max="12569" width="10.5703125" style="146" bestFit="1" customWidth="1"/>
    <col min="12570" max="12570" width="0" style="146" hidden="1" customWidth="1"/>
    <col min="12571" max="12571" width="2.7109375" style="146" customWidth="1"/>
    <col min="12572" max="12572" width="12.42578125" style="146" bestFit="1" customWidth="1"/>
    <col min="12573" max="12573" width="11.85546875" style="146" bestFit="1" customWidth="1"/>
    <col min="12574" max="12577" width="15.42578125" style="146" bestFit="1" customWidth="1"/>
    <col min="12578" max="12578" width="13.7109375" style="146" bestFit="1" customWidth="1"/>
    <col min="12579" max="12579" width="13.28515625" style="146" bestFit="1" customWidth="1"/>
    <col min="12580" max="12580" width="2.7109375" style="146" customWidth="1"/>
    <col min="12581" max="12581" width="10.7109375" style="146" customWidth="1"/>
    <col min="12582" max="12582" width="11.85546875" style="146" bestFit="1" customWidth="1"/>
    <col min="12583" max="12586" width="15.42578125" style="146" bestFit="1" customWidth="1"/>
    <col min="12587" max="12587" width="13.7109375" style="146" bestFit="1" customWidth="1"/>
    <col min="12588" max="12588" width="17.7109375" style="146" bestFit="1" customWidth="1"/>
    <col min="12589" max="12803" width="9.140625" style="146"/>
    <col min="12804" max="12804" width="20.42578125" style="146" bestFit="1" customWidth="1"/>
    <col min="12805" max="12808" width="0" style="146" hidden="1" customWidth="1"/>
    <col min="12809" max="12809" width="54.28515625" style="146" customWidth="1"/>
    <col min="12810" max="12810" width="0" style="146" hidden="1" customWidth="1"/>
    <col min="12811" max="12811" width="11.85546875" style="146" bestFit="1" customWidth="1"/>
    <col min="12812" max="12815" width="0" style="146" hidden="1" customWidth="1"/>
    <col min="12816" max="12816" width="10.5703125" style="146" bestFit="1" customWidth="1"/>
    <col min="12817" max="12817" width="0" style="146" hidden="1" customWidth="1"/>
    <col min="12818" max="12818" width="2.7109375" style="146" customWidth="1"/>
    <col min="12819" max="12819" width="0" style="146" hidden="1" customWidth="1"/>
    <col min="12820" max="12820" width="11.85546875" style="146" bestFit="1" customWidth="1"/>
    <col min="12821" max="12824" width="0" style="146" hidden="1" customWidth="1"/>
    <col min="12825" max="12825" width="10.5703125" style="146" bestFit="1" customWidth="1"/>
    <col min="12826" max="12826" width="0" style="146" hidden="1" customWidth="1"/>
    <col min="12827" max="12827" width="2.7109375" style="146" customWidth="1"/>
    <col min="12828" max="12828" width="12.42578125" style="146" bestFit="1" customWidth="1"/>
    <col min="12829" max="12829" width="11.85546875" style="146" bestFit="1" customWidth="1"/>
    <col min="12830" max="12833" width="15.42578125" style="146" bestFit="1" customWidth="1"/>
    <col min="12834" max="12834" width="13.7109375" style="146" bestFit="1" customWidth="1"/>
    <col min="12835" max="12835" width="13.28515625" style="146" bestFit="1" customWidth="1"/>
    <col min="12836" max="12836" width="2.7109375" style="146" customWidth="1"/>
    <col min="12837" max="12837" width="10.7109375" style="146" customWidth="1"/>
    <col min="12838" max="12838" width="11.85546875" style="146" bestFit="1" customWidth="1"/>
    <col min="12839" max="12842" width="15.42578125" style="146" bestFit="1" customWidth="1"/>
    <col min="12843" max="12843" width="13.7109375" style="146" bestFit="1" customWidth="1"/>
    <col min="12844" max="12844" width="17.7109375" style="146" bestFit="1" customWidth="1"/>
    <col min="12845" max="13059" width="9.140625" style="146"/>
    <col min="13060" max="13060" width="20.42578125" style="146" bestFit="1" customWidth="1"/>
    <col min="13061" max="13064" width="0" style="146" hidden="1" customWidth="1"/>
    <col min="13065" max="13065" width="54.28515625" style="146" customWidth="1"/>
    <col min="13066" max="13066" width="0" style="146" hidden="1" customWidth="1"/>
    <col min="13067" max="13067" width="11.85546875" style="146" bestFit="1" customWidth="1"/>
    <col min="13068" max="13071" width="0" style="146" hidden="1" customWidth="1"/>
    <col min="13072" max="13072" width="10.5703125" style="146" bestFit="1" customWidth="1"/>
    <col min="13073" max="13073" width="0" style="146" hidden="1" customWidth="1"/>
    <col min="13074" max="13074" width="2.7109375" style="146" customWidth="1"/>
    <col min="13075" max="13075" width="0" style="146" hidden="1" customWidth="1"/>
    <col min="13076" max="13076" width="11.85546875" style="146" bestFit="1" customWidth="1"/>
    <col min="13077" max="13080" width="0" style="146" hidden="1" customWidth="1"/>
    <col min="13081" max="13081" width="10.5703125" style="146" bestFit="1" customWidth="1"/>
    <col min="13082" max="13082" width="0" style="146" hidden="1" customWidth="1"/>
    <col min="13083" max="13083" width="2.7109375" style="146" customWidth="1"/>
    <col min="13084" max="13084" width="12.42578125" style="146" bestFit="1" customWidth="1"/>
    <col min="13085" max="13085" width="11.85546875" style="146" bestFit="1" customWidth="1"/>
    <col min="13086" max="13089" width="15.42578125" style="146" bestFit="1" customWidth="1"/>
    <col min="13090" max="13090" width="13.7109375" style="146" bestFit="1" customWidth="1"/>
    <col min="13091" max="13091" width="13.28515625" style="146" bestFit="1" customWidth="1"/>
    <col min="13092" max="13092" width="2.7109375" style="146" customWidth="1"/>
    <col min="13093" max="13093" width="10.7109375" style="146" customWidth="1"/>
    <col min="13094" max="13094" width="11.85546875" style="146" bestFit="1" customWidth="1"/>
    <col min="13095" max="13098" width="15.42578125" style="146" bestFit="1" customWidth="1"/>
    <col min="13099" max="13099" width="13.7109375" style="146" bestFit="1" customWidth="1"/>
    <col min="13100" max="13100" width="17.7109375" style="146" bestFit="1" customWidth="1"/>
    <col min="13101" max="13315" width="9.140625" style="146"/>
    <col min="13316" max="13316" width="20.42578125" style="146" bestFit="1" customWidth="1"/>
    <col min="13317" max="13320" width="0" style="146" hidden="1" customWidth="1"/>
    <col min="13321" max="13321" width="54.28515625" style="146" customWidth="1"/>
    <col min="13322" max="13322" width="0" style="146" hidden="1" customWidth="1"/>
    <col min="13323" max="13323" width="11.85546875" style="146" bestFit="1" customWidth="1"/>
    <col min="13324" max="13327" width="0" style="146" hidden="1" customWidth="1"/>
    <col min="13328" max="13328" width="10.5703125" style="146" bestFit="1" customWidth="1"/>
    <col min="13329" max="13329" width="0" style="146" hidden="1" customWidth="1"/>
    <col min="13330" max="13330" width="2.7109375" style="146" customWidth="1"/>
    <col min="13331" max="13331" width="0" style="146" hidden="1" customWidth="1"/>
    <col min="13332" max="13332" width="11.85546875" style="146" bestFit="1" customWidth="1"/>
    <col min="13333" max="13336" width="0" style="146" hidden="1" customWidth="1"/>
    <col min="13337" max="13337" width="10.5703125" style="146" bestFit="1" customWidth="1"/>
    <col min="13338" max="13338" width="0" style="146" hidden="1" customWidth="1"/>
    <col min="13339" max="13339" width="2.7109375" style="146" customWidth="1"/>
    <col min="13340" max="13340" width="12.42578125" style="146" bestFit="1" customWidth="1"/>
    <col min="13341" max="13341" width="11.85546875" style="146" bestFit="1" customWidth="1"/>
    <col min="13342" max="13345" width="15.42578125" style="146" bestFit="1" customWidth="1"/>
    <col min="13346" max="13346" width="13.7109375" style="146" bestFit="1" customWidth="1"/>
    <col min="13347" max="13347" width="13.28515625" style="146" bestFit="1" customWidth="1"/>
    <col min="13348" max="13348" width="2.7109375" style="146" customWidth="1"/>
    <col min="13349" max="13349" width="10.7109375" style="146" customWidth="1"/>
    <col min="13350" max="13350" width="11.85546875" style="146" bestFit="1" customWidth="1"/>
    <col min="13351" max="13354" width="15.42578125" style="146" bestFit="1" customWidth="1"/>
    <col min="13355" max="13355" width="13.7109375" style="146" bestFit="1" customWidth="1"/>
    <col min="13356" max="13356" width="17.7109375" style="146" bestFit="1" customWidth="1"/>
    <col min="13357" max="13571" width="9.140625" style="146"/>
    <col min="13572" max="13572" width="20.42578125" style="146" bestFit="1" customWidth="1"/>
    <col min="13573" max="13576" width="0" style="146" hidden="1" customWidth="1"/>
    <col min="13577" max="13577" width="54.28515625" style="146" customWidth="1"/>
    <col min="13578" max="13578" width="0" style="146" hidden="1" customWidth="1"/>
    <col min="13579" max="13579" width="11.85546875" style="146" bestFit="1" customWidth="1"/>
    <col min="13580" max="13583" width="0" style="146" hidden="1" customWidth="1"/>
    <col min="13584" max="13584" width="10.5703125" style="146" bestFit="1" customWidth="1"/>
    <col min="13585" max="13585" width="0" style="146" hidden="1" customWidth="1"/>
    <col min="13586" max="13586" width="2.7109375" style="146" customWidth="1"/>
    <col min="13587" max="13587" width="0" style="146" hidden="1" customWidth="1"/>
    <col min="13588" max="13588" width="11.85546875" style="146" bestFit="1" customWidth="1"/>
    <col min="13589" max="13592" width="0" style="146" hidden="1" customWidth="1"/>
    <col min="13593" max="13593" width="10.5703125" style="146" bestFit="1" customWidth="1"/>
    <col min="13594" max="13594" width="0" style="146" hidden="1" customWidth="1"/>
    <col min="13595" max="13595" width="2.7109375" style="146" customWidth="1"/>
    <col min="13596" max="13596" width="12.42578125" style="146" bestFit="1" customWidth="1"/>
    <col min="13597" max="13597" width="11.85546875" style="146" bestFit="1" customWidth="1"/>
    <col min="13598" max="13601" width="15.42578125" style="146" bestFit="1" customWidth="1"/>
    <col min="13602" max="13602" width="13.7109375" style="146" bestFit="1" customWidth="1"/>
    <col min="13603" max="13603" width="13.28515625" style="146" bestFit="1" customWidth="1"/>
    <col min="13604" max="13604" width="2.7109375" style="146" customWidth="1"/>
    <col min="13605" max="13605" width="10.7109375" style="146" customWidth="1"/>
    <col min="13606" max="13606" width="11.85546875" style="146" bestFit="1" customWidth="1"/>
    <col min="13607" max="13610" width="15.42578125" style="146" bestFit="1" customWidth="1"/>
    <col min="13611" max="13611" width="13.7109375" style="146" bestFit="1" customWidth="1"/>
    <col min="13612" max="13612" width="17.7109375" style="146" bestFit="1" customWidth="1"/>
    <col min="13613" max="13827" width="9.140625" style="146"/>
    <col min="13828" max="13828" width="20.42578125" style="146" bestFit="1" customWidth="1"/>
    <col min="13829" max="13832" width="0" style="146" hidden="1" customWidth="1"/>
    <col min="13833" max="13833" width="54.28515625" style="146" customWidth="1"/>
    <col min="13834" max="13834" width="0" style="146" hidden="1" customWidth="1"/>
    <col min="13835" max="13835" width="11.85546875" style="146" bestFit="1" customWidth="1"/>
    <col min="13836" max="13839" width="0" style="146" hidden="1" customWidth="1"/>
    <col min="13840" max="13840" width="10.5703125" style="146" bestFit="1" customWidth="1"/>
    <col min="13841" max="13841" width="0" style="146" hidden="1" customWidth="1"/>
    <col min="13842" max="13842" width="2.7109375" style="146" customWidth="1"/>
    <col min="13843" max="13843" width="0" style="146" hidden="1" customWidth="1"/>
    <col min="13844" max="13844" width="11.85546875" style="146" bestFit="1" customWidth="1"/>
    <col min="13845" max="13848" width="0" style="146" hidden="1" customWidth="1"/>
    <col min="13849" max="13849" width="10.5703125" style="146" bestFit="1" customWidth="1"/>
    <col min="13850" max="13850" width="0" style="146" hidden="1" customWidth="1"/>
    <col min="13851" max="13851" width="2.7109375" style="146" customWidth="1"/>
    <col min="13852" max="13852" width="12.42578125" style="146" bestFit="1" customWidth="1"/>
    <col min="13853" max="13853" width="11.85546875" style="146" bestFit="1" customWidth="1"/>
    <col min="13854" max="13857" width="15.42578125" style="146" bestFit="1" customWidth="1"/>
    <col min="13858" max="13858" width="13.7109375" style="146" bestFit="1" customWidth="1"/>
    <col min="13859" max="13859" width="13.28515625" style="146" bestFit="1" customWidth="1"/>
    <col min="13860" max="13860" width="2.7109375" style="146" customWidth="1"/>
    <col min="13861" max="13861" width="10.7109375" style="146" customWidth="1"/>
    <col min="13862" max="13862" width="11.85546875" style="146" bestFit="1" customWidth="1"/>
    <col min="13863" max="13866" width="15.42578125" style="146" bestFit="1" customWidth="1"/>
    <col min="13867" max="13867" width="13.7109375" style="146" bestFit="1" customWidth="1"/>
    <col min="13868" max="13868" width="17.7109375" style="146" bestFit="1" customWidth="1"/>
    <col min="13869" max="14083" width="9.140625" style="146"/>
    <col min="14084" max="14084" width="20.42578125" style="146" bestFit="1" customWidth="1"/>
    <col min="14085" max="14088" width="0" style="146" hidden="1" customWidth="1"/>
    <col min="14089" max="14089" width="54.28515625" style="146" customWidth="1"/>
    <col min="14090" max="14090" width="0" style="146" hidden="1" customWidth="1"/>
    <col min="14091" max="14091" width="11.85546875" style="146" bestFit="1" customWidth="1"/>
    <col min="14092" max="14095" width="0" style="146" hidden="1" customWidth="1"/>
    <col min="14096" max="14096" width="10.5703125" style="146" bestFit="1" customWidth="1"/>
    <col min="14097" max="14097" width="0" style="146" hidden="1" customWidth="1"/>
    <col min="14098" max="14098" width="2.7109375" style="146" customWidth="1"/>
    <col min="14099" max="14099" width="0" style="146" hidden="1" customWidth="1"/>
    <col min="14100" max="14100" width="11.85546875" style="146" bestFit="1" customWidth="1"/>
    <col min="14101" max="14104" width="0" style="146" hidden="1" customWidth="1"/>
    <col min="14105" max="14105" width="10.5703125" style="146" bestFit="1" customWidth="1"/>
    <col min="14106" max="14106" width="0" style="146" hidden="1" customWidth="1"/>
    <col min="14107" max="14107" width="2.7109375" style="146" customWidth="1"/>
    <col min="14108" max="14108" width="12.42578125" style="146" bestFit="1" customWidth="1"/>
    <col min="14109" max="14109" width="11.85546875" style="146" bestFit="1" customWidth="1"/>
    <col min="14110" max="14113" width="15.42578125" style="146" bestFit="1" customWidth="1"/>
    <col min="14114" max="14114" width="13.7109375" style="146" bestFit="1" customWidth="1"/>
    <col min="14115" max="14115" width="13.28515625" style="146" bestFit="1" customWidth="1"/>
    <col min="14116" max="14116" width="2.7109375" style="146" customWidth="1"/>
    <col min="14117" max="14117" width="10.7109375" style="146" customWidth="1"/>
    <col min="14118" max="14118" width="11.85546875" style="146" bestFit="1" customWidth="1"/>
    <col min="14119" max="14122" width="15.42578125" style="146" bestFit="1" customWidth="1"/>
    <col min="14123" max="14123" width="13.7109375" style="146" bestFit="1" customWidth="1"/>
    <col min="14124" max="14124" width="17.7109375" style="146" bestFit="1" customWidth="1"/>
    <col min="14125" max="14339" width="9.140625" style="146"/>
    <col min="14340" max="14340" width="20.42578125" style="146" bestFit="1" customWidth="1"/>
    <col min="14341" max="14344" width="0" style="146" hidden="1" customWidth="1"/>
    <col min="14345" max="14345" width="54.28515625" style="146" customWidth="1"/>
    <col min="14346" max="14346" width="0" style="146" hidden="1" customWidth="1"/>
    <col min="14347" max="14347" width="11.85546875" style="146" bestFit="1" customWidth="1"/>
    <col min="14348" max="14351" width="0" style="146" hidden="1" customWidth="1"/>
    <col min="14352" max="14352" width="10.5703125" style="146" bestFit="1" customWidth="1"/>
    <col min="14353" max="14353" width="0" style="146" hidden="1" customWidth="1"/>
    <col min="14354" max="14354" width="2.7109375" style="146" customWidth="1"/>
    <col min="14355" max="14355" width="0" style="146" hidden="1" customWidth="1"/>
    <col min="14356" max="14356" width="11.85546875" style="146" bestFit="1" customWidth="1"/>
    <col min="14357" max="14360" width="0" style="146" hidden="1" customWidth="1"/>
    <col min="14361" max="14361" width="10.5703125" style="146" bestFit="1" customWidth="1"/>
    <col min="14362" max="14362" width="0" style="146" hidden="1" customWidth="1"/>
    <col min="14363" max="14363" width="2.7109375" style="146" customWidth="1"/>
    <col min="14364" max="14364" width="12.42578125" style="146" bestFit="1" customWidth="1"/>
    <col min="14365" max="14365" width="11.85546875" style="146" bestFit="1" customWidth="1"/>
    <col min="14366" max="14369" width="15.42578125" style="146" bestFit="1" customWidth="1"/>
    <col min="14370" max="14370" width="13.7109375" style="146" bestFit="1" customWidth="1"/>
    <col min="14371" max="14371" width="13.28515625" style="146" bestFit="1" customWidth="1"/>
    <col min="14372" max="14372" width="2.7109375" style="146" customWidth="1"/>
    <col min="14373" max="14373" width="10.7109375" style="146" customWidth="1"/>
    <col min="14374" max="14374" width="11.85546875" style="146" bestFit="1" customWidth="1"/>
    <col min="14375" max="14378" width="15.42578125" style="146" bestFit="1" customWidth="1"/>
    <col min="14379" max="14379" width="13.7109375" style="146" bestFit="1" customWidth="1"/>
    <col min="14380" max="14380" width="17.7109375" style="146" bestFit="1" customWidth="1"/>
    <col min="14381" max="14595" width="9.140625" style="146"/>
    <col min="14596" max="14596" width="20.42578125" style="146" bestFit="1" customWidth="1"/>
    <col min="14597" max="14600" width="0" style="146" hidden="1" customWidth="1"/>
    <col min="14601" max="14601" width="54.28515625" style="146" customWidth="1"/>
    <col min="14602" max="14602" width="0" style="146" hidden="1" customWidth="1"/>
    <col min="14603" max="14603" width="11.85546875" style="146" bestFit="1" customWidth="1"/>
    <col min="14604" max="14607" width="0" style="146" hidden="1" customWidth="1"/>
    <col min="14608" max="14608" width="10.5703125" style="146" bestFit="1" customWidth="1"/>
    <col min="14609" max="14609" width="0" style="146" hidden="1" customWidth="1"/>
    <col min="14610" max="14610" width="2.7109375" style="146" customWidth="1"/>
    <col min="14611" max="14611" width="0" style="146" hidden="1" customWidth="1"/>
    <col min="14612" max="14612" width="11.85546875" style="146" bestFit="1" customWidth="1"/>
    <col min="14613" max="14616" width="0" style="146" hidden="1" customWidth="1"/>
    <col min="14617" max="14617" width="10.5703125" style="146" bestFit="1" customWidth="1"/>
    <col min="14618" max="14618" width="0" style="146" hidden="1" customWidth="1"/>
    <col min="14619" max="14619" width="2.7109375" style="146" customWidth="1"/>
    <col min="14620" max="14620" width="12.42578125" style="146" bestFit="1" customWidth="1"/>
    <col min="14621" max="14621" width="11.85546875" style="146" bestFit="1" customWidth="1"/>
    <col min="14622" max="14625" width="15.42578125" style="146" bestFit="1" customWidth="1"/>
    <col min="14626" max="14626" width="13.7109375" style="146" bestFit="1" customWidth="1"/>
    <col min="14627" max="14627" width="13.28515625" style="146" bestFit="1" customWidth="1"/>
    <col min="14628" max="14628" width="2.7109375" style="146" customWidth="1"/>
    <col min="14629" max="14629" width="10.7109375" style="146" customWidth="1"/>
    <col min="14630" max="14630" width="11.85546875" style="146" bestFit="1" customWidth="1"/>
    <col min="14631" max="14634" width="15.42578125" style="146" bestFit="1" customWidth="1"/>
    <col min="14635" max="14635" width="13.7109375" style="146" bestFit="1" customWidth="1"/>
    <col min="14636" max="14636" width="17.7109375" style="146" bestFit="1" customWidth="1"/>
    <col min="14637" max="14851" width="9.140625" style="146"/>
    <col min="14852" max="14852" width="20.42578125" style="146" bestFit="1" customWidth="1"/>
    <col min="14853" max="14856" width="0" style="146" hidden="1" customWidth="1"/>
    <col min="14857" max="14857" width="54.28515625" style="146" customWidth="1"/>
    <col min="14858" max="14858" width="0" style="146" hidden="1" customWidth="1"/>
    <col min="14859" max="14859" width="11.85546875" style="146" bestFit="1" customWidth="1"/>
    <col min="14860" max="14863" width="0" style="146" hidden="1" customWidth="1"/>
    <col min="14864" max="14864" width="10.5703125" style="146" bestFit="1" customWidth="1"/>
    <col min="14865" max="14865" width="0" style="146" hidden="1" customWidth="1"/>
    <col min="14866" max="14866" width="2.7109375" style="146" customWidth="1"/>
    <col min="14867" max="14867" width="0" style="146" hidden="1" customWidth="1"/>
    <col min="14868" max="14868" width="11.85546875" style="146" bestFit="1" customWidth="1"/>
    <col min="14869" max="14872" width="0" style="146" hidden="1" customWidth="1"/>
    <col min="14873" max="14873" width="10.5703125" style="146" bestFit="1" customWidth="1"/>
    <col min="14874" max="14874" width="0" style="146" hidden="1" customWidth="1"/>
    <col min="14875" max="14875" width="2.7109375" style="146" customWidth="1"/>
    <col min="14876" max="14876" width="12.42578125" style="146" bestFit="1" customWidth="1"/>
    <col min="14877" max="14877" width="11.85546875" style="146" bestFit="1" customWidth="1"/>
    <col min="14878" max="14881" width="15.42578125" style="146" bestFit="1" customWidth="1"/>
    <col min="14882" max="14882" width="13.7109375" style="146" bestFit="1" customWidth="1"/>
    <col min="14883" max="14883" width="13.28515625" style="146" bestFit="1" customWidth="1"/>
    <col min="14884" max="14884" width="2.7109375" style="146" customWidth="1"/>
    <col min="14885" max="14885" width="10.7109375" style="146" customWidth="1"/>
    <col min="14886" max="14886" width="11.85546875" style="146" bestFit="1" customWidth="1"/>
    <col min="14887" max="14890" width="15.42578125" style="146" bestFit="1" customWidth="1"/>
    <col min="14891" max="14891" width="13.7109375" style="146" bestFit="1" customWidth="1"/>
    <col min="14892" max="14892" width="17.7109375" style="146" bestFit="1" customWidth="1"/>
    <col min="14893" max="15107" width="9.140625" style="146"/>
    <col min="15108" max="15108" width="20.42578125" style="146" bestFit="1" customWidth="1"/>
    <col min="15109" max="15112" width="0" style="146" hidden="1" customWidth="1"/>
    <col min="15113" max="15113" width="54.28515625" style="146" customWidth="1"/>
    <col min="15114" max="15114" width="0" style="146" hidden="1" customWidth="1"/>
    <col min="15115" max="15115" width="11.85546875" style="146" bestFit="1" customWidth="1"/>
    <col min="15116" max="15119" width="0" style="146" hidden="1" customWidth="1"/>
    <col min="15120" max="15120" width="10.5703125" style="146" bestFit="1" customWidth="1"/>
    <col min="15121" max="15121" width="0" style="146" hidden="1" customWidth="1"/>
    <col min="15122" max="15122" width="2.7109375" style="146" customWidth="1"/>
    <col min="15123" max="15123" width="0" style="146" hidden="1" customWidth="1"/>
    <col min="15124" max="15124" width="11.85546875" style="146" bestFit="1" customWidth="1"/>
    <col min="15125" max="15128" width="0" style="146" hidden="1" customWidth="1"/>
    <col min="15129" max="15129" width="10.5703125" style="146" bestFit="1" customWidth="1"/>
    <col min="15130" max="15130" width="0" style="146" hidden="1" customWidth="1"/>
    <col min="15131" max="15131" width="2.7109375" style="146" customWidth="1"/>
    <col min="15132" max="15132" width="12.42578125" style="146" bestFit="1" customWidth="1"/>
    <col min="15133" max="15133" width="11.85546875" style="146" bestFit="1" customWidth="1"/>
    <col min="15134" max="15137" width="15.42578125" style="146" bestFit="1" customWidth="1"/>
    <col min="15138" max="15138" width="13.7109375" style="146" bestFit="1" customWidth="1"/>
    <col min="15139" max="15139" width="13.28515625" style="146" bestFit="1" customWidth="1"/>
    <col min="15140" max="15140" width="2.7109375" style="146" customWidth="1"/>
    <col min="15141" max="15141" width="10.7109375" style="146" customWidth="1"/>
    <col min="15142" max="15142" width="11.85546875" style="146" bestFit="1" customWidth="1"/>
    <col min="15143" max="15146" width="15.42578125" style="146" bestFit="1" customWidth="1"/>
    <col min="15147" max="15147" width="13.7109375" style="146" bestFit="1" customWidth="1"/>
    <col min="15148" max="15148" width="17.7109375" style="146" bestFit="1" customWidth="1"/>
    <col min="15149" max="15363" width="9.140625" style="146"/>
    <col min="15364" max="15364" width="20.42578125" style="146" bestFit="1" customWidth="1"/>
    <col min="15365" max="15368" width="0" style="146" hidden="1" customWidth="1"/>
    <col min="15369" max="15369" width="54.28515625" style="146" customWidth="1"/>
    <col min="15370" max="15370" width="0" style="146" hidden="1" customWidth="1"/>
    <col min="15371" max="15371" width="11.85546875" style="146" bestFit="1" customWidth="1"/>
    <col min="15372" max="15375" width="0" style="146" hidden="1" customWidth="1"/>
    <col min="15376" max="15376" width="10.5703125" style="146" bestFit="1" customWidth="1"/>
    <col min="15377" max="15377" width="0" style="146" hidden="1" customWidth="1"/>
    <col min="15378" max="15378" width="2.7109375" style="146" customWidth="1"/>
    <col min="15379" max="15379" width="0" style="146" hidden="1" customWidth="1"/>
    <col min="15380" max="15380" width="11.85546875" style="146" bestFit="1" customWidth="1"/>
    <col min="15381" max="15384" width="0" style="146" hidden="1" customWidth="1"/>
    <col min="15385" max="15385" width="10.5703125" style="146" bestFit="1" customWidth="1"/>
    <col min="15386" max="15386" width="0" style="146" hidden="1" customWidth="1"/>
    <col min="15387" max="15387" width="2.7109375" style="146" customWidth="1"/>
    <col min="15388" max="15388" width="12.42578125" style="146" bestFit="1" customWidth="1"/>
    <col min="15389" max="15389" width="11.85546875" style="146" bestFit="1" customWidth="1"/>
    <col min="15390" max="15393" width="15.42578125" style="146" bestFit="1" customWidth="1"/>
    <col min="15394" max="15394" width="13.7109375" style="146" bestFit="1" customWidth="1"/>
    <col min="15395" max="15395" width="13.28515625" style="146" bestFit="1" customWidth="1"/>
    <col min="15396" max="15396" width="2.7109375" style="146" customWidth="1"/>
    <col min="15397" max="15397" width="10.7109375" style="146" customWidth="1"/>
    <col min="15398" max="15398" width="11.85546875" style="146" bestFit="1" customWidth="1"/>
    <col min="15399" max="15402" width="15.42578125" style="146" bestFit="1" customWidth="1"/>
    <col min="15403" max="15403" width="13.7109375" style="146" bestFit="1" customWidth="1"/>
    <col min="15404" max="15404" width="17.7109375" style="146" bestFit="1" customWidth="1"/>
    <col min="15405" max="15619" width="9.140625" style="146"/>
    <col min="15620" max="15620" width="20.42578125" style="146" bestFit="1" customWidth="1"/>
    <col min="15621" max="15624" width="0" style="146" hidden="1" customWidth="1"/>
    <col min="15625" max="15625" width="54.28515625" style="146" customWidth="1"/>
    <col min="15626" max="15626" width="0" style="146" hidden="1" customWidth="1"/>
    <col min="15627" max="15627" width="11.85546875" style="146" bestFit="1" customWidth="1"/>
    <col min="15628" max="15631" width="0" style="146" hidden="1" customWidth="1"/>
    <col min="15632" max="15632" width="10.5703125" style="146" bestFit="1" customWidth="1"/>
    <col min="15633" max="15633" width="0" style="146" hidden="1" customWidth="1"/>
    <col min="15634" max="15634" width="2.7109375" style="146" customWidth="1"/>
    <col min="15635" max="15635" width="0" style="146" hidden="1" customWidth="1"/>
    <col min="15636" max="15636" width="11.85546875" style="146" bestFit="1" customWidth="1"/>
    <col min="15637" max="15640" width="0" style="146" hidden="1" customWidth="1"/>
    <col min="15641" max="15641" width="10.5703125" style="146" bestFit="1" customWidth="1"/>
    <col min="15642" max="15642" width="0" style="146" hidden="1" customWidth="1"/>
    <col min="15643" max="15643" width="2.7109375" style="146" customWidth="1"/>
    <col min="15644" max="15644" width="12.42578125" style="146" bestFit="1" customWidth="1"/>
    <col min="15645" max="15645" width="11.85546875" style="146" bestFit="1" customWidth="1"/>
    <col min="15646" max="15649" width="15.42578125" style="146" bestFit="1" customWidth="1"/>
    <col min="15650" max="15650" width="13.7109375" style="146" bestFit="1" customWidth="1"/>
    <col min="15651" max="15651" width="13.28515625" style="146" bestFit="1" customWidth="1"/>
    <col min="15652" max="15652" width="2.7109375" style="146" customWidth="1"/>
    <col min="15653" max="15653" width="10.7109375" style="146" customWidth="1"/>
    <col min="15654" max="15654" width="11.85546875" style="146" bestFit="1" customWidth="1"/>
    <col min="15655" max="15658" width="15.42578125" style="146" bestFit="1" customWidth="1"/>
    <col min="15659" max="15659" width="13.7109375" style="146" bestFit="1" customWidth="1"/>
    <col min="15660" max="15660" width="17.7109375" style="146" bestFit="1" customWidth="1"/>
    <col min="15661" max="15875" width="9.140625" style="146"/>
    <col min="15876" max="15876" width="20.42578125" style="146" bestFit="1" customWidth="1"/>
    <col min="15877" max="15880" width="0" style="146" hidden="1" customWidth="1"/>
    <col min="15881" max="15881" width="54.28515625" style="146" customWidth="1"/>
    <col min="15882" max="15882" width="0" style="146" hidden="1" customWidth="1"/>
    <col min="15883" max="15883" width="11.85546875" style="146" bestFit="1" customWidth="1"/>
    <col min="15884" max="15887" width="0" style="146" hidden="1" customWidth="1"/>
    <col min="15888" max="15888" width="10.5703125" style="146" bestFit="1" customWidth="1"/>
    <col min="15889" max="15889" width="0" style="146" hidden="1" customWidth="1"/>
    <col min="15890" max="15890" width="2.7109375" style="146" customWidth="1"/>
    <col min="15891" max="15891" width="0" style="146" hidden="1" customWidth="1"/>
    <col min="15892" max="15892" width="11.85546875" style="146" bestFit="1" customWidth="1"/>
    <col min="15893" max="15896" width="0" style="146" hidden="1" customWidth="1"/>
    <col min="15897" max="15897" width="10.5703125" style="146" bestFit="1" customWidth="1"/>
    <col min="15898" max="15898" width="0" style="146" hidden="1" customWidth="1"/>
    <col min="15899" max="15899" width="2.7109375" style="146" customWidth="1"/>
    <col min="15900" max="15900" width="12.42578125" style="146" bestFit="1" customWidth="1"/>
    <col min="15901" max="15901" width="11.85546875" style="146" bestFit="1" customWidth="1"/>
    <col min="15902" max="15905" width="15.42578125" style="146" bestFit="1" customWidth="1"/>
    <col min="15906" max="15906" width="13.7109375" style="146" bestFit="1" customWidth="1"/>
    <col min="15907" max="15907" width="13.28515625" style="146" bestFit="1" customWidth="1"/>
    <col min="15908" max="15908" width="2.7109375" style="146" customWidth="1"/>
    <col min="15909" max="15909" width="10.7109375" style="146" customWidth="1"/>
    <col min="15910" max="15910" width="11.85546875" style="146" bestFit="1" customWidth="1"/>
    <col min="15911" max="15914" width="15.42578125" style="146" bestFit="1" customWidth="1"/>
    <col min="15915" max="15915" width="13.7109375" style="146" bestFit="1" customWidth="1"/>
    <col min="15916" max="15916" width="17.7109375" style="146" bestFit="1" customWidth="1"/>
    <col min="15917" max="16131" width="9.140625" style="146"/>
    <col min="16132" max="16132" width="20.42578125" style="146" bestFit="1" customWidth="1"/>
    <col min="16133" max="16136" width="0" style="146" hidden="1" customWidth="1"/>
    <col min="16137" max="16137" width="54.28515625" style="146" customWidth="1"/>
    <col min="16138" max="16138" width="0" style="146" hidden="1" customWidth="1"/>
    <col min="16139" max="16139" width="11.85546875" style="146" bestFit="1" customWidth="1"/>
    <col min="16140" max="16143" width="0" style="146" hidden="1" customWidth="1"/>
    <col min="16144" max="16144" width="10.5703125" style="146" bestFit="1" customWidth="1"/>
    <col min="16145" max="16145" width="0" style="146" hidden="1" customWidth="1"/>
    <col min="16146" max="16146" width="2.7109375" style="146" customWidth="1"/>
    <col min="16147" max="16147" width="0" style="146" hidden="1" customWidth="1"/>
    <col min="16148" max="16148" width="11.85546875" style="146" bestFit="1" customWidth="1"/>
    <col min="16149" max="16152" width="0" style="146" hidden="1" customWidth="1"/>
    <col min="16153" max="16153" width="10.5703125" style="146" bestFit="1" customWidth="1"/>
    <col min="16154" max="16154" width="0" style="146" hidden="1" customWidth="1"/>
    <col min="16155" max="16155" width="2.7109375" style="146" customWidth="1"/>
    <col min="16156" max="16156" width="12.42578125" style="146" bestFit="1" customWidth="1"/>
    <col min="16157" max="16157" width="11.85546875" style="146" bestFit="1" customWidth="1"/>
    <col min="16158" max="16161" width="15.42578125" style="146" bestFit="1" customWidth="1"/>
    <col min="16162" max="16162" width="13.7109375" style="146" bestFit="1" customWidth="1"/>
    <col min="16163" max="16163" width="13.28515625" style="146" bestFit="1" customWidth="1"/>
    <col min="16164" max="16164" width="2.7109375" style="146" customWidth="1"/>
    <col min="16165" max="16165" width="10.7109375" style="146" customWidth="1"/>
    <col min="16166" max="16166" width="11.85546875" style="146" bestFit="1" customWidth="1"/>
    <col min="16167" max="16170" width="15.42578125" style="146" bestFit="1" customWidth="1"/>
    <col min="16171" max="16171" width="13.7109375" style="146" bestFit="1" customWidth="1"/>
    <col min="16172" max="16172" width="17.7109375" style="146" bestFit="1" customWidth="1"/>
    <col min="16173" max="16384" width="9.140625" style="146"/>
  </cols>
  <sheetData>
    <row r="1" spans="1:55" x14ac:dyDescent="0.25">
      <c r="H1" s="203" t="s">
        <v>1</v>
      </c>
      <c r="I1" s="203"/>
      <c r="J1" s="203"/>
      <c r="K1" s="203"/>
      <c r="L1" s="203"/>
      <c r="M1" s="203"/>
      <c r="N1" s="203"/>
      <c r="O1" s="203"/>
      <c r="Q1" s="204" t="s">
        <v>2</v>
      </c>
      <c r="R1" s="204"/>
      <c r="S1" s="204"/>
      <c r="T1" s="204"/>
      <c r="U1" s="204"/>
      <c r="V1" s="204"/>
      <c r="W1" s="204"/>
      <c r="X1" s="204"/>
      <c r="Z1" s="205" t="s">
        <v>3</v>
      </c>
      <c r="AA1" s="205"/>
      <c r="AB1" s="205"/>
      <c r="AC1" s="205"/>
      <c r="AD1" s="205"/>
      <c r="AE1" s="205"/>
      <c r="AF1" s="205"/>
      <c r="AG1" s="205"/>
      <c r="AI1" s="206" t="s">
        <v>4</v>
      </c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</row>
    <row r="2" spans="1:55" s="151" customFormat="1" ht="33.75" customHeight="1" x14ac:dyDescent="0.25">
      <c r="A2" s="148" t="s">
        <v>69</v>
      </c>
      <c r="B2" s="148" t="s">
        <v>70</v>
      </c>
      <c r="C2" s="148" t="s">
        <v>71</v>
      </c>
      <c r="D2" s="148" t="s">
        <v>72</v>
      </c>
      <c r="E2" s="148" t="s">
        <v>73</v>
      </c>
      <c r="F2" s="149" t="s">
        <v>74</v>
      </c>
      <c r="G2" s="149" t="s">
        <v>75</v>
      </c>
      <c r="H2" s="150" t="s">
        <v>6</v>
      </c>
      <c r="I2" s="150" t="s">
        <v>7</v>
      </c>
      <c r="J2" s="150" t="s">
        <v>76</v>
      </c>
      <c r="K2" s="150" t="s">
        <v>77</v>
      </c>
      <c r="L2" s="150" t="s">
        <v>78</v>
      </c>
      <c r="M2" s="150" t="s">
        <v>79</v>
      </c>
      <c r="N2" s="150" t="s">
        <v>12</v>
      </c>
      <c r="O2" s="150" t="s">
        <v>80</v>
      </c>
      <c r="Q2" s="152" t="s">
        <v>6</v>
      </c>
      <c r="R2" s="152" t="s">
        <v>7</v>
      </c>
      <c r="S2" s="152" t="s">
        <v>76</v>
      </c>
      <c r="T2" s="152" t="s">
        <v>77</v>
      </c>
      <c r="U2" s="152" t="s">
        <v>78</v>
      </c>
      <c r="V2" s="152" t="s">
        <v>79</v>
      </c>
      <c r="W2" s="152" t="s">
        <v>12</v>
      </c>
      <c r="X2" s="152" t="s">
        <v>80</v>
      </c>
      <c r="Z2" s="153" t="s">
        <v>6</v>
      </c>
      <c r="AA2" s="153" t="s">
        <v>7</v>
      </c>
      <c r="AB2" s="153" t="s">
        <v>76</v>
      </c>
      <c r="AC2" s="153" t="s">
        <v>77</v>
      </c>
      <c r="AD2" s="153" t="s">
        <v>78</v>
      </c>
      <c r="AE2" s="153" t="s">
        <v>79</v>
      </c>
      <c r="AF2" s="153" t="s">
        <v>12</v>
      </c>
      <c r="AG2" s="153" t="s">
        <v>80</v>
      </c>
      <c r="AI2" s="154" t="s">
        <v>441</v>
      </c>
      <c r="AJ2" s="154" t="s">
        <v>7</v>
      </c>
      <c r="AK2" s="154" t="s">
        <v>444</v>
      </c>
      <c r="AL2" s="154" t="s">
        <v>76</v>
      </c>
      <c r="AM2" s="154" t="s">
        <v>77</v>
      </c>
      <c r="AN2" s="154" t="s">
        <v>78</v>
      </c>
      <c r="AO2" s="154" t="s">
        <v>79</v>
      </c>
      <c r="AP2" s="154" t="s">
        <v>16</v>
      </c>
      <c r="AQ2" s="155" t="s">
        <v>81</v>
      </c>
      <c r="AR2" s="156"/>
      <c r="AS2" s="152" t="s">
        <v>6</v>
      </c>
      <c r="AT2" s="152" t="s">
        <v>7</v>
      </c>
      <c r="AU2" s="152" t="s">
        <v>76</v>
      </c>
      <c r="AV2" s="152" t="s">
        <v>77</v>
      </c>
      <c r="AW2" s="152" t="s">
        <v>78</v>
      </c>
      <c r="AX2" s="152" t="s">
        <v>79</v>
      </c>
      <c r="AY2" s="152" t="s">
        <v>16</v>
      </c>
      <c r="AZ2" s="157" t="s">
        <v>81</v>
      </c>
      <c r="BB2" s="164"/>
      <c r="BC2" s="164" t="s">
        <v>445</v>
      </c>
    </row>
    <row r="3" spans="1:55" x14ac:dyDescent="0.25">
      <c r="A3" s="158">
        <v>99</v>
      </c>
      <c r="B3" s="146" t="s">
        <v>415</v>
      </c>
      <c r="C3" s="159" t="str">
        <f>MID(B3,5,2)</f>
        <v>00</v>
      </c>
      <c r="D3" s="159" t="str">
        <f>MID(B3,8,2)</f>
        <v>00</v>
      </c>
      <c r="E3" s="147" t="str">
        <f>MID(B3,11,3)</f>
        <v>900</v>
      </c>
      <c r="F3" s="147" t="str">
        <f t="shared" ref="F3:F34" si="0">RIGHT(B3,7)</f>
        <v>6700.01</v>
      </c>
      <c r="G3" s="146" t="s">
        <v>416</v>
      </c>
      <c r="H3" s="188">
        <v>0</v>
      </c>
      <c r="I3" s="188">
        <v>0</v>
      </c>
      <c r="J3" s="160"/>
      <c r="K3" s="160"/>
      <c r="L3" s="160"/>
      <c r="M3" s="188">
        <v>0</v>
      </c>
      <c r="N3" s="160">
        <v>0</v>
      </c>
      <c r="O3" s="160">
        <f>N3-I3</f>
        <v>0</v>
      </c>
      <c r="Q3" s="161">
        <v>0</v>
      </c>
      <c r="R3" s="161">
        <v>0</v>
      </c>
      <c r="S3" s="161"/>
      <c r="T3" s="161"/>
      <c r="U3" s="161"/>
      <c r="V3" s="161">
        <v>0</v>
      </c>
      <c r="W3" s="161">
        <v>0</v>
      </c>
      <c r="X3" s="161">
        <f t="shared" ref="X3:X8" si="1">W3-R3</f>
        <v>0</v>
      </c>
      <c r="Z3" s="162">
        <v>0</v>
      </c>
      <c r="AA3" s="162">
        <v>0</v>
      </c>
      <c r="AB3" s="199"/>
      <c r="AC3" s="162"/>
      <c r="AD3" s="162"/>
      <c r="AE3" s="162">
        <v>0</v>
      </c>
      <c r="AF3" s="162">
        <v>0</v>
      </c>
      <c r="AG3" s="162">
        <f>AF3-AA3</f>
        <v>0</v>
      </c>
      <c r="AI3" s="163">
        <v>0</v>
      </c>
      <c r="AJ3" s="163">
        <v>0</v>
      </c>
      <c r="AK3" s="164">
        <v>0</v>
      </c>
      <c r="AL3" s="164">
        <f>IFERROR(VLOOKUP(B3,[2]rptBudgetaryBudgetCrossOrganiza!$A$4737:$N$5235,13,FALSE),"0")</f>
        <v>0</v>
      </c>
      <c r="AM3" s="164"/>
      <c r="AN3" s="164"/>
      <c r="AO3" s="164"/>
      <c r="AP3" s="164"/>
      <c r="AQ3" s="164">
        <f>AP3-AJ3</f>
        <v>0</v>
      </c>
      <c r="AS3" s="161"/>
      <c r="AT3" s="161"/>
      <c r="AU3" s="161"/>
      <c r="AV3" s="161"/>
      <c r="AW3" s="161"/>
      <c r="AX3" s="161"/>
      <c r="AY3" s="161"/>
      <c r="AZ3" s="161"/>
      <c r="BB3" s="164"/>
      <c r="BC3" s="164"/>
    </row>
    <row r="4" spans="1:55" x14ac:dyDescent="0.25">
      <c r="A4" s="158">
        <v>7</v>
      </c>
      <c r="B4" s="146" t="s">
        <v>417</v>
      </c>
      <c r="C4" s="159" t="str">
        <f t="shared" ref="C4:C67" si="2">MID(B4,5,2)</f>
        <v>00</v>
      </c>
      <c r="D4" s="159" t="str">
        <f t="shared" ref="D4:D67" si="3">MID(B4,8,2)</f>
        <v>00</v>
      </c>
      <c r="E4" s="147" t="str">
        <f t="shared" ref="E4:E67" si="4">MID(B4,11,3)</f>
        <v>900</v>
      </c>
      <c r="F4" s="147" t="str">
        <f t="shared" si="0"/>
        <v>7000.02</v>
      </c>
      <c r="G4" s="146" t="s">
        <v>159</v>
      </c>
      <c r="H4" s="188">
        <v>0</v>
      </c>
      <c r="I4" s="188">
        <v>0</v>
      </c>
      <c r="J4" s="160"/>
      <c r="K4" s="160"/>
      <c r="L4" s="160"/>
      <c r="M4" s="188">
        <v>0</v>
      </c>
      <c r="N4" s="160">
        <v>0</v>
      </c>
      <c r="O4" s="160">
        <f>N4-I4</f>
        <v>0</v>
      </c>
      <c r="Q4" s="161">
        <v>0</v>
      </c>
      <c r="R4" s="161">
        <v>0</v>
      </c>
      <c r="S4" s="161"/>
      <c r="T4" s="161"/>
      <c r="U4" s="161"/>
      <c r="V4" s="161">
        <v>0</v>
      </c>
      <c r="W4" s="161">
        <v>0</v>
      </c>
      <c r="X4" s="161">
        <f t="shared" si="1"/>
        <v>0</v>
      </c>
      <c r="Z4" s="162">
        <v>0</v>
      </c>
      <c r="AA4" s="162">
        <v>0</v>
      </c>
      <c r="AB4" s="162"/>
      <c r="AC4" s="162"/>
      <c r="AD4" s="162"/>
      <c r="AE4" s="162">
        <v>0</v>
      </c>
      <c r="AF4" s="162">
        <v>0</v>
      </c>
      <c r="AG4" s="162">
        <f>AF4-AA4</f>
        <v>0</v>
      </c>
      <c r="AI4" s="163">
        <v>0</v>
      </c>
      <c r="AJ4" s="163">
        <v>0</v>
      </c>
      <c r="AK4" s="164">
        <v>0</v>
      </c>
      <c r="AL4" s="164">
        <f>IFERROR(VLOOKUP(B4,[2]rptBudgetaryBudgetCrossOrganiza!$A$4737:$N$5235,13,FALSE),"0")</f>
        <v>0</v>
      </c>
      <c r="AM4" s="164"/>
      <c r="AN4" s="164"/>
      <c r="AO4" s="164"/>
      <c r="AP4" s="164"/>
      <c r="AQ4" s="164">
        <f>AP4-AJ4</f>
        <v>0</v>
      </c>
      <c r="AS4" s="161"/>
      <c r="AT4" s="161"/>
      <c r="AU4" s="161"/>
      <c r="AV4" s="161"/>
      <c r="AW4" s="161"/>
      <c r="AX4" s="161"/>
      <c r="AY4" s="161"/>
      <c r="AZ4" s="161"/>
      <c r="BB4" s="164"/>
      <c r="BC4" s="164"/>
    </row>
    <row r="5" spans="1:55" x14ac:dyDescent="0.25">
      <c r="A5" s="146">
        <v>7</v>
      </c>
      <c r="B5" s="146" t="s">
        <v>420</v>
      </c>
      <c r="C5" s="159" t="str">
        <f t="shared" si="2"/>
        <v>00</v>
      </c>
      <c r="D5" s="159" t="str">
        <f t="shared" si="3"/>
        <v>00</v>
      </c>
      <c r="E5" s="147" t="str">
        <f t="shared" si="4"/>
        <v>900</v>
      </c>
      <c r="F5" s="147" t="str">
        <f t="shared" si="0"/>
        <v>7000.99</v>
      </c>
      <c r="G5" s="146" t="s">
        <v>83</v>
      </c>
      <c r="H5" s="188">
        <v>0</v>
      </c>
      <c r="I5" s="188">
        <v>0</v>
      </c>
      <c r="J5" s="160"/>
      <c r="K5" s="160"/>
      <c r="L5" s="160"/>
      <c r="M5" s="188">
        <v>0</v>
      </c>
      <c r="N5" s="160">
        <v>0</v>
      </c>
      <c r="O5" s="160"/>
      <c r="Q5" s="161">
        <v>1475</v>
      </c>
      <c r="R5" s="161">
        <v>0</v>
      </c>
      <c r="S5" s="161"/>
      <c r="T5" s="161"/>
      <c r="U5" s="161"/>
      <c r="V5" s="161">
        <v>0</v>
      </c>
      <c r="W5" s="161">
        <v>0</v>
      </c>
      <c r="X5" s="161">
        <f t="shared" si="1"/>
        <v>0</v>
      </c>
      <c r="Z5" s="162">
        <v>0</v>
      </c>
      <c r="AA5" s="162">
        <v>0</v>
      </c>
      <c r="AB5" s="162"/>
      <c r="AC5" s="162"/>
      <c r="AD5" s="162"/>
      <c r="AE5" s="162">
        <v>0</v>
      </c>
      <c r="AF5" s="162">
        <v>0</v>
      </c>
      <c r="AG5" s="162"/>
      <c r="AI5" s="163">
        <v>0</v>
      </c>
      <c r="AJ5" s="163">
        <v>0</v>
      </c>
      <c r="AK5" s="164">
        <v>0</v>
      </c>
      <c r="AL5" s="164">
        <f>IFERROR(VLOOKUP(B5,[2]rptBudgetaryBudgetCrossOrganiza!$A$4737:$N$5235,13,FALSE),"0")</f>
        <v>0</v>
      </c>
      <c r="AM5" s="164"/>
      <c r="AN5" s="164"/>
      <c r="AO5" s="164"/>
      <c r="AP5" s="164"/>
      <c r="AQ5" s="164"/>
      <c r="AS5" s="161"/>
      <c r="AT5" s="161"/>
      <c r="AU5" s="161"/>
      <c r="AV5" s="161"/>
      <c r="AW5" s="161"/>
      <c r="AX5" s="161"/>
      <c r="AY5" s="161"/>
      <c r="AZ5" s="161"/>
      <c r="BB5" s="164"/>
      <c r="BC5" s="164"/>
    </row>
    <row r="6" spans="1:55" x14ac:dyDescent="0.25">
      <c r="A6" s="146">
        <v>11</v>
      </c>
      <c r="B6" s="146" t="s">
        <v>422</v>
      </c>
      <c r="C6" s="159" t="str">
        <f t="shared" si="2"/>
        <v>00</v>
      </c>
      <c r="D6" s="159" t="str">
        <f t="shared" si="3"/>
        <v>00</v>
      </c>
      <c r="E6" s="147" t="str">
        <f t="shared" si="4"/>
        <v>900</v>
      </c>
      <c r="F6" s="147" t="str">
        <f t="shared" si="0"/>
        <v>9000.01</v>
      </c>
      <c r="G6" s="146" t="s">
        <v>423</v>
      </c>
      <c r="H6" s="188">
        <v>0</v>
      </c>
      <c r="I6" s="188">
        <v>0</v>
      </c>
      <c r="J6" s="160"/>
      <c r="K6" s="160"/>
      <c r="L6" s="160"/>
      <c r="M6" s="188">
        <v>0</v>
      </c>
      <c r="N6" s="160">
        <v>0</v>
      </c>
      <c r="O6" s="160"/>
      <c r="Q6" s="161">
        <v>0</v>
      </c>
      <c r="R6" s="161">
        <v>0</v>
      </c>
      <c r="S6" s="161"/>
      <c r="T6" s="161"/>
      <c r="U6" s="161"/>
      <c r="V6" s="161">
        <v>0</v>
      </c>
      <c r="W6" s="161">
        <v>0</v>
      </c>
      <c r="X6" s="161">
        <f t="shared" si="1"/>
        <v>0</v>
      </c>
      <c r="Z6" s="162">
        <v>0</v>
      </c>
      <c r="AA6" s="162">
        <v>0</v>
      </c>
      <c r="AB6" s="162"/>
      <c r="AC6" s="162"/>
      <c r="AD6" s="162"/>
      <c r="AE6" s="162">
        <v>0</v>
      </c>
      <c r="AF6" s="162">
        <v>0</v>
      </c>
      <c r="AG6" s="162"/>
      <c r="AI6" s="163">
        <v>0</v>
      </c>
      <c r="AJ6" s="163">
        <v>0</v>
      </c>
      <c r="AK6" s="164">
        <v>0</v>
      </c>
      <c r="AL6" s="164">
        <f>IFERROR(VLOOKUP(B6,[2]rptBudgetaryBudgetCrossOrganiza!$A$4737:$N$5235,13,FALSE),"0")</f>
        <v>0</v>
      </c>
      <c r="AM6" s="164"/>
      <c r="AN6" s="164"/>
      <c r="AO6" s="164"/>
      <c r="AP6" s="164"/>
      <c r="AQ6" s="164"/>
      <c r="AS6" s="161"/>
      <c r="AT6" s="161"/>
      <c r="AU6" s="161"/>
      <c r="AV6" s="161"/>
      <c r="AW6" s="161"/>
      <c r="AX6" s="161"/>
      <c r="AY6" s="161"/>
      <c r="AZ6" s="161"/>
      <c r="BB6" s="164"/>
      <c r="BC6" s="164"/>
    </row>
    <row r="7" spans="1:55" x14ac:dyDescent="0.25">
      <c r="A7" s="146">
        <v>11</v>
      </c>
      <c r="B7" s="146" t="s">
        <v>424</v>
      </c>
      <c r="C7" s="159" t="str">
        <f t="shared" si="2"/>
        <v>00</v>
      </c>
      <c r="D7" s="159" t="str">
        <f t="shared" si="3"/>
        <v>00</v>
      </c>
      <c r="E7" s="147" t="str">
        <f t="shared" si="4"/>
        <v>900</v>
      </c>
      <c r="F7" s="147" t="str">
        <f t="shared" si="0"/>
        <v>9000.82</v>
      </c>
      <c r="G7" s="146" t="s">
        <v>425</v>
      </c>
      <c r="H7" s="188">
        <v>0</v>
      </c>
      <c r="I7" s="188">
        <v>0</v>
      </c>
      <c r="J7" s="160"/>
      <c r="K7" s="160"/>
      <c r="L7" s="160"/>
      <c r="M7" s="188">
        <v>0</v>
      </c>
      <c r="N7" s="160">
        <v>0</v>
      </c>
      <c r="O7" s="160"/>
      <c r="Q7" s="161">
        <v>0</v>
      </c>
      <c r="R7" s="161">
        <v>0</v>
      </c>
      <c r="S7" s="161"/>
      <c r="T7" s="161"/>
      <c r="U7" s="161"/>
      <c r="V7" s="161">
        <v>0</v>
      </c>
      <c r="W7" s="161">
        <v>0</v>
      </c>
      <c r="X7" s="161">
        <f t="shared" si="1"/>
        <v>0</v>
      </c>
      <c r="Z7" s="162">
        <v>127500</v>
      </c>
      <c r="AA7" s="162">
        <v>127500</v>
      </c>
      <c r="AB7" s="162"/>
      <c r="AC7" s="162"/>
      <c r="AD7" s="162"/>
      <c r="AE7" s="162">
        <v>0</v>
      </c>
      <c r="AF7" s="162">
        <v>0</v>
      </c>
      <c r="AG7" s="162"/>
      <c r="AI7" s="163">
        <v>127500</v>
      </c>
      <c r="AJ7" s="163">
        <v>127500</v>
      </c>
      <c r="AK7" s="164">
        <v>127500</v>
      </c>
      <c r="AL7" s="164">
        <f>IFERROR(VLOOKUP(B7,[2]rptBudgetaryBudgetCrossOrganiza!$A$4737:$N$5235,13,FALSE),"0")</f>
        <v>0</v>
      </c>
      <c r="AM7" s="164"/>
      <c r="AN7" s="164"/>
      <c r="AO7" s="164"/>
      <c r="AP7" s="164"/>
      <c r="AQ7" s="164"/>
      <c r="AS7" s="161"/>
      <c r="AT7" s="161"/>
      <c r="AU7" s="161"/>
      <c r="AV7" s="161"/>
      <c r="AW7" s="161"/>
      <c r="AX7" s="161"/>
      <c r="AY7" s="161"/>
      <c r="AZ7" s="161"/>
      <c r="BB7" s="164"/>
      <c r="BC7" s="164"/>
    </row>
    <row r="8" spans="1:55" x14ac:dyDescent="0.25">
      <c r="A8" s="146">
        <v>99</v>
      </c>
      <c r="B8" s="146" t="s">
        <v>426</v>
      </c>
      <c r="C8" s="159" t="str">
        <f t="shared" si="2"/>
        <v>00</v>
      </c>
      <c r="D8" s="159" t="str">
        <f t="shared" si="3"/>
        <v>00</v>
      </c>
      <c r="E8" s="147" t="str">
        <f t="shared" si="4"/>
        <v>900</v>
      </c>
      <c r="F8" s="147" t="str">
        <f t="shared" si="0"/>
        <v>9887.01</v>
      </c>
      <c r="G8" s="146" t="s">
        <v>427</v>
      </c>
      <c r="H8" s="188">
        <v>0</v>
      </c>
      <c r="I8" s="188">
        <v>0</v>
      </c>
      <c r="J8" s="160"/>
      <c r="K8" s="160"/>
      <c r="L8" s="160"/>
      <c r="M8" s="188">
        <v>0</v>
      </c>
      <c r="N8" s="160">
        <v>0</v>
      </c>
      <c r="O8" s="160"/>
      <c r="Q8" s="161">
        <v>0</v>
      </c>
      <c r="R8" s="161">
        <v>0</v>
      </c>
      <c r="S8" s="161"/>
      <c r="T8" s="161"/>
      <c r="U8" s="161"/>
      <c r="V8" s="161">
        <v>0</v>
      </c>
      <c r="W8" s="161">
        <v>0</v>
      </c>
      <c r="X8" s="161">
        <f t="shared" si="1"/>
        <v>0</v>
      </c>
      <c r="Z8" s="162">
        <v>0</v>
      </c>
      <c r="AA8" s="162">
        <v>0</v>
      </c>
      <c r="AB8" s="162"/>
      <c r="AC8" s="162"/>
      <c r="AD8" s="162"/>
      <c r="AE8" s="162">
        <v>0</v>
      </c>
      <c r="AF8" s="162">
        <v>0</v>
      </c>
      <c r="AG8" s="162"/>
      <c r="AI8" s="163">
        <v>0</v>
      </c>
      <c r="AJ8" s="163">
        <v>0</v>
      </c>
      <c r="AK8" s="164">
        <v>0</v>
      </c>
      <c r="AL8" s="164">
        <f>IFERROR(VLOOKUP(B8,[2]rptBudgetaryBudgetCrossOrganiza!$A$4737:$N$5235,13,FALSE),"0")</f>
        <v>0</v>
      </c>
      <c r="AM8" s="164"/>
      <c r="AN8" s="164"/>
      <c r="AO8" s="164"/>
      <c r="AP8" s="164"/>
      <c r="AQ8" s="164"/>
      <c r="AS8" s="161"/>
      <c r="AT8" s="161"/>
      <c r="AU8" s="161"/>
      <c r="AV8" s="161"/>
      <c r="AW8" s="161"/>
      <c r="AX8" s="161"/>
      <c r="AY8" s="161"/>
      <c r="AZ8" s="161"/>
      <c r="BB8" s="164"/>
      <c r="BC8" s="164"/>
    </row>
    <row r="9" spans="1:55" x14ac:dyDescent="0.25">
      <c r="A9" s="158">
        <v>4</v>
      </c>
      <c r="B9" s="146" t="s">
        <v>431</v>
      </c>
      <c r="C9" s="159" t="str">
        <f t="shared" si="2"/>
        <v>05</v>
      </c>
      <c r="D9" s="159" t="str">
        <f t="shared" si="3"/>
        <v>00</v>
      </c>
      <c r="E9" s="147" t="str">
        <f t="shared" si="4"/>
        <v>150</v>
      </c>
      <c r="F9" s="147" t="str">
        <f t="shared" si="0"/>
        <v>5100.00</v>
      </c>
      <c r="G9" s="146" t="s">
        <v>96</v>
      </c>
      <c r="H9" s="188">
        <v>0</v>
      </c>
      <c r="I9" s="188">
        <v>0</v>
      </c>
      <c r="J9" s="160"/>
      <c r="K9" s="160"/>
      <c r="L9" s="160"/>
      <c r="M9" s="188">
        <v>0</v>
      </c>
      <c r="N9" s="160">
        <v>0</v>
      </c>
      <c r="O9" s="160">
        <f>N9-I9</f>
        <v>0</v>
      </c>
      <c r="Q9" s="161">
        <v>0</v>
      </c>
      <c r="R9" s="161">
        <v>0</v>
      </c>
      <c r="S9" s="161"/>
      <c r="T9" s="161"/>
      <c r="U9" s="161"/>
      <c r="V9" s="161">
        <v>0</v>
      </c>
      <c r="W9" s="161">
        <v>0</v>
      </c>
      <c r="X9" s="161">
        <f>W9-R9</f>
        <v>0</v>
      </c>
      <c r="Z9" s="162">
        <v>0</v>
      </c>
      <c r="AA9" s="162">
        <v>0</v>
      </c>
      <c r="AB9" s="162"/>
      <c r="AC9" s="162"/>
      <c r="AD9" s="162"/>
      <c r="AE9" s="162">
        <v>0</v>
      </c>
      <c r="AF9" s="162">
        <v>0</v>
      </c>
      <c r="AG9" s="162">
        <f>AF9-AA9</f>
        <v>0</v>
      </c>
      <c r="AI9" s="163">
        <v>0</v>
      </c>
      <c r="AJ9" s="163">
        <v>0</v>
      </c>
      <c r="AK9" s="164">
        <v>0</v>
      </c>
      <c r="AL9" s="164">
        <f>IFERROR(VLOOKUP(B9,[2]rptBudgetaryBudgetCrossOrganiza!$A$4737:$N$5235,13,FALSE),"0")</f>
        <v>0</v>
      </c>
      <c r="AM9" s="164"/>
      <c r="AN9" s="164"/>
      <c r="AO9" s="164"/>
      <c r="AP9" s="164"/>
      <c r="AQ9" s="164">
        <f>AP9-AJ9</f>
        <v>0</v>
      </c>
      <c r="AS9" s="161"/>
      <c r="AT9" s="161"/>
      <c r="AU9" s="161"/>
      <c r="AV9" s="161"/>
      <c r="AW9" s="161"/>
      <c r="AX9" s="161"/>
      <c r="AY9" s="161"/>
      <c r="AZ9" s="161">
        <f>AY9-AT9</f>
        <v>0</v>
      </c>
      <c r="BB9" s="164"/>
      <c r="BC9" s="164"/>
    </row>
    <row r="10" spans="1:55" x14ac:dyDescent="0.25">
      <c r="A10" s="158">
        <v>5</v>
      </c>
      <c r="B10" s="146" t="s">
        <v>318</v>
      </c>
      <c r="C10" s="159" t="str">
        <f t="shared" si="2"/>
        <v>05</v>
      </c>
      <c r="D10" s="159" t="str">
        <f t="shared" si="3"/>
        <v>00</v>
      </c>
      <c r="E10" s="147" t="str">
        <f t="shared" si="4"/>
        <v>150</v>
      </c>
      <c r="F10" s="147" t="str">
        <f t="shared" si="0"/>
        <v>6000.01</v>
      </c>
      <c r="G10" s="146" t="s">
        <v>111</v>
      </c>
      <c r="H10" s="188">
        <v>14500</v>
      </c>
      <c r="I10" s="188">
        <v>14500</v>
      </c>
      <c r="J10" s="160"/>
      <c r="K10" s="160"/>
      <c r="L10" s="160"/>
      <c r="M10" s="188">
        <v>24335.15</v>
      </c>
      <c r="N10" s="160">
        <v>24335.15</v>
      </c>
      <c r="O10" s="160">
        <f>N10-I10</f>
        <v>9835.1500000000015</v>
      </c>
      <c r="Q10" s="161">
        <v>29000</v>
      </c>
      <c r="R10" s="161">
        <v>29000</v>
      </c>
      <c r="S10" s="161"/>
      <c r="T10" s="161"/>
      <c r="U10" s="161"/>
      <c r="V10" s="161">
        <v>20267.7</v>
      </c>
      <c r="W10" s="161">
        <v>20267.7</v>
      </c>
      <c r="X10" s="161">
        <f t="shared" ref="X10:X73" si="5">W10-R10</f>
        <v>-8732.2999999999993</v>
      </c>
      <c r="Z10" s="162">
        <v>20000</v>
      </c>
      <c r="AA10" s="162">
        <v>20000</v>
      </c>
      <c r="AB10" s="162"/>
      <c r="AC10" s="162"/>
      <c r="AD10" s="162"/>
      <c r="AE10" s="162">
        <v>28171.22</v>
      </c>
      <c r="AF10" s="162">
        <v>28171.22</v>
      </c>
      <c r="AG10" s="162">
        <f>AF10-AA10</f>
        <v>8171.2200000000012</v>
      </c>
      <c r="AI10" s="163">
        <v>20000</v>
      </c>
      <c r="AJ10" s="163">
        <v>20000</v>
      </c>
      <c r="AK10" s="164">
        <v>20000</v>
      </c>
      <c r="AL10" s="164">
        <f>IFERROR(VLOOKUP(B10,[2]rptBudgetaryBudgetCrossOrganiza!$A$4737:$N$5235,13,FALSE),"0")</f>
        <v>0</v>
      </c>
      <c r="AM10" s="164"/>
      <c r="AN10" s="164"/>
      <c r="AO10" s="164"/>
      <c r="AP10" s="164"/>
      <c r="AQ10" s="164">
        <f>AP10-AJ10</f>
        <v>-20000</v>
      </c>
      <c r="AS10" s="161"/>
      <c r="AT10" s="161"/>
      <c r="AU10" s="161"/>
      <c r="AV10" s="161"/>
      <c r="AW10" s="161"/>
      <c r="AX10" s="161"/>
      <c r="AY10" s="161"/>
      <c r="AZ10" s="161">
        <f>AY10-AT10</f>
        <v>0</v>
      </c>
      <c r="BB10" s="164"/>
      <c r="BC10" s="164"/>
    </row>
    <row r="11" spans="1:55" outlineLevel="1" x14ac:dyDescent="0.25">
      <c r="A11" s="158">
        <v>4</v>
      </c>
      <c r="B11" s="146" t="s">
        <v>246</v>
      </c>
      <c r="C11" s="159" t="str">
        <f t="shared" si="2"/>
        <v>30</v>
      </c>
      <c r="D11" s="159" t="str">
        <f t="shared" si="3"/>
        <v>40</v>
      </c>
      <c r="E11" s="147" t="str">
        <f t="shared" si="4"/>
        <v>015</v>
      </c>
      <c r="F11" s="147" t="str">
        <f t="shared" si="0"/>
        <v>5000.01</v>
      </c>
      <c r="G11" s="146" t="s">
        <v>84</v>
      </c>
      <c r="H11" s="188">
        <v>656970</v>
      </c>
      <c r="I11" s="188">
        <v>773644</v>
      </c>
      <c r="J11" s="160"/>
      <c r="K11" s="160"/>
      <c r="L11" s="160"/>
      <c r="M11" s="188">
        <v>706647.34</v>
      </c>
      <c r="N11" s="160">
        <v>706647.34</v>
      </c>
      <c r="O11" s="160">
        <f>N11-I11</f>
        <v>-66996.660000000033</v>
      </c>
      <c r="Q11" s="161">
        <v>724520</v>
      </c>
      <c r="R11" s="161">
        <v>724520</v>
      </c>
      <c r="S11" s="161"/>
      <c r="T11" s="161"/>
      <c r="U11" s="161"/>
      <c r="V11" s="161">
        <v>660103.85</v>
      </c>
      <c r="W11" s="161">
        <v>660103.85</v>
      </c>
      <c r="X11" s="161">
        <f t="shared" si="5"/>
        <v>-64416.150000000023</v>
      </c>
      <c r="Z11" s="162">
        <v>759090</v>
      </c>
      <c r="AA11" s="162">
        <v>825779</v>
      </c>
      <c r="AB11" s="162"/>
      <c r="AC11" s="162"/>
      <c r="AD11" s="162"/>
      <c r="AE11" s="162">
        <v>845295.73</v>
      </c>
      <c r="AF11" s="162">
        <v>845295.73</v>
      </c>
      <c r="AG11" s="162">
        <f>AF11-AA11</f>
        <v>19516.729999999981</v>
      </c>
      <c r="AI11" s="163">
        <v>781863</v>
      </c>
      <c r="AJ11" s="163">
        <v>781863</v>
      </c>
      <c r="AK11" s="164">
        <v>781863</v>
      </c>
      <c r="AL11" s="164">
        <f>IFERROR(VLOOKUP(B11,[2]rptBudgetaryBudgetCrossOrganiza!$A$4737:$N$5235,13,FALSE),"0")</f>
        <v>221914.54</v>
      </c>
      <c r="AM11" s="164"/>
      <c r="AN11" s="164"/>
      <c r="AO11" s="164"/>
      <c r="AP11" s="164"/>
      <c r="AQ11" s="164">
        <f>AP11-AJ11</f>
        <v>-781863</v>
      </c>
      <c r="AS11" s="161"/>
      <c r="AT11" s="161"/>
      <c r="AU11" s="161"/>
      <c r="AV11" s="161"/>
      <c r="AW11" s="161"/>
      <c r="AX11" s="161"/>
      <c r="AY11" s="161"/>
      <c r="AZ11" s="161">
        <f>AY11-AT11</f>
        <v>0</v>
      </c>
      <c r="BB11" s="164"/>
      <c r="BC11" s="164"/>
    </row>
    <row r="12" spans="1:55" outlineLevel="1" x14ac:dyDescent="0.25">
      <c r="A12" s="158">
        <v>4</v>
      </c>
      <c r="B12" s="146" t="s">
        <v>249</v>
      </c>
      <c r="C12" s="159" t="str">
        <f t="shared" si="2"/>
        <v>30</v>
      </c>
      <c r="D12" s="159" t="str">
        <f t="shared" si="3"/>
        <v>40</v>
      </c>
      <c r="E12" s="147" t="str">
        <f t="shared" si="4"/>
        <v>015</v>
      </c>
      <c r="F12" s="147" t="str">
        <f t="shared" si="0"/>
        <v>5000.02</v>
      </c>
      <c r="G12" s="146" t="s">
        <v>85</v>
      </c>
      <c r="H12" s="188">
        <v>0</v>
      </c>
      <c r="I12" s="188">
        <v>0</v>
      </c>
      <c r="J12" s="160"/>
      <c r="K12" s="160"/>
      <c r="L12" s="160"/>
      <c r="M12" s="188">
        <v>0</v>
      </c>
      <c r="N12" s="160">
        <v>0</v>
      </c>
      <c r="O12" s="160"/>
      <c r="Q12" s="161">
        <v>0</v>
      </c>
      <c r="R12" s="161">
        <v>0</v>
      </c>
      <c r="S12" s="161"/>
      <c r="T12" s="161"/>
      <c r="U12" s="161"/>
      <c r="V12" s="161">
        <v>12.4</v>
      </c>
      <c r="W12" s="161">
        <v>12.4</v>
      </c>
      <c r="X12" s="161">
        <f t="shared" si="5"/>
        <v>12.4</v>
      </c>
      <c r="Z12" s="162">
        <v>0</v>
      </c>
      <c r="AA12" s="162">
        <v>0</v>
      </c>
      <c r="AB12" s="162"/>
      <c r="AC12" s="162"/>
      <c r="AD12" s="162"/>
      <c r="AE12" s="162">
        <v>0</v>
      </c>
      <c r="AF12" s="162">
        <v>0</v>
      </c>
      <c r="AG12" s="162"/>
      <c r="AI12" s="163">
        <v>0</v>
      </c>
      <c r="AJ12" s="163">
        <v>0</v>
      </c>
      <c r="AK12" s="164">
        <v>0</v>
      </c>
      <c r="AL12" s="164">
        <f>IFERROR(VLOOKUP(B12,[2]rptBudgetaryBudgetCrossOrganiza!$A$4737:$N$5235,13,FALSE),"0")</f>
        <v>0</v>
      </c>
      <c r="AM12" s="164"/>
      <c r="AN12" s="164"/>
      <c r="AO12" s="164"/>
      <c r="AP12" s="164"/>
      <c r="AQ12" s="164"/>
      <c r="AS12" s="161"/>
      <c r="AT12" s="161"/>
      <c r="AU12" s="161"/>
      <c r="AV12" s="161"/>
      <c r="AW12" s="161"/>
      <c r="AX12" s="161"/>
      <c r="AY12" s="161"/>
      <c r="AZ12" s="161"/>
      <c r="BB12" s="164"/>
      <c r="BC12" s="164"/>
    </row>
    <row r="13" spans="1:55" outlineLevel="1" x14ac:dyDescent="0.25">
      <c r="A13" s="158">
        <v>4</v>
      </c>
      <c r="B13" s="146" t="s">
        <v>252</v>
      </c>
      <c r="C13" s="159" t="str">
        <f t="shared" si="2"/>
        <v>30</v>
      </c>
      <c r="D13" s="159" t="str">
        <f t="shared" si="3"/>
        <v>40</v>
      </c>
      <c r="E13" s="147" t="str">
        <f t="shared" si="4"/>
        <v>015</v>
      </c>
      <c r="F13" s="147" t="str">
        <f t="shared" si="0"/>
        <v>5000.03</v>
      </c>
      <c r="G13" s="146" t="s">
        <v>86</v>
      </c>
      <c r="H13" s="188">
        <v>17000</v>
      </c>
      <c r="I13" s="188">
        <v>17000</v>
      </c>
      <c r="J13" s="160"/>
      <c r="K13" s="160"/>
      <c r="L13" s="160"/>
      <c r="M13" s="188">
        <v>27558.18</v>
      </c>
      <c r="N13" s="160">
        <v>27558.18</v>
      </c>
      <c r="O13" s="160">
        <f t="shared" ref="O13:O44" si="6">N13-I13</f>
        <v>10558.18</v>
      </c>
      <c r="Q13" s="161">
        <v>30000</v>
      </c>
      <c r="R13" s="161">
        <v>30000</v>
      </c>
      <c r="S13" s="161"/>
      <c r="T13" s="161"/>
      <c r="U13" s="161"/>
      <c r="V13" s="161">
        <v>31239.11</v>
      </c>
      <c r="W13" s="161">
        <v>31239.11</v>
      </c>
      <c r="X13" s="161">
        <f t="shared" si="5"/>
        <v>1239.1100000000006</v>
      </c>
      <c r="Z13" s="162">
        <v>40000</v>
      </c>
      <c r="AA13" s="162">
        <v>40000</v>
      </c>
      <c r="AB13" s="162"/>
      <c r="AC13" s="162"/>
      <c r="AD13" s="162"/>
      <c r="AE13" s="162">
        <v>26163.46</v>
      </c>
      <c r="AF13" s="162">
        <v>26163.46</v>
      </c>
      <c r="AG13" s="162">
        <f t="shared" ref="AG13:AG44" si="7">AF13-AA13</f>
        <v>-13836.54</v>
      </c>
      <c r="AI13" s="163">
        <v>41200</v>
      </c>
      <c r="AJ13" s="163">
        <v>41200</v>
      </c>
      <c r="AK13" s="164">
        <v>41200</v>
      </c>
      <c r="AL13" s="164">
        <f>IFERROR(VLOOKUP(B13,[2]rptBudgetaryBudgetCrossOrganiza!$A$4737:$N$5235,13,FALSE),"0")</f>
        <v>4970.92</v>
      </c>
      <c r="AM13" s="164"/>
      <c r="AN13" s="164"/>
      <c r="AO13" s="164"/>
      <c r="AP13" s="164"/>
      <c r="AQ13" s="164">
        <f t="shared" ref="AQ13:AQ44" si="8">AP13-AJ13</f>
        <v>-41200</v>
      </c>
      <c r="AS13" s="161"/>
      <c r="AT13" s="161"/>
      <c r="AU13" s="161"/>
      <c r="AV13" s="161"/>
      <c r="AW13" s="161"/>
      <c r="AX13" s="161"/>
      <c r="AY13" s="161"/>
      <c r="AZ13" s="161">
        <f t="shared" ref="AZ13:AZ44" si="9">AY13-AT13</f>
        <v>0</v>
      </c>
      <c r="BB13" s="164"/>
      <c r="BC13" s="164"/>
    </row>
    <row r="14" spans="1:55" outlineLevel="1" x14ac:dyDescent="0.25">
      <c r="A14" s="158">
        <v>4</v>
      </c>
      <c r="B14" s="146" t="s">
        <v>255</v>
      </c>
      <c r="C14" s="159" t="str">
        <f t="shared" si="2"/>
        <v>30</v>
      </c>
      <c r="D14" s="159" t="str">
        <f t="shared" si="3"/>
        <v>40</v>
      </c>
      <c r="E14" s="147" t="str">
        <f t="shared" si="4"/>
        <v>015</v>
      </c>
      <c r="F14" s="147" t="str">
        <f t="shared" si="0"/>
        <v>5000.04</v>
      </c>
      <c r="G14" s="146" t="s">
        <v>87</v>
      </c>
      <c r="H14" s="188">
        <v>1000</v>
      </c>
      <c r="I14" s="188">
        <v>1000</v>
      </c>
      <c r="J14" s="160"/>
      <c r="K14" s="160"/>
      <c r="L14" s="160"/>
      <c r="M14" s="188">
        <v>0</v>
      </c>
      <c r="N14" s="160">
        <v>0</v>
      </c>
      <c r="O14" s="160">
        <f t="shared" si="6"/>
        <v>-1000</v>
      </c>
      <c r="Q14" s="161">
        <v>1000</v>
      </c>
      <c r="R14" s="161">
        <v>1000</v>
      </c>
      <c r="S14" s="161"/>
      <c r="T14" s="161"/>
      <c r="U14" s="161"/>
      <c r="V14" s="161">
        <v>0</v>
      </c>
      <c r="W14" s="161">
        <v>0</v>
      </c>
      <c r="X14" s="161">
        <f t="shared" si="5"/>
        <v>-1000</v>
      </c>
      <c r="Z14" s="162">
        <v>0</v>
      </c>
      <c r="AA14" s="162">
        <v>0</v>
      </c>
      <c r="AB14" s="162"/>
      <c r="AC14" s="162"/>
      <c r="AD14" s="162"/>
      <c r="AE14" s="162">
        <v>1542.26</v>
      </c>
      <c r="AF14" s="162">
        <v>1542.26</v>
      </c>
      <c r="AG14" s="162">
        <f t="shared" si="7"/>
        <v>1542.26</v>
      </c>
      <c r="AI14" s="163">
        <v>0</v>
      </c>
      <c r="AJ14" s="163">
        <v>0</v>
      </c>
      <c r="AK14" s="164">
        <v>0</v>
      </c>
      <c r="AL14" s="164">
        <f>IFERROR(VLOOKUP(B14,[2]rptBudgetaryBudgetCrossOrganiza!$A$4737:$N$5235,13,FALSE),"0")</f>
        <v>0</v>
      </c>
      <c r="AM14" s="164"/>
      <c r="AN14" s="164"/>
      <c r="AO14" s="164"/>
      <c r="AP14" s="164"/>
      <c r="AQ14" s="164">
        <f t="shared" si="8"/>
        <v>0</v>
      </c>
      <c r="AS14" s="161"/>
      <c r="AT14" s="161"/>
      <c r="AU14" s="161"/>
      <c r="AV14" s="161"/>
      <c r="AW14" s="161"/>
      <c r="AX14" s="161"/>
      <c r="AY14" s="161"/>
      <c r="AZ14" s="161">
        <f t="shared" si="9"/>
        <v>0</v>
      </c>
      <c r="BB14" s="164"/>
      <c r="BC14" s="164"/>
    </row>
    <row r="15" spans="1:55" outlineLevel="1" x14ac:dyDescent="0.25">
      <c r="A15" s="158">
        <v>4</v>
      </c>
      <c r="B15" s="146" t="s">
        <v>259</v>
      </c>
      <c r="C15" s="159" t="str">
        <f t="shared" si="2"/>
        <v>30</v>
      </c>
      <c r="D15" s="159" t="str">
        <f t="shared" si="3"/>
        <v>40</v>
      </c>
      <c r="E15" s="147" t="str">
        <f t="shared" si="4"/>
        <v>015</v>
      </c>
      <c r="F15" s="147" t="str">
        <f t="shared" si="0"/>
        <v>5000.06</v>
      </c>
      <c r="G15" s="146" t="s">
        <v>89</v>
      </c>
      <c r="H15" s="188">
        <v>0</v>
      </c>
      <c r="I15" s="188">
        <v>0</v>
      </c>
      <c r="J15" s="160"/>
      <c r="K15" s="160"/>
      <c r="L15" s="160"/>
      <c r="M15" s="188">
        <v>0</v>
      </c>
      <c r="N15" s="160">
        <v>0</v>
      </c>
      <c r="O15" s="160">
        <f t="shared" si="6"/>
        <v>0</v>
      </c>
      <c r="Q15" s="161">
        <v>0</v>
      </c>
      <c r="R15" s="161">
        <v>0</v>
      </c>
      <c r="S15" s="161"/>
      <c r="T15" s="161"/>
      <c r="U15" s="161"/>
      <c r="V15" s="161">
        <v>0</v>
      </c>
      <c r="W15" s="161">
        <v>0</v>
      </c>
      <c r="X15" s="161">
        <f t="shared" si="5"/>
        <v>0</v>
      </c>
      <c r="Z15" s="162">
        <v>0</v>
      </c>
      <c r="AA15" s="162">
        <v>0</v>
      </c>
      <c r="AB15" s="162"/>
      <c r="AC15" s="162"/>
      <c r="AD15" s="162"/>
      <c r="AE15" s="162">
        <v>117.94</v>
      </c>
      <c r="AF15" s="162">
        <v>117.94</v>
      </c>
      <c r="AG15" s="162">
        <f t="shared" si="7"/>
        <v>117.94</v>
      </c>
      <c r="AI15" s="163">
        <v>0</v>
      </c>
      <c r="AJ15" s="163">
        <v>0</v>
      </c>
      <c r="AK15" s="164">
        <v>0</v>
      </c>
      <c r="AL15" s="164">
        <f>IFERROR(VLOOKUP(B15,[2]rptBudgetaryBudgetCrossOrganiza!$A$4737:$N$5235,13,FALSE),"0")</f>
        <v>1844.54</v>
      </c>
      <c r="AM15" s="164"/>
      <c r="AN15" s="164"/>
      <c r="AO15" s="164"/>
      <c r="AP15" s="164"/>
      <c r="AQ15" s="164">
        <f t="shared" si="8"/>
        <v>0</v>
      </c>
      <c r="AS15" s="161"/>
      <c r="AT15" s="161"/>
      <c r="AU15" s="161"/>
      <c r="AV15" s="161"/>
      <c r="AW15" s="161"/>
      <c r="AX15" s="161"/>
      <c r="AY15" s="161"/>
      <c r="AZ15" s="161">
        <f t="shared" si="9"/>
        <v>0</v>
      </c>
      <c r="BB15" s="164"/>
      <c r="BC15" s="164"/>
    </row>
    <row r="16" spans="1:55" outlineLevel="1" x14ac:dyDescent="0.25">
      <c r="A16" s="158">
        <v>4</v>
      </c>
      <c r="B16" s="146" t="s">
        <v>262</v>
      </c>
      <c r="C16" s="159" t="str">
        <f t="shared" si="2"/>
        <v>30</v>
      </c>
      <c r="D16" s="159" t="str">
        <f t="shared" si="3"/>
        <v>40</v>
      </c>
      <c r="E16" s="147" t="str">
        <f t="shared" si="4"/>
        <v>015</v>
      </c>
      <c r="F16" s="147" t="str">
        <f t="shared" si="0"/>
        <v>5000.07</v>
      </c>
      <c r="G16" s="146" t="s">
        <v>90</v>
      </c>
      <c r="H16" s="188">
        <v>9072</v>
      </c>
      <c r="I16" s="188">
        <v>10232</v>
      </c>
      <c r="J16" s="160"/>
      <c r="K16" s="160"/>
      <c r="L16" s="160"/>
      <c r="M16" s="188">
        <v>1947.39</v>
      </c>
      <c r="N16" s="160">
        <v>1947.39</v>
      </c>
      <c r="O16" s="160">
        <f t="shared" si="6"/>
        <v>-8284.61</v>
      </c>
      <c r="Q16" s="161">
        <v>9530</v>
      </c>
      <c r="R16" s="161">
        <v>9530</v>
      </c>
      <c r="S16" s="161"/>
      <c r="T16" s="161"/>
      <c r="U16" s="161"/>
      <c r="V16" s="161">
        <v>4393.05</v>
      </c>
      <c r="W16" s="161">
        <v>4393.05</v>
      </c>
      <c r="X16" s="161">
        <f t="shared" si="5"/>
        <v>-5136.95</v>
      </c>
      <c r="Z16" s="162">
        <v>10025</v>
      </c>
      <c r="AA16" s="162">
        <v>10025</v>
      </c>
      <c r="AB16" s="162"/>
      <c r="AC16" s="162"/>
      <c r="AD16" s="162"/>
      <c r="AE16" s="162">
        <v>11495.43</v>
      </c>
      <c r="AF16" s="162">
        <v>11495.43</v>
      </c>
      <c r="AG16" s="162">
        <f t="shared" si="7"/>
        <v>1470.4300000000003</v>
      </c>
      <c r="AI16" s="163">
        <v>10326</v>
      </c>
      <c r="AJ16" s="163">
        <v>10326</v>
      </c>
      <c r="AK16" s="164">
        <v>10326</v>
      </c>
      <c r="AL16" s="164">
        <f>IFERROR(VLOOKUP(B16,[2]rptBudgetaryBudgetCrossOrganiza!$A$4737:$N$5235,13,FALSE),"0")</f>
        <v>2977.04</v>
      </c>
      <c r="AM16" s="164"/>
      <c r="AN16" s="164"/>
      <c r="AO16" s="164"/>
      <c r="AP16" s="164"/>
      <c r="AQ16" s="164">
        <f t="shared" si="8"/>
        <v>-10326</v>
      </c>
      <c r="AS16" s="161"/>
      <c r="AT16" s="161"/>
      <c r="AU16" s="161"/>
      <c r="AV16" s="161"/>
      <c r="AW16" s="161"/>
      <c r="AX16" s="161"/>
      <c r="AY16" s="161"/>
      <c r="AZ16" s="161">
        <f t="shared" si="9"/>
        <v>0</v>
      </c>
      <c r="BB16" s="164"/>
      <c r="BC16" s="164"/>
    </row>
    <row r="17" spans="1:55" outlineLevel="1" x14ac:dyDescent="0.25">
      <c r="A17" s="158">
        <v>4</v>
      </c>
      <c r="B17" s="146" t="s">
        <v>265</v>
      </c>
      <c r="C17" s="159" t="str">
        <f t="shared" si="2"/>
        <v>30</v>
      </c>
      <c r="D17" s="159" t="str">
        <f t="shared" si="3"/>
        <v>40</v>
      </c>
      <c r="E17" s="147" t="str">
        <f t="shared" si="4"/>
        <v>015</v>
      </c>
      <c r="F17" s="147" t="str">
        <f t="shared" si="0"/>
        <v>5000.08</v>
      </c>
      <c r="G17" s="146" t="s">
        <v>91</v>
      </c>
      <c r="H17" s="188">
        <v>3550</v>
      </c>
      <c r="I17" s="188">
        <v>3550</v>
      </c>
      <c r="J17" s="160"/>
      <c r="K17" s="160"/>
      <c r="L17" s="160"/>
      <c r="M17" s="188">
        <v>3604.35</v>
      </c>
      <c r="N17" s="160">
        <v>3604.35</v>
      </c>
      <c r="O17" s="160">
        <f t="shared" si="6"/>
        <v>54.349999999999909</v>
      </c>
      <c r="Q17" s="161">
        <v>3890</v>
      </c>
      <c r="R17" s="161">
        <v>3890</v>
      </c>
      <c r="S17" s="161"/>
      <c r="T17" s="161"/>
      <c r="U17" s="161"/>
      <c r="V17" s="161">
        <v>3857.47</v>
      </c>
      <c r="W17" s="161">
        <v>3857.47</v>
      </c>
      <c r="X17" s="161">
        <f t="shared" si="5"/>
        <v>-32.5300000000002</v>
      </c>
      <c r="Z17" s="162">
        <v>5550</v>
      </c>
      <c r="AA17" s="162">
        <v>5550</v>
      </c>
      <c r="AB17" s="162"/>
      <c r="AC17" s="162"/>
      <c r="AD17" s="162"/>
      <c r="AE17" s="162">
        <v>7710.92</v>
      </c>
      <c r="AF17" s="162">
        <v>7710.92</v>
      </c>
      <c r="AG17" s="162">
        <f t="shared" si="7"/>
        <v>2160.92</v>
      </c>
      <c r="AI17" s="163">
        <v>5717</v>
      </c>
      <c r="AJ17" s="163">
        <v>5717</v>
      </c>
      <c r="AK17" s="164">
        <v>5717</v>
      </c>
      <c r="AL17" s="164">
        <f>IFERROR(VLOOKUP(B17,[2]rptBudgetaryBudgetCrossOrganiza!$A$4737:$N$5235,13,FALSE),"0")</f>
        <v>0</v>
      </c>
      <c r="AM17" s="164"/>
      <c r="AN17" s="164"/>
      <c r="AO17" s="164"/>
      <c r="AP17" s="164"/>
      <c r="AQ17" s="164">
        <f t="shared" si="8"/>
        <v>-5717</v>
      </c>
      <c r="AS17" s="161"/>
      <c r="AT17" s="161"/>
      <c r="AU17" s="161"/>
      <c r="AV17" s="161"/>
      <c r="AW17" s="161"/>
      <c r="AX17" s="161"/>
      <c r="AY17" s="161"/>
      <c r="AZ17" s="161">
        <f t="shared" si="9"/>
        <v>0</v>
      </c>
      <c r="BB17" s="164"/>
      <c r="BC17" s="164"/>
    </row>
    <row r="18" spans="1:55" outlineLevel="1" x14ac:dyDescent="0.25">
      <c r="A18" s="158">
        <v>4</v>
      </c>
      <c r="B18" s="146" t="s">
        <v>268</v>
      </c>
      <c r="C18" s="159" t="str">
        <f t="shared" si="2"/>
        <v>30</v>
      </c>
      <c r="D18" s="159" t="str">
        <f t="shared" si="3"/>
        <v>40</v>
      </c>
      <c r="E18" s="147" t="str">
        <f t="shared" si="4"/>
        <v>015</v>
      </c>
      <c r="F18" s="147" t="str">
        <f t="shared" si="0"/>
        <v>5000.11</v>
      </c>
      <c r="G18" s="146" t="s">
        <v>93</v>
      </c>
      <c r="H18" s="188">
        <v>0</v>
      </c>
      <c r="I18" s="188">
        <v>0</v>
      </c>
      <c r="J18" s="160"/>
      <c r="K18" s="160"/>
      <c r="L18" s="160"/>
      <c r="M18" s="188">
        <v>0</v>
      </c>
      <c r="N18" s="160">
        <v>0</v>
      </c>
      <c r="O18" s="160">
        <f t="shared" si="6"/>
        <v>0</v>
      </c>
      <c r="Q18" s="161">
        <v>0</v>
      </c>
      <c r="R18" s="161">
        <v>0</v>
      </c>
      <c r="S18" s="161"/>
      <c r="T18" s="161"/>
      <c r="U18" s="161"/>
      <c r="V18" s="161">
        <v>0</v>
      </c>
      <c r="W18" s="161">
        <v>0</v>
      </c>
      <c r="X18" s="161">
        <f t="shared" si="5"/>
        <v>0</v>
      </c>
      <c r="Z18" s="162">
        <v>0</v>
      </c>
      <c r="AA18" s="162">
        <v>0</v>
      </c>
      <c r="AB18" s="162"/>
      <c r="AC18" s="162"/>
      <c r="AD18" s="162"/>
      <c r="AE18" s="162">
        <v>0</v>
      </c>
      <c r="AF18" s="162">
        <v>0</v>
      </c>
      <c r="AG18" s="162">
        <f t="shared" si="7"/>
        <v>0</v>
      </c>
      <c r="AI18" s="163">
        <v>0</v>
      </c>
      <c r="AJ18" s="163">
        <v>0</v>
      </c>
      <c r="AK18" s="164">
        <v>0</v>
      </c>
      <c r="AL18" s="164">
        <f>IFERROR(VLOOKUP(B18,[2]rptBudgetaryBudgetCrossOrganiza!$A$4737:$N$5235,13,FALSE),"0")</f>
        <v>0</v>
      </c>
      <c r="AM18" s="164"/>
      <c r="AN18" s="164"/>
      <c r="AO18" s="164"/>
      <c r="AP18" s="164"/>
      <c r="AQ18" s="164">
        <f t="shared" si="8"/>
        <v>0</v>
      </c>
      <c r="AS18" s="161"/>
      <c r="AT18" s="161"/>
      <c r="AU18" s="161"/>
      <c r="AV18" s="161"/>
      <c r="AW18" s="161"/>
      <c r="AX18" s="161"/>
      <c r="AY18" s="161"/>
      <c r="AZ18" s="161">
        <f t="shared" si="9"/>
        <v>0</v>
      </c>
      <c r="BB18" s="164"/>
      <c r="BC18" s="164"/>
    </row>
    <row r="19" spans="1:55" outlineLevel="1" x14ac:dyDescent="0.25">
      <c r="A19" s="158">
        <v>4</v>
      </c>
      <c r="B19" s="146" t="s">
        <v>271</v>
      </c>
      <c r="C19" s="159" t="str">
        <f t="shared" si="2"/>
        <v>30</v>
      </c>
      <c r="D19" s="159" t="str">
        <f t="shared" si="3"/>
        <v>40</v>
      </c>
      <c r="E19" s="147" t="str">
        <f t="shared" si="4"/>
        <v>015</v>
      </c>
      <c r="F19" s="147" t="str">
        <f t="shared" si="0"/>
        <v>5000.12</v>
      </c>
      <c r="G19" s="146" t="s">
        <v>94</v>
      </c>
      <c r="H19" s="188">
        <v>0</v>
      </c>
      <c r="I19" s="188">
        <v>0</v>
      </c>
      <c r="J19" s="160"/>
      <c r="K19" s="160"/>
      <c r="L19" s="160"/>
      <c r="M19" s="188">
        <v>0</v>
      </c>
      <c r="N19" s="160">
        <v>0</v>
      </c>
      <c r="O19" s="160">
        <f t="shared" si="6"/>
        <v>0</v>
      </c>
      <c r="Q19" s="161">
        <v>0</v>
      </c>
      <c r="R19" s="161">
        <v>0</v>
      </c>
      <c r="S19" s="161"/>
      <c r="T19" s="161"/>
      <c r="U19" s="161"/>
      <c r="V19" s="161">
        <v>0</v>
      </c>
      <c r="W19" s="161">
        <v>0</v>
      </c>
      <c r="X19" s="161">
        <f t="shared" si="5"/>
        <v>0</v>
      </c>
      <c r="Z19" s="162">
        <v>0</v>
      </c>
      <c r="AA19" s="162">
        <v>0</v>
      </c>
      <c r="AB19" s="162"/>
      <c r="AC19" s="162"/>
      <c r="AD19" s="162"/>
      <c r="AE19" s="162">
        <v>0</v>
      </c>
      <c r="AF19" s="162">
        <v>0</v>
      </c>
      <c r="AG19" s="162">
        <f t="shared" si="7"/>
        <v>0</v>
      </c>
      <c r="AI19" s="163">
        <v>0</v>
      </c>
      <c r="AJ19" s="163">
        <v>0</v>
      </c>
      <c r="AK19" s="164">
        <v>0</v>
      </c>
      <c r="AL19" s="164">
        <f>IFERROR(VLOOKUP(B19,[2]rptBudgetaryBudgetCrossOrganiza!$A$4737:$N$5235,13,FALSE),"0")</f>
        <v>0</v>
      </c>
      <c r="AM19" s="164"/>
      <c r="AN19" s="164"/>
      <c r="AO19" s="164"/>
      <c r="AP19" s="164"/>
      <c r="AQ19" s="164">
        <f t="shared" si="8"/>
        <v>0</v>
      </c>
      <c r="AS19" s="161"/>
      <c r="AT19" s="161"/>
      <c r="AU19" s="161"/>
      <c r="AV19" s="161"/>
      <c r="AW19" s="161"/>
      <c r="AX19" s="161"/>
      <c r="AY19" s="161"/>
      <c r="AZ19" s="161">
        <f t="shared" si="9"/>
        <v>0</v>
      </c>
      <c r="BB19" s="164"/>
      <c r="BC19" s="164"/>
    </row>
    <row r="20" spans="1:55" outlineLevel="1" x14ac:dyDescent="0.25">
      <c r="A20" s="158">
        <v>4</v>
      </c>
      <c r="B20" s="146" t="s">
        <v>274</v>
      </c>
      <c r="C20" s="159" t="str">
        <f t="shared" si="2"/>
        <v>30</v>
      </c>
      <c r="D20" s="159" t="str">
        <f t="shared" si="3"/>
        <v>40</v>
      </c>
      <c r="E20" s="147" t="str">
        <f t="shared" si="4"/>
        <v>015</v>
      </c>
      <c r="F20" s="147" t="str">
        <f t="shared" si="0"/>
        <v>5000.99</v>
      </c>
      <c r="G20" s="146" t="s">
        <v>95</v>
      </c>
      <c r="H20" s="188">
        <v>140635</v>
      </c>
      <c r="I20" s="188">
        <v>5035</v>
      </c>
      <c r="J20" s="160"/>
      <c r="K20" s="160"/>
      <c r="L20" s="160"/>
      <c r="M20" s="188">
        <v>0</v>
      </c>
      <c r="N20" s="160">
        <v>0</v>
      </c>
      <c r="O20" s="160">
        <f t="shared" si="6"/>
        <v>-5035</v>
      </c>
      <c r="Q20" s="161">
        <v>0</v>
      </c>
      <c r="R20" s="161">
        <v>0</v>
      </c>
      <c r="S20" s="161"/>
      <c r="T20" s="161"/>
      <c r="U20" s="161"/>
      <c r="V20" s="161">
        <v>0</v>
      </c>
      <c r="W20" s="161">
        <v>0</v>
      </c>
      <c r="X20" s="161">
        <f t="shared" si="5"/>
        <v>0</v>
      </c>
      <c r="Z20" s="162">
        <v>16880</v>
      </c>
      <c r="AA20" s="162">
        <v>0</v>
      </c>
      <c r="AB20" s="162"/>
      <c r="AC20" s="162"/>
      <c r="AD20" s="162"/>
      <c r="AE20" s="162">
        <v>0</v>
      </c>
      <c r="AF20" s="162">
        <v>0</v>
      </c>
      <c r="AG20" s="162">
        <f t="shared" si="7"/>
        <v>0</v>
      </c>
      <c r="AI20" s="163">
        <v>16880</v>
      </c>
      <c r="AJ20" s="163">
        <v>16880</v>
      </c>
      <c r="AK20" s="164">
        <v>16880</v>
      </c>
      <c r="AL20" s="164">
        <f>IFERROR(VLOOKUP(B20,[2]rptBudgetaryBudgetCrossOrganiza!$A$4737:$N$5235,13,FALSE),"0")</f>
        <v>0</v>
      </c>
      <c r="AM20" s="164"/>
      <c r="AN20" s="164"/>
      <c r="AO20" s="164"/>
      <c r="AP20" s="164"/>
      <c r="AQ20" s="164">
        <f t="shared" si="8"/>
        <v>-16880</v>
      </c>
      <c r="AS20" s="161"/>
      <c r="AT20" s="161"/>
      <c r="AU20" s="161"/>
      <c r="AV20" s="161"/>
      <c r="AW20" s="161"/>
      <c r="AX20" s="161"/>
      <c r="AY20" s="161"/>
      <c r="AZ20" s="161">
        <f t="shared" si="9"/>
        <v>0</v>
      </c>
      <c r="BB20" s="164"/>
      <c r="BC20" s="164"/>
    </row>
    <row r="21" spans="1:55" outlineLevel="1" x14ac:dyDescent="0.25">
      <c r="A21" s="158">
        <v>4</v>
      </c>
      <c r="B21" s="146" t="s">
        <v>432</v>
      </c>
      <c r="C21" s="159" t="str">
        <f t="shared" si="2"/>
        <v>30</v>
      </c>
      <c r="D21" s="159" t="str">
        <f t="shared" si="3"/>
        <v>40</v>
      </c>
      <c r="E21" s="147" t="str">
        <f t="shared" si="4"/>
        <v>015</v>
      </c>
      <c r="F21" s="147" t="str">
        <f t="shared" si="0"/>
        <v>5100.00</v>
      </c>
      <c r="G21" s="146" t="s">
        <v>96</v>
      </c>
      <c r="H21" s="188">
        <v>111387</v>
      </c>
      <c r="I21" s="188">
        <v>111387</v>
      </c>
      <c r="J21" s="160"/>
      <c r="K21" s="160"/>
      <c r="L21" s="160"/>
      <c r="M21" s="188">
        <v>118262.24</v>
      </c>
      <c r="N21" s="160">
        <v>118262.24</v>
      </c>
      <c r="O21" s="160">
        <f t="shared" si="6"/>
        <v>6875.2400000000052</v>
      </c>
      <c r="Q21" s="161">
        <v>132970</v>
      </c>
      <c r="R21" s="161">
        <v>132970</v>
      </c>
      <c r="S21" s="161"/>
      <c r="T21" s="161"/>
      <c r="U21" s="161"/>
      <c r="V21" s="161">
        <v>120797.44</v>
      </c>
      <c r="W21" s="161">
        <v>120797.44</v>
      </c>
      <c r="X21" s="161">
        <f t="shared" si="5"/>
        <v>-12172.559999999998</v>
      </c>
      <c r="Z21" s="162">
        <v>148710</v>
      </c>
      <c r="AA21" s="162">
        <v>151563</v>
      </c>
      <c r="AB21" s="162"/>
      <c r="AC21" s="162"/>
      <c r="AD21" s="162"/>
      <c r="AE21" s="162">
        <v>157371.79</v>
      </c>
      <c r="AF21" s="162">
        <v>157371.79</v>
      </c>
      <c r="AG21" s="162">
        <f t="shared" si="7"/>
        <v>5808.7900000000081</v>
      </c>
      <c r="AI21" s="163">
        <v>148710</v>
      </c>
      <c r="AJ21" s="163">
        <v>148710</v>
      </c>
      <c r="AK21" s="164">
        <v>148710</v>
      </c>
      <c r="AL21" s="164">
        <f>IFERROR(VLOOKUP(B21,[2]rptBudgetaryBudgetCrossOrganiza!$A$4737:$N$5235,13,FALSE),"0")</f>
        <v>42140.65</v>
      </c>
      <c r="AM21" s="164"/>
      <c r="AN21" s="164"/>
      <c r="AO21" s="164"/>
      <c r="AP21" s="164"/>
      <c r="AQ21" s="164">
        <f t="shared" si="8"/>
        <v>-148710</v>
      </c>
      <c r="AS21" s="161"/>
      <c r="AT21" s="161"/>
      <c r="AU21" s="161"/>
      <c r="AV21" s="161"/>
      <c r="AW21" s="161"/>
      <c r="AX21" s="161"/>
      <c r="AY21" s="161"/>
      <c r="AZ21" s="161">
        <f t="shared" si="9"/>
        <v>0</v>
      </c>
      <c r="BB21" s="164"/>
      <c r="BC21" s="164"/>
    </row>
    <row r="22" spans="1:55" outlineLevel="1" x14ac:dyDescent="0.25">
      <c r="A22" s="158">
        <v>4</v>
      </c>
      <c r="B22" s="146" t="s">
        <v>277</v>
      </c>
      <c r="C22" s="159" t="str">
        <f t="shared" si="2"/>
        <v>30</v>
      </c>
      <c r="D22" s="159" t="str">
        <f t="shared" si="3"/>
        <v>40</v>
      </c>
      <c r="E22" s="147" t="str">
        <f t="shared" si="4"/>
        <v>015</v>
      </c>
      <c r="F22" s="147" t="str">
        <f t="shared" si="0"/>
        <v>5100.01</v>
      </c>
      <c r="G22" s="146" t="s">
        <v>97</v>
      </c>
      <c r="H22" s="188">
        <v>40153</v>
      </c>
      <c r="I22" s="188">
        <v>58455</v>
      </c>
      <c r="J22" s="160"/>
      <c r="K22" s="160"/>
      <c r="L22" s="160"/>
      <c r="M22" s="188">
        <v>41816.379999999997</v>
      </c>
      <c r="N22" s="160">
        <v>41816.379999999997</v>
      </c>
      <c r="O22" s="160">
        <f t="shared" si="6"/>
        <v>-16638.620000000003</v>
      </c>
      <c r="Q22" s="161">
        <v>47510</v>
      </c>
      <c r="R22" s="161">
        <v>47510</v>
      </c>
      <c r="S22" s="161"/>
      <c r="T22" s="161"/>
      <c r="U22" s="161"/>
      <c r="V22" s="161">
        <v>40965.22</v>
      </c>
      <c r="W22" s="161">
        <v>40965.22</v>
      </c>
      <c r="X22" s="161">
        <f t="shared" si="5"/>
        <v>-6544.7799999999988</v>
      </c>
      <c r="Z22" s="162">
        <v>51590</v>
      </c>
      <c r="AA22" s="162">
        <v>52352</v>
      </c>
      <c r="AB22" s="162"/>
      <c r="AC22" s="162"/>
      <c r="AD22" s="162"/>
      <c r="AE22" s="162">
        <v>52989.47</v>
      </c>
      <c r="AF22" s="162">
        <v>52989.47</v>
      </c>
      <c r="AG22" s="162">
        <f t="shared" si="7"/>
        <v>637.47000000000116</v>
      </c>
      <c r="AI22" s="163">
        <v>51590</v>
      </c>
      <c r="AJ22" s="163">
        <v>51590</v>
      </c>
      <c r="AK22" s="164">
        <v>51590</v>
      </c>
      <c r="AL22" s="164">
        <f>IFERROR(VLOOKUP(B22,[2]rptBudgetaryBudgetCrossOrganiza!$A$4737:$N$5235,13,FALSE),"0")</f>
        <v>15014.82</v>
      </c>
      <c r="AM22" s="164"/>
      <c r="AN22" s="164"/>
      <c r="AO22" s="164"/>
      <c r="AP22" s="164"/>
      <c r="AQ22" s="164">
        <f t="shared" si="8"/>
        <v>-51590</v>
      </c>
      <c r="AS22" s="161"/>
      <c r="AT22" s="161"/>
      <c r="AU22" s="161"/>
      <c r="AV22" s="161"/>
      <c r="AW22" s="161"/>
      <c r="AX22" s="161"/>
      <c r="AY22" s="161"/>
      <c r="AZ22" s="161">
        <f t="shared" si="9"/>
        <v>0</v>
      </c>
      <c r="BB22" s="164"/>
      <c r="BC22" s="164"/>
    </row>
    <row r="23" spans="1:55" outlineLevel="1" x14ac:dyDescent="0.25">
      <c r="A23" s="158">
        <v>4</v>
      </c>
      <c r="B23" s="146" t="s">
        <v>280</v>
      </c>
      <c r="C23" s="159" t="str">
        <f t="shared" si="2"/>
        <v>30</v>
      </c>
      <c r="D23" s="159" t="str">
        <f t="shared" si="3"/>
        <v>40</v>
      </c>
      <c r="E23" s="147" t="str">
        <f t="shared" si="4"/>
        <v>015</v>
      </c>
      <c r="F23" s="147" t="str">
        <f t="shared" si="0"/>
        <v>5100.02</v>
      </c>
      <c r="G23" s="146" t="s">
        <v>98</v>
      </c>
      <c r="H23" s="188">
        <v>103620</v>
      </c>
      <c r="I23" s="188">
        <v>125520</v>
      </c>
      <c r="J23" s="160"/>
      <c r="K23" s="160"/>
      <c r="L23" s="160"/>
      <c r="M23" s="188">
        <v>110260.6</v>
      </c>
      <c r="N23" s="160">
        <v>110260.6</v>
      </c>
      <c r="O23" s="160">
        <f t="shared" si="6"/>
        <v>-15259.399999999994</v>
      </c>
      <c r="Q23" s="161">
        <v>117055</v>
      </c>
      <c r="R23" s="161">
        <v>117055</v>
      </c>
      <c r="S23" s="161"/>
      <c r="T23" s="161"/>
      <c r="U23" s="161"/>
      <c r="V23" s="161">
        <v>100826.67</v>
      </c>
      <c r="W23" s="161">
        <v>100826.67</v>
      </c>
      <c r="X23" s="161">
        <f t="shared" si="5"/>
        <v>-16228.330000000002</v>
      </c>
      <c r="Z23" s="162">
        <v>122220</v>
      </c>
      <c r="AA23" s="162">
        <v>121860</v>
      </c>
      <c r="AB23" s="162"/>
      <c r="AC23" s="162"/>
      <c r="AD23" s="162"/>
      <c r="AE23" s="162">
        <v>131445.62</v>
      </c>
      <c r="AF23" s="162">
        <v>131445.62</v>
      </c>
      <c r="AG23" s="162">
        <f t="shared" si="7"/>
        <v>9585.6199999999953</v>
      </c>
      <c r="AI23" s="163">
        <v>122220</v>
      </c>
      <c r="AJ23" s="163">
        <v>122220</v>
      </c>
      <c r="AK23" s="164">
        <v>122220</v>
      </c>
      <c r="AL23" s="164">
        <f>IFERROR(VLOOKUP(B23,[2]rptBudgetaryBudgetCrossOrganiza!$A$4737:$N$5235,13,FALSE),"0")</f>
        <v>36511.879999999997</v>
      </c>
      <c r="AM23" s="164"/>
      <c r="AN23" s="164"/>
      <c r="AO23" s="164"/>
      <c r="AP23" s="164"/>
      <c r="AQ23" s="164">
        <f t="shared" si="8"/>
        <v>-122220</v>
      </c>
      <c r="AS23" s="161"/>
      <c r="AT23" s="161"/>
      <c r="AU23" s="161"/>
      <c r="AV23" s="161"/>
      <c r="AW23" s="161"/>
      <c r="AX23" s="161"/>
      <c r="AY23" s="161"/>
      <c r="AZ23" s="161">
        <f t="shared" si="9"/>
        <v>0</v>
      </c>
      <c r="BB23" s="164"/>
      <c r="BC23" s="164"/>
    </row>
    <row r="24" spans="1:55" outlineLevel="1" x14ac:dyDescent="0.25">
      <c r="A24" s="158">
        <v>4</v>
      </c>
      <c r="B24" s="146" t="s">
        <v>283</v>
      </c>
      <c r="C24" s="159" t="str">
        <f t="shared" si="2"/>
        <v>30</v>
      </c>
      <c r="D24" s="159" t="str">
        <f t="shared" si="3"/>
        <v>40</v>
      </c>
      <c r="E24" s="147" t="str">
        <f t="shared" si="4"/>
        <v>015</v>
      </c>
      <c r="F24" s="147" t="str">
        <f t="shared" si="0"/>
        <v>5100.03</v>
      </c>
      <c r="G24" s="146" t="s">
        <v>99</v>
      </c>
      <c r="H24" s="188">
        <v>9550</v>
      </c>
      <c r="I24" s="188">
        <v>11204</v>
      </c>
      <c r="J24" s="160"/>
      <c r="K24" s="160"/>
      <c r="L24" s="160"/>
      <c r="M24" s="188">
        <v>9644.32</v>
      </c>
      <c r="N24" s="160">
        <v>9644.32</v>
      </c>
      <c r="O24" s="160">
        <f t="shared" si="6"/>
        <v>-1559.6800000000003</v>
      </c>
      <c r="Q24" s="161">
        <v>10310</v>
      </c>
      <c r="R24" s="161">
        <v>10310</v>
      </c>
      <c r="S24" s="161"/>
      <c r="T24" s="161"/>
      <c r="U24" s="161"/>
      <c r="V24" s="161">
        <v>9184.24</v>
      </c>
      <c r="W24" s="161">
        <v>9184.24</v>
      </c>
      <c r="X24" s="161">
        <f t="shared" si="5"/>
        <v>-1125.7600000000002</v>
      </c>
      <c r="Z24" s="162">
        <v>11245</v>
      </c>
      <c r="AA24" s="162">
        <v>11245</v>
      </c>
      <c r="AB24" s="162"/>
      <c r="AC24" s="162"/>
      <c r="AD24" s="162"/>
      <c r="AE24" s="162">
        <v>10074.68</v>
      </c>
      <c r="AF24" s="162">
        <v>10074.68</v>
      </c>
      <c r="AG24" s="162">
        <f t="shared" si="7"/>
        <v>-1170.3199999999997</v>
      </c>
      <c r="AI24" s="163">
        <v>11245</v>
      </c>
      <c r="AJ24" s="163">
        <v>11245</v>
      </c>
      <c r="AK24" s="164">
        <v>11245</v>
      </c>
      <c r="AL24" s="164">
        <f>IFERROR(VLOOKUP(B24,[2]rptBudgetaryBudgetCrossOrganiza!$A$4737:$N$5235,13,FALSE),"0")</f>
        <v>2505.67</v>
      </c>
      <c r="AM24" s="164"/>
      <c r="AN24" s="164"/>
      <c r="AO24" s="164"/>
      <c r="AP24" s="164"/>
      <c r="AQ24" s="164">
        <f t="shared" si="8"/>
        <v>-11245</v>
      </c>
      <c r="AS24" s="161"/>
      <c r="AT24" s="161"/>
      <c r="AU24" s="161"/>
      <c r="AV24" s="161"/>
      <c r="AW24" s="161"/>
      <c r="AX24" s="161"/>
      <c r="AY24" s="161"/>
      <c r="AZ24" s="161">
        <f t="shared" si="9"/>
        <v>0</v>
      </c>
      <c r="BB24" s="164"/>
      <c r="BC24" s="164"/>
    </row>
    <row r="25" spans="1:55" outlineLevel="1" x14ac:dyDescent="0.25">
      <c r="A25" s="158">
        <v>4</v>
      </c>
      <c r="B25" s="146" t="s">
        <v>286</v>
      </c>
      <c r="C25" s="159" t="str">
        <f t="shared" si="2"/>
        <v>30</v>
      </c>
      <c r="D25" s="159" t="str">
        <f t="shared" si="3"/>
        <v>40</v>
      </c>
      <c r="E25" s="147" t="str">
        <f t="shared" si="4"/>
        <v>015</v>
      </c>
      <c r="F25" s="147" t="str">
        <f t="shared" si="0"/>
        <v>5100.04</v>
      </c>
      <c r="G25" s="146" t="s">
        <v>100</v>
      </c>
      <c r="H25" s="188">
        <v>1428</v>
      </c>
      <c r="I25" s="188">
        <v>1667</v>
      </c>
      <c r="J25" s="160"/>
      <c r="K25" s="160"/>
      <c r="L25" s="160"/>
      <c r="M25" s="188">
        <v>1481.02</v>
      </c>
      <c r="N25" s="160">
        <v>1481.02</v>
      </c>
      <c r="O25" s="160">
        <f t="shared" si="6"/>
        <v>-185.98000000000002</v>
      </c>
      <c r="Q25" s="161">
        <v>1595</v>
      </c>
      <c r="R25" s="161">
        <v>1595</v>
      </c>
      <c r="S25" s="161"/>
      <c r="T25" s="161"/>
      <c r="U25" s="161"/>
      <c r="V25" s="161">
        <v>1447.32</v>
      </c>
      <c r="W25" s="161">
        <v>1447.32</v>
      </c>
      <c r="X25" s="161">
        <f t="shared" si="5"/>
        <v>-147.68000000000006</v>
      </c>
      <c r="Z25" s="162">
        <v>1715</v>
      </c>
      <c r="AA25" s="162">
        <v>1715</v>
      </c>
      <c r="AB25" s="162"/>
      <c r="AC25" s="162"/>
      <c r="AD25" s="162"/>
      <c r="AE25" s="162">
        <v>1606.2</v>
      </c>
      <c r="AF25" s="162">
        <v>1606.2</v>
      </c>
      <c r="AG25" s="162">
        <f t="shared" si="7"/>
        <v>-108.79999999999995</v>
      </c>
      <c r="AI25" s="163">
        <v>1715</v>
      </c>
      <c r="AJ25" s="163">
        <v>1715</v>
      </c>
      <c r="AK25" s="164">
        <v>1715</v>
      </c>
      <c r="AL25" s="164">
        <f>IFERROR(VLOOKUP(B25,[2]rptBudgetaryBudgetCrossOrganiza!$A$4737:$N$5235,13,FALSE),"0")</f>
        <v>405.08</v>
      </c>
      <c r="AM25" s="164"/>
      <c r="AN25" s="164"/>
      <c r="AO25" s="164"/>
      <c r="AP25" s="164"/>
      <c r="AQ25" s="164">
        <f t="shared" si="8"/>
        <v>-1715</v>
      </c>
      <c r="AS25" s="161"/>
      <c r="AT25" s="161"/>
      <c r="AU25" s="161"/>
      <c r="AV25" s="161"/>
      <c r="AW25" s="161"/>
      <c r="AX25" s="161"/>
      <c r="AY25" s="161"/>
      <c r="AZ25" s="161">
        <f t="shared" si="9"/>
        <v>0</v>
      </c>
      <c r="BB25" s="164"/>
      <c r="BC25" s="164"/>
    </row>
    <row r="26" spans="1:55" outlineLevel="1" x14ac:dyDescent="0.25">
      <c r="A26" s="158">
        <v>4</v>
      </c>
      <c r="B26" s="146" t="s">
        <v>289</v>
      </c>
      <c r="C26" s="159" t="str">
        <f t="shared" si="2"/>
        <v>30</v>
      </c>
      <c r="D26" s="159" t="str">
        <f t="shared" si="3"/>
        <v>40</v>
      </c>
      <c r="E26" s="147" t="str">
        <f t="shared" si="4"/>
        <v>015</v>
      </c>
      <c r="F26" s="147" t="str">
        <f t="shared" si="0"/>
        <v>5100.05</v>
      </c>
      <c r="G26" s="146" t="s">
        <v>101</v>
      </c>
      <c r="H26" s="188">
        <v>1335</v>
      </c>
      <c r="I26" s="188">
        <v>1706</v>
      </c>
      <c r="J26" s="160"/>
      <c r="K26" s="160"/>
      <c r="L26" s="160"/>
      <c r="M26" s="188">
        <v>1476.93</v>
      </c>
      <c r="N26" s="160">
        <v>1476.93</v>
      </c>
      <c r="O26" s="160">
        <f t="shared" si="6"/>
        <v>-229.06999999999994</v>
      </c>
      <c r="Q26" s="161">
        <v>1390</v>
      </c>
      <c r="R26" s="161">
        <v>1390</v>
      </c>
      <c r="S26" s="161"/>
      <c r="T26" s="161"/>
      <c r="U26" s="161"/>
      <c r="V26" s="161">
        <v>1510.56</v>
      </c>
      <c r="W26" s="161">
        <v>1510.56</v>
      </c>
      <c r="X26" s="161">
        <f t="shared" si="5"/>
        <v>120.55999999999995</v>
      </c>
      <c r="Z26" s="162">
        <v>1590</v>
      </c>
      <c r="AA26" s="162">
        <v>1590</v>
      </c>
      <c r="AB26" s="162"/>
      <c r="AC26" s="162"/>
      <c r="AD26" s="162"/>
      <c r="AE26" s="162">
        <v>1581.94</v>
      </c>
      <c r="AF26" s="162">
        <v>1581.94</v>
      </c>
      <c r="AG26" s="162">
        <f t="shared" si="7"/>
        <v>-8.0599999999999454</v>
      </c>
      <c r="AI26" s="163">
        <v>1590</v>
      </c>
      <c r="AJ26" s="163">
        <v>1590</v>
      </c>
      <c r="AK26" s="164">
        <v>1590</v>
      </c>
      <c r="AL26" s="164">
        <f>IFERROR(VLOOKUP(B26,[2]rptBudgetaryBudgetCrossOrganiza!$A$4737:$N$5235,13,FALSE),"0")</f>
        <v>384.72</v>
      </c>
      <c r="AM26" s="164"/>
      <c r="AN26" s="164"/>
      <c r="AO26" s="164"/>
      <c r="AP26" s="164"/>
      <c r="AQ26" s="164">
        <f t="shared" si="8"/>
        <v>-1590</v>
      </c>
      <c r="AS26" s="161"/>
      <c r="AT26" s="161"/>
      <c r="AU26" s="161"/>
      <c r="AV26" s="161"/>
      <c r="AW26" s="161"/>
      <c r="AX26" s="161"/>
      <c r="AY26" s="161"/>
      <c r="AZ26" s="161">
        <f t="shared" si="9"/>
        <v>0</v>
      </c>
      <c r="BB26" s="164"/>
      <c r="BC26" s="164"/>
    </row>
    <row r="27" spans="1:55" outlineLevel="1" x14ac:dyDescent="0.25">
      <c r="A27" s="158">
        <v>4</v>
      </c>
      <c r="B27" s="146" t="s">
        <v>292</v>
      </c>
      <c r="C27" s="159" t="str">
        <f t="shared" si="2"/>
        <v>30</v>
      </c>
      <c r="D27" s="159" t="str">
        <f t="shared" si="3"/>
        <v>40</v>
      </c>
      <c r="E27" s="147" t="str">
        <f t="shared" si="4"/>
        <v>015</v>
      </c>
      <c r="F27" s="147" t="str">
        <f t="shared" si="0"/>
        <v>5100.06</v>
      </c>
      <c r="G27" s="146" t="s">
        <v>102</v>
      </c>
      <c r="H27" s="188">
        <v>15500</v>
      </c>
      <c r="I27" s="188">
        <v>15500</v>
      </c>
      <c r="J27" s="160"/>
      <c r="K27" s="160"/>
      <c r="L27" s="160"/>
      <c r="M27" s="188">
        <v>15500</v>
      </c>
      <c r="N27" s="160">
        <v>15500</v>
      </c>
      <c r="O27" s="160">
        <f t="shared" si="6"/>
        <v>0</v>
      </c>
      <c r="Q27" s="161">
        <v>21000</v>
      </c>
      <c r="R27" s="161">
        <v>21000</v>
      </c>
      <c r="S27" s="161"/>
      <c r="T27" s="161"/>
      <c r="U27" s="161"/>
      <c r="V27" s="161">
        <v>21000</v>
      </c>
      <c r="W27" s="161">
        <v>21000</v>
      </c>
      <c r="X27" s="161">
        <f t="shared" si="5"/>
        <v>0</v>
      </c>
      <c r="Z27" s="162">
        <v>22600</v>
      </c>
      <c r="AA27" s="162">
        <v>22600</v>
      </c>
      <c r="AB27" s="162"/>
      <c r="AC27" s="162"/>
      <c r="AD27" s="162"/>
      <c r="AE27" s="162">
        <v>7533.32</v>
      </c>
      <c r="AF27" s="162">
        <v>7533.32</v>
      </c>
      <c r="AG27" s="162">
        <f t="shared" si="7"/>
        <v>-15066.68</v>
      </c>
      <c r="AI27" s="163">
        <v>22600</v>
      </c>
      <c r="AJ27" s="163">
        <v>22600</v>
      </c>
      <c r="AK27" s="164">
        <v>22600</v>
      </c>
      <c r="AL27" s="164">
        <f>IFERROR(VLOOKUP(B27,[2]rptBudgetaryBudgetCrossOrganiza!$A$4737:$N$5235,13,FALSE),"0")</f>
        <v>0</v>
      </c>
      <c r="AM27" s="164"/>
      <c r="AN27" s="164"/>
      <c r="AO27" s="164"/>
      <c r="AP27" s="164"/>
      <c r="AQ27" s="164">
        <f t="shared" si="8"/>
        <v>-22600</v>
      </c>
      <c r="AS27" s="161"/>
      <c r="AT27" s="161"/>
      <c r="AU27" s="161"/>
      <c r="AV27" s="161"/>
      <c r="AW27" s="161"/>
      <c r="AX27" s="161"/>
      <c r="AY27" s="161"/>
      <c r="AZ27" s="161">
        <f t="shared" si="9"/>
        <v>0</v>
      </c>
      <c r="BB27" s="164"/>
      <c r="BC27" s="164"/>
    </row>
    <row r="28" spans="1:55" outlineLevel="1" x14ac:dyDescent="0.25">
      <c r="A28" s="158">
        <v>4</v>
      </c>
      <c r="B28" s="146" t="s">
        <v>295</v>
      </c>
      <c r="C28" s="159" t="str">
        <f t="shared" si="2"/>
        <v>30</v>
      </c>
      <c r="D28" s="159" t="str">
        <f t="shared" si="3"/>
        <v>40</v>
      </c>
      <c r="E28" s="147" t="str">
        <f t="shared" si="4"/>
        <v>015</v>
      </c>
      <c r="F28" s="147" t="str">
        <f t="shared" si="0"/>
        <v>5100.07</v>
      </c>
      <c r="G28" s="146" t="s">
        <v>103</v>
      </c>
      <c r="H28" s="188">
        <v>3380</v>
      </c>
      <c r="I28" s="188">
        <v>4168</v>
      </c>
      <c r="J28" s="160"/>
      <c r="K28" s="160"/>
      <c r="L28" s="160"/>
      <c r="M28" s="188">
        <v>4006.85</v>
      </c>
      <c r="N28" s="160">
        <v>4006.85</v>
      </c>
      <c r="O28" s="160">
        <f t="shared" si="6"/>
        <v>-161.15000000000009</v>
      </c>
      <c r="Q28" s="161">
        <v>4770</v>
      </c>
      <c r="R28" s="161">
        <v>4770</v>
      </c>
      <c r="S28" s="161"/>
      <c r="T28" s="161"/>
      <c r="U28" s="161"/>
      <c r="V28" s="161">
        <v>3909.6</v>
      </c>
      <c r="W28" s="161">
        <v>3909.6</v>
      </c>
      <c r="X28" s="161">
        <f t="shared" si="5"/>
        <v>-860.40000000000009</v>
      </c>
      <c r="Z28" s="162">
        <v>4310</v>
      </c>
      <c r="AA28" s="162">
        <v>4310</v>
      </c>
      <c r="AB28" s="162"/>
      <c r="AC28" s="162"/>
      <c r="AD28" s="162"/>
      <c r="AE28" s="162">
        <v>4137.68</v>
      </c>
      <c r="AF28" s="162">
        <v>4137.68</v>
      </c>
      <c r="AG28" s="162">
        <f t="shared" si="7"/>
        <v>-172.31999999999971</v>
      </c>
      <c r="AI28" s="163">
        <v>4310</v>
      </c>
      <c r="AJ28" s="163">
        <v>4310</v>
      </c>
      <c r="AK28" s="164">
        <v>4310</v>
      </c>
      <c r="AL28" s="164">
        <f>IFERROR(VLOOKUP(B28,[2]rptBudgetaryBudgetCrossOrganiza!$A$4737:$N$5235,13,FALSE),"0")</f>
        <v>896.4</v>
      </c>
      <c r="AM28" s="164"/>
      <c r="AN28" s="164"/>
      <c r="AO28" s="164"/>
      <c r="AP28" s="164"/>
      <c r="AQ28" s="164">
        <f t="shared" si="8"/>
        <v>-4310</v>
      </c>
      <c r="AS28" s="161"/>
      <c r="AT28" s="161"/>
      <c r="AU28" s="161"/>
      <c r="AV28" s="161"/>
      <c r="AW28" s="161"/>
      <c r="AX28" s="161"/>
      <c r="AY28" s="161"/>
      <c r="AZ28" s="161">
        <f t="shared" si="9"/>
        <v>0</v>
      </c>
      <c r="BB28" s="164"/>
      <c r="BC28" s="164"/>
    </row>
    <row r="29" spans="1:55" outlineLevel="1" x14ac:dyDescent="0.25">
      <c r="A29" s="158">
        <v>4</v>
      </c>
      <c r="B29" s="146" t="s">
        <v>298</v>
      </c>
      <c r="C29" s="159" t="str">
        <f t="shared" si="2"/>
        <v>30</v>
      </c>
      <c r="D29" s="159" t="str">
        <f t="shared" si="3"/>
        <v>40</v>
      </c>
      <c r="E29" s="147" t="str">
        <f t="shared" si="4"/>
        <v>015</v>
      </c>
      <c r="F29" s="147" t="str">
        <f t="shared" si="0"/>
        <v>5100.08</v>
      </c>
      <c r="G29" s="146" t="s">
        <v>104</v>
      </c>
      <c r="H29" s="188">
        <v>7679</v>
      </c>
      <c r="I29" s="188">
        <v>7679</v>
      </c>
      <c r="J29" s="160"/>
      <c r="K29" s="160"/>
      <c r="L29" s="160"/>
      <c r="M29" s="188">
        <v>7007.51</v>
      </c>
      <c r="N29" s="160">
        <v>7007.51</v>
      </c>
      <c r="O29" s="160">
        <f t="shared" si="6"/>
        <v>-671.48999999999978</v>
      </c>
      <c r="Q29" s="161">
        <v>2740</v>
      </c>
      <c r="R29" s="161">
        <v>2740</v>
      </c>
      <c r="S29" s="161"/>
      <c r="T29" s="161"/>
      <c r="U29" s="161"/>
      <c r="V29" s="161">
        <v>2734.85</v>
      </c>
      <c r="W29" s="161">
        <v>2734.85</v>
      </c>
      <c r="X29" s="161">
        <f t="shared" si="5"/>
        <v>-5.1500000000000909</v>
      </c>
      <c r="Z29" s="162">
        <v>2880</v>
      </c>
      <c r="AA29" s="162">
        <v>2880</v>
      </c>
      <c r="AB29" s="162"/>
      <c r="AC29" s="162"/>
      <c r="AD29" s="162"/>
      <c r="AE29" s="162">
        <v>955.12</v>
      </c>
      <c r="AF29" s="162">
        <v>955.12</v>
      </c>
      <c r="AG29" s="162">
        <f t="shared" si="7"/>
        <v>-1924.88</v>
      </c>
      <c r="AI29" s="163">
        <v>2880</v>
      </c>
      <c r="AJ29" s="163">
        <v>2880</v>
      </c>
      <c r="AK29" s="164">
        <v>2880</v>
      </c>
      <c r="AL29" s="164">
        <f>IFERROR(VLOOKUP(B29,[2]rptBudgetaryBudgetCrossOrganiza!$A$4737:$N$5235,13,FALSE),"0")</f>
        <v>997.89</v>
      </c>
      <c r="AM29" s="164"/>
      <c r="AN29" s="164"/>
      <c r="AO29" s="164"/>
      <c r="AP29" s="164"/>
      <c r="AQ29" s="164">
        <f t="shared" si="8"/>
        <v>-2880</v>
      </c>
      <c r="AS29" s="161"/>
      <c r="AT29" s="161"/>
      <c r="AU29" s="161"/>
      <c r="AV29" s="161"/>
      <c r="AW29" s="161"/>
      <c r="AX29" s="161"/>
      <c r="AY29" s="161"/>
      <c r="AZ29" s="161">
        <f t="shared" si="9"/>
        <v>0</v>
      </c>
      <c r="BB29" s="164"/>
      <c r="BC29" s="164"/>
    </row>
    <row r="30" spans="1:55" outlineLevel="1" x14ac:dyDescent="0.25">
      <c r="A30" s="158">
        <v>4</v>
      </c>
      <c r="B30" s="146" t="s">
        <v>301</v>
      </c>
      <c r="C30" s="159" t="str">
        <f t="shared" si="2"/>
        <v>30</v>
      </c>
      <c r="D30" s="159" t="str">
        <f t="shared" si="3"/>
        <v>40</v>
      </c>
      <c r="E30" s="147" t="str">
        <f t="shared" si="4"/>
        <v>015</v>
      </c>
      <c r="F30" s="147" t="str">
        <f t="shared" si="0"/>
        <v>5100.09</v>
      </c>
      <c r="G30" s="146" t="s">
        <v>105</v>
      </c>
      <c r="H30" s="188">
        <v>0</v>
      </c>
      <c r="I30" s="188">
        <v>0</v>
      </c>
      <c r="J30" s="160"/>
      <c r="K30" s="160"/>
      <c r="L30" s="160"/>
      <c r="M30" s="188">
        <v>0</v>
      </c>
      <c r="N30" s="160">
        <v>0</v>
      </c>
      <c r="O30" s="160">
        <f t="shared" si="6"/>
        <v>0</v>
      </c>
      <c r="Q30" s="161">
        <v>0</v>
      </c>
      <c r="R30" s="161">
        <v>0</v>
      </c>
      <c r="S30" s="161"/>
      <c r="T30" s="161"/>
      <c r="U30" s="161"/>
      <c r="V30" s="161">
        <v>0</v>
      </c>
      <c r="W30" s="161">
        <v>0</v>
      </c>
      <c r="X30" s="161">
        <f t="shared" si="5"/>
        <v>0</v>
      </c>
      <c r="Z30" s="162">
        <v>0</v>
      </c>
      <c r="AA30" s="162">
        <v>0</v>
      </c>
      <c r="AB30" s="162"/>
      <c r="AC30" s="162"/>
      <c r="AD30" s="162"/>
      <c r="AE30" s="162">
        <v>0</v>
      </c>
      <c r="AF30" s="162">
        <v>0</v>
      </c>
      <c r="AG30" s="162">
        <f t="shared" si="7"/>
        <v>0</v>
      </c>
      <c r="AI30" s="163">
        <v>0</v>
      </c>
      <c r="AJ30" s="163">
        <v>0</v>
      </c>
      <c r="AK30" s="164">
        <v>0</v>
      </c>
      <c r="AL30" s="164">
        <f>IFERROR(VLOOKUP(B30,[2]rptBudgetaryBudgetCrossOrganiza!$A$4737:$N$5235,13,FALSE),"0")</f>
        <v>0</v>
      </c>
      <c r="AM30" s="164"/>
      <c r="AN30" s="164"/>
      <c r="AO30" s="164"/>
      <c r="AP30" s="164"/>
      <c r="AQ30" s="164">
        <f t="shared" si="8"/>
        <v>0</v>
      </c>
      <c r="AS30" s="161"/>
      <c r="AT30" s="161"/>
      <c r="AU30" s="161"/>
      <c r="AV30" s="161"/>
      <c r="AW30" s="161"/>
      <c r="AX30" s="161"/>
      <c r="AY30" s="161"/>
      <c r="AZ30" s="161">
        <f t="shared" si="9"/>
        <v>0</v>
      </c>
      <c r="BB30" s="164"/>
      <c r="BC30" s="164"/>
    </row>
    <row r="31" spans="1:55" outlineLevel="1" x14ac:dyDescent="0.25">
      <c r="A31" s="158">
        <v>4</v>
      </c>
      <c r="B31" s="146" t="s">
        <v>436</v>
      </c>
      <c r="C31" s="159" t="str">
        <f t="shared" si="2"/>
        <v>30</v>
      </c>
      <c r="D31" s="159" t="str">
        <f t="shared" si="3"/>
        <v>40</v>
      </c>
      <c r="E31" s="147" t="str">
        <f t="shared" si="4"/>
        <v>015</v>
      </c>
      <c r="F31" s="147" t="str">
        <f t="shared" si="0"/>
        <v>5100.10</v>
      </c>
      <c r="G31" s="146" t="s">
        <v>106</v>
      </c>
      <c r="H31" s="188">
        <v>300</v>
      </c>
      <c r="I31" s="188">
        <v>300</v>
      </c>
      <c r="J31" s="160"/>
      <c r="K31" s="160"/>
      <c r="L31" s="160"/>
      <c r="M31" s="188">
        <v>150</v>
      </c>
      <c r="N31" s="160">
        <v>150</v>
      </c>
      <c r="O31" s="160">
        <f t="shared" si="6"/>
        <v>-150</v>
      </c>
      <c r="Q31" s="161">
        <v>300</v>
      </c>
      <c r="R31" s="161">
        <v>300</v>
      </c>
      <c r="S31" s="161"/>
      <c r="T31" s="161"/>
      <c r="U31" s="161"/>
      <c r="V31" s="161">
        <v>150</v>
      </c>
      <c r="W31" s="161">
        <v>150</v>
      </c>
      <c r="X31" s="161">
        <f t="shared" si="5"/>
        <v>-150</v>
      </c>
      <c r="Z31" s="162">
        <v>300</v>
      </c>
      <c r="AA31" s="162">
        <v>300</v>
      </c>
      <c r="AB31" s="162"/>
      <c r="AC31" s="162"/>
      <c r="AD31" s="162"/>
      <c r="AE31" s="162">
        <v>1050</v>
      </c>
      <c r="AF31" s="162">
        <v>1050</v>
      </c>
      <c r="AG31" s="162">
        <f t="shared" si="7"/>
        <v>750</v>
      </c>
      <c r="AI31" s="163">
        <v>300</v>
      </c>
      <c r="AJ31" s="163">
        <v>300</v>
      </c>
      <c r="AK31" s="164">
        <v>300</v>
      </c>
      <c r="AL31" s="164">
        <f>IFERROR(VLOOKUP(B31,[2]rptBudgetaryBudgetCrossOrganiza!$A$4737:$N$5235,13,FALSE),"0")</f>
        <v>0</v>
      </c>
      <c r="AM31" s="164"/>
      <c r="AN31" s="164"/>
      <c r="AO31" s="164"/>
      <c r="AP31" s="164"/>
      <c r="AQ31" s="164">
        <f t="shared" si="8"/>
        <v>-300</v>
      </c>
      <c r="AS31" s="161"/>
      <c r="AT31" s="161"/>
      <c r="AU31" s="161"/>
      <c r="AV31" s="161"/>
      <c r="AW31" s="161"/>
      <c r="AX31" s="161"/>
      <c r="AY31" s="161"/>
      <c r="AZ31" s="161">
        <f t="shared" si="9"/>
        <v>0</v>
      </c>
      <c r="BB31" s="164"/>
      <c r="BC31" s="164"/>
    </row>
    <row r="32" spans="1:55" outlineLevel="1" x14ac:dyDescent="0.25">
      <c r="A32" s="158">
        <v>4</v>
      </c>
      <c r="B32" s="146" t="s">
        <v>304</v>
      </c>
      <c r="C32" s="159" t="str">
        <f t="shared" si="2"/>
        <v>30</v>
      </c>
      <c r="D32" s="159" t="str">
        <f t="shared" si="3"/>
        <v>40</v>
      </c>
      <c r="E32" s="147" t="str">
        <f t="shared" si="4"/>
        <v>015</v>
      </c>
      <c r="F32" s="147" t="str">
        <f t="shared" si="0"/>
        <v>5100.11</v>
      </c>
      <c r="G32" s="146" t="s">
        <v>107</v>
      </c>
      <c r="H32" s="188">
        <v>9850</v>
      </c>
      <c r="I32" s="188">
        <v>11072</v>
      </c>
      <c r="J32" s="160"/>
      <c r="K32" s="160"/>
      <c r="L32" s="160"/>
      <c r="M32" s="188">
        <v>10810.22</v>
      </c>
      <c r="N32" s="160">
        <v>10810.22</v>
      </c>
      <c r="O32" s="160">
        <f t="shared" si="6"/>
        <v>-261.78000000000065</v>
      </c>
      <c r="Q32" s="161">
        <v>11210</v>
      </c>
      <c r="R32" s="161">
        <v>11210</v>
      </c>
      <c r="S32" s="161"/>
      <c r="T32" s="161"/>
      <c r="U32" s="161"/>
      <c r="V32" s="161">
        <v>10214.030000000001</v>
      </c>
      <c r="W32" s="161">
        <v>10214.030000000001</v>
      </c>
      <c r="X32" s="161">
        <f t="shared" si="5"/>
        <v>-995.96999999999935</v>
      </c>
      <c r="Z32" s="162">
        <v>11305</v>
      </c>
      <c r="AA32" s="162">
        <v>11500</v>
      </c>
      <c r="AB32" s="162"/>
      <c r="AC32" s="162"/>
      <c r="AD32" s="162"/>
      <c r="AE32" s="162">
        <v>13033.29</v>
      </c>
      <c r="AF32" s="162">
        <v>13033.29</v>
      </c>
      <c r="AG32" s="162">
        <f t="shared" si="7"/>
        <v>1533.2900000000009</v>
      </c>
      <c r="AI32" s="163">
        <v>11305</v>
      </c>
      <c r="AJ32" s="163">
        <v>11305</v>
      </c>
      <c r="AK32" s="164">
        <v>11305</v>
      </c>
      <c r="AL32" s="164">
        <f>IFERROR(VLOOKUP(B32,[2]rptBudgetaryBudgetCrossOrganiza!$A$4737:$N$5235,13,FALSE),"0")</f>
        <v>3388.55</v>
      </c>
      <c r="AM32" s="164"/>
      <c r="AN32" s="164"/>
      <c r="AO32" s="164"/>
      <c r="AP32" s="164"/>
      <c r="AQ32" s="164">
        <f t="shared" si="8"/>
        <v>-11305</v>
      </c>
      <c r="AS32" s="161"/>
      <c r="AT32" s="161"/>
      <c r="AU32" s="161"/>
      <c r="AV32" s="161"/>
      <c r="AW32" s="161"/>
      <c r="AX32" s="161"/>
      <c r="AY32" s="161"/>
      <c r="AZ32" s="161">
        <f t="shared" si="9"/>
        <v>0</v>
      </c>
      <c r="BB32" s="164"/>
      <c r="BC32" s="164"/>
    </row>
    <row r="33" spans="1:55" outlineLevel="1" x14ac:dyDescent="0.25">
      <c r="A33" s="158">
        <v>4</v>
      </c>
      <c r="B33" s="146" t="s">
        <v>307</v>
      </c>
      <c r="C33" s="159" t="str">
        <f t="shared" si="2"/>
        <v>30</v>
      </c>
      <c r="D33" s="159" t="str">
        <f t="shared" si="3"/>
        <v>40</v>
      </c>
      <c r="E33" s="147" t="str">
        <f t="shared" si="4"/>
        <v>015</v>
      </c>
      <c r="F33" s="147" t="str">
        <f t="shared" si="0"/>
        <v>5100.12</v>
      </c>
      <c r="G33" s="146" t="s">
        <v>108</v>
      </c>
      <c r="H33" s="188">
        <v>0</v>
      </c>
      <c r="I33" s="188">
        <v>0</v>
      </c>
      <c r="J33" s="160"/>
      <c r="K33" s="160"/>
      <c r="L33" s="160"/>
      <c r="M33" s="188">
        <v>0</v>
      </c>
      <c r="N33" s="160">
        <v>0</v>
      </c>
      <c r="O33" s="160">
        <f t="shared" si="6"/>
        <v>0</v>
      </c>
      <c r="Q33" s="161">
        <v>0</v>
      </c>
      <c r="R33" s="161">
        <v>0</v>
      </c>
      <c r="S33" s="161"/>
      <c r="T33" s="161"/>
      <c r="U33" s="161"/>
      <c r="V33" s="161">
        <v>0</v>
      </c>
      <c r="W33" s="161">
        <v>0</v>
      </c>
      <c r="X33" s="161">
        <f t="shared" si="5"/>
        <v>0</v>
      </c>
      <c r="Z33" s="162">
        <v>0</v>
      </c>
      <c r="AA33" s="162">
        <v>0</v>
      </c>
      <c r="AB33" s="162"/>
      <c r="AC33" s="162"/>
      <c r="AD33" s="162"/>
      <c r="AE33" s="162">
        <v>0</v>
      </c>
      <c r="AF33" s="162">
        <v>0</v>
      </c>
      <c r="AG33" s="162">
        <f t="shared" si="7"/>
        <v>0</v>
      </c>
      <c r="AI33" s="163">
        <v>0</v>
      </c>
      <c r="AJ33" s="163">
        <v>0</v>
      </c>
      <c r="AK33" s="164">
        <v>0</v>
      </c>
      <c r="AL33" s="164">
        <f>IFERROR(VLOOKUP(B33,[2]rptBudgetaryBudgetCrossOrganiza!$A$4737:$N$5235,13,FALSE),"0")</f>
        <v>0</v>
      </c>
      <c r="AM33" s="164"/>
      <c r="AN33" s="164"/>
      <c r="AO33" s="164"/>
      <c r="AP33" s="164"/>
      <c r="AQ33" s="164">
        <f t="shared" si="8"/>
        <v>0</v>
      </c>
      <c r="AS33" s="161"/>
      <c r="AT33" s="161"/>
      <c r="AU33" s="161"/>
      <c r="AV33" s="161"/>
      <c r="AW33" s="161"/>
      <c r="AX33" s="161"/>
      <c r="AY33" s="161"/>
      <c r="AZ33" s="161">
        <f t="shared" si="9"/>
        <v>0</v>
      </c>
      <c r="BB33" s="164"/>
      <c r="BC33" s="164"/>
    </row>
    <row r="34" spans="1:55" outlineLevel="1" x14ac:dyDescent="0.25">
      <c r="A34" s="158">
        <v>4</v>
      </c>
      <c r="B34" s="146" t="s">
        <v>310</v>
      </c>
      <c r="C34" s="159" t="str">
        <f t="shared" si="2"/>
        <v>30</v>
      </c>
      <c r="D34" s="159" t="str">
        <f t="shared" si="3"/>
        <v>40</v>
      </c>
      <c r="E34" s="147" t="str">
        <f t="shared" si="4"/>
        <v>015</v>
      </c>
      <c r="F34" s="147" t="str">
        <f t="shared" si="0"/>
        <v>5100.15</v>
      </c>
      <c r="G34" s="146" t="s">
        <v>109</v>
      </c>
      <c r="H34" s="188">
        <v>4116</v>
      </c>
      <c r="I34" s="188">
        <v>4116</v>
      </c>
      <c r="J34" s="160"/>
      <c r="K34" s="160"/>
      <c r="L34" s="160"/>
      <c r="M34" s="188">
        <v>4536</v>
      </c>
      <c r="N34" s="160">
        <v>4536</v>
      </c>
      <c r="O34" s="160">
        <f t="shared" si="6"/>
        <v>420</v>
      </c>
      <c r="Q34" s="161">
        <v>3700</v>
      </c>
      <c r="R34" s="161">
        <v>3700</v>
      </c>
      <c r="S34" s="161"/>
      <c r="T34" s="161"/>
      <c r="U34" s="161"/>
      <c r="V34" s="161">
        <v>3691.2</v>
      </c>
      <c r="W34" s="161">
        <v>3691.2</v>
      </c>
      <c r="X34" s="161">
        <f t="shared" si="5"/>
        <v>-8.8000000000001819</v>
      </c>
      <c r="Z34" s="162">
        <v>3695</v>
      </c>
      <c r="AA34" s="162">
        <v>3695</v>
      </c>
      <c r="AB34" s="162"/>
      <c r="AC34" s="162"/>
      <c r="AD34" s="162"/>
      <c r="AE34" s="162">
        <v>4692.3999999999996</v>
      </c>
      <c r="AF34" s="162">
        <v>4692.3999999999996</v>
      </c>
      <c r="AG34" s="162">
        <f t="shared" si="7"/>
        <v>997.39999999999964</v>
      </c>
      <c r="AI34" s="163">
        <v>3695</v>
      </c>
      <c r="AJ34" s="163">
        <v>3695</v>
      </c>
      <c r="AK34" s="164">
        <v>3695</v>
      </c>
      <c r="AL34" s="164">
        <f>IFERROR(VLOOKUP(B34,[2]rptBudgetaryBudgetCrossOrganiza!$A$4737:$N$5235,13,FALSE),"0")</f>
        <v>1223.4000000000001</v>
      </c>
      <c r="AM34" s="164"/>
      <c r="AN34" s="164"/>
      <c r="AO34" s="164"/>
      <c r="AP34" s="164"/>
      <c r="AQ34" s="164">
        <f t="shared" si="8"/>
        <v>-3695</v>
      </c>
      <c r="AS34" s="161"/>
      <c r="AT34" s="161"/>
      <c r="AU34" s="161"/>
      <c r="AV34" s="161"/>
      <c r="AW34" s="161"/>
      <c r="AX34" s="161"/>
      <c r="AY34" s="161"/>
      <c r="AZ34" s="161">
        <f t="shared" si="9"/>
        <v>0</v>
      </c>
      <c r="BB34" s="164"/>
      <c r="BC34" s="164"/>
    </row>
    <row r="35" spans="1:55" outlineLevel="1" x14ac:dyDescent="0.25">
      <c r="A35" s="158">
        <v>4</v>
      </c>
      <c r="B35" s="146" t="s">
        <v>313</v>
      </c>
      <c r="C35" s="159" t="str">
        <f t="shared" si="2"/>
        <v>30</v>
      </c>
      <c r="D35" s="159" t="str">
        <f t="shared" si="3"/>
        <v>40</v>
      </c>
      <c r="E35" s="147" t="str">
        <f t="shared" si="4"/>
        <v>015</v>
      </c>
      <c r="F35" s="147" t="str">
        <f t="shared" ref="F35:F66" si="10">RIGHT(B35,7)</f>
        <v>5100.16</v>
      </c>
      <c r="G35" s="146" t="s">
        <v>110</v>
      </c>
      <c r="H35" s="188">
        <v>0</v>
      </c>
      <c r="I35" s="188">
        <v>0</v>
      </c>
      <c r="J35" s="160"/>
      <c r="K35" s="160"/>
      <c r="L35" s="160"/>
      <c r="M35" s="188">
        <v>0</v>
      </c>
      <c r="N35" s="160">
        <v>0</v>
      </c>
      <c r="O35" s="160">
        <f t="shared" si="6"/>
        <v>0</v>
      </c>
      <c r="Q35" s="161">
        <v>0</v>
      </c>
      <c r="R35" s="161">
        <v>0</v>
      </c>
      <c r="S35" s="161"/>
      <c r="T35" s="161"/>
      <c r="U35" s="161"/>
      <c r="V35" s="161">
        <v>0</v>
      </c>
      <c r="W35" s="161">
        <v>0</v>
      </c>
      <c r="X35" s="161">
        <f t="shared" si="5"/>
        <v>0</v>
      </c>
      <c r="Z35" s="162">
        <v>0</v>
      </c>
      <c r="AA35" s="162">
        <v>0</v>
      </c>
      <c r="AB35" s="162"/>
      <c r="AC35" s="162"/>
      <c r="AD35" s="162"/>
      <c r="AE35" s="162">
        <v>0</v>
      </c>
      <c r="AF35" s="162">
        <v>0</v>
      </c>
      <c r="AG35" s="162">
        <f t="shared" si="7"/>
        <v>0</v>
      </c>
      <c r="AI35" s="163">
        <v>0</v>
      </c>
      <c r="AJ35" s="163">
        <v>0</v>
      </c>
      <c r="AK35" s="164">
        <v>0</v>
      </c>
      <c r="AL35" s="164">
        <f>IFERROR(VLOOKUP(B35,[2]rptBudgetaryBudgetCrossOrganiza!$A$4737:$N$5235,13,FALSE),"0")</f>
        <v>0</v>
      </c>
      <c r="AM35" s="164"/>
      <c r="AN35" s="164"/>
      <c r="AO35" s="164"/>
      <c r="AP35" s="164"/>
      <c r="AQ35" s="164">
        <f t="shared" si="8"/>
        <v>0</v>
      </c>
      <c r="AS35" s="161"/>
      <c r="AT35" s="161"/>
      <c r="AU35" s="161"/>
      <c r="AV35" s="161"/>
      <c r="AW35" s="161"/>
      <c r="AX35" s="161"/>
      <c r="AY35" s="161"/>
      <c r="AZ35" s="161">
        <f t="shared" si="9"/>
        <v>0</v>
      </c>
      <c r="BB35" s="164"/>
      <c r="BC35" s="164"/>
    </row>
    <row r="36" spans="1:55" outlineLevel="1" x14ac:dyDescent="0.25">
      <c r="A36" s="158">
        <v>4</v>
      </c>
      <c r="B36" s="146" t="s">
        <v>314</v>
      </c>
      <c r="C36" s="159" t="str">
        <f t="shared" si="2"/>
        <v>30</v>
      </c>
      <c r="D36" s="159" t="str">
        <f t="shared" si="3"/>
        <v>40</v>
      </c>
      <c r="E36" s="147" t="str">
        <f t="shared" si="4"/>
        <v>015</v>
      </c>
      <c r="F36" s="147" t="str">
        <f t="shared" si="10"/>
        <v>5100.17</v>
      </c>
      <c r="G36" s="146" t="s">
        <v>315</v>
      </c>
      <c r="H36" s="188">
        <v>8100</v>
      </c>
      <c r="I36" s="188">
        <v>8100</v>
      </c>
      <c r="J36" s="160"/>
      <c r="K36" s="160"/>
      <c r="L36" s="160"/>
      <c r="M36" s="188">
        <v>8095</v>
      </c>
      <c r="N36" s="160">
        <v>8095</v>
      </c>
      <c r="O36" s="160">
        <f t="shared" si="6"/>
        <v>-5</v>
      </c>
      <c r="Q36" s="161">
        <v>12415</v>
      </c>
      <c r="R36" s="161">
        <v>12415</v>
      </c>
      <c r="S36" s="161"/>
      <c r="T36" s="161"/>
      <c r="U36" s="161"/>
      <c r="V36" s="161">
        <v>8097</v>
      </c>
      <c r="W36" s="161">
        <v>8097</v>
      </c>
      <c r="X36" s="161">
        <f t="shared" si="5"/>
        <v>-4318</v>
      </c>
      <c r="Z36" s="162">
        <v>12125</v>
      </c>
      <c r="AA36" s="162">
        <v>12125</v>
      </c>
      <c r="AB36" s="162"/>
      <c r="AC36" s="162"/>
      <c r="AD36" s="162"/>
      <c r="AE36" s="162">
        <v>12008</v>
      </c>
      <c r="AF36" s="162">
        <v>12008</v>
      </c>
      <c r="AG36" s="162">
        <f t="shared" si="7"/>
        <v>-117</v>
      </c>
      <c r="AI36" s="163">
        <v>12125</v>
      </c>
      <c r="AJ36" s="163">
        <v>12125</v>
      </c>
      <c r="AK36" s="164">
        <v>12125</v>
      </c>
      <c r="AL36" s="164">
        <f>IFERROR(VLOOKUP(B36,[2]rptBudgetaryBudgetCrossOrganiza!$A$4737:$N$5235,13,FALSE),"0")</f>
        <v>4050</v>
      </c>
      <c r="AM36" s="164"/>
      <c r="AN36" s="164"/>
      <c r="AO36" s="164"/>
      <c r="AP36" s="164"/>
      <c r="AQ36" s="164">
        <f t="shared" si="8"/>
        <v>-12125</v>
      </c>
      <c r="AS36" s="161"/>
      <c r="AT36" s="161"/>
      <c r="AU36" s="161"/>
      <c r="AV36" s="161"/>
      <c r="AW36" s="161"/>
      <c r="AX36" s="161"/>
      <c r="AY36" s="161"/>
      <c r="AZ36" s="161">
        <f t="shared" si="9"/>
        <v>0</v>
      </c>
      <c r="BB36" s="164"/>
      <c r="BC36" s="164"/>
    </row>
    <row r="37" spans="1:55" outlineLevel="1" x14ac:dyDescent="0.25">
      <c r="A37" s="158">
        <v>5</v>
      </c>
      <c r="B37" s="146" t="s">
        <v>319</v>
      </c>
      <c r="C37" s="159" t="str">
        <f t="shared" si="2"/>
        <v>30</v>
      </c>
      <c r="D37" s="159" t="str">
        <f t="shared" si="3"/>
        <v>40</v>
      </c>
      <c r="E37" s="147" t="str">
        <f t="shared" si="4"/>
        <v>015</v>
      </c>
      <c r="F37" s="147" t="str">
        <f t="shared" si="10"/>
        <v>6000.01</v>
      </c>
      <c r="G37" s="146" t="s">
        <v>111</v>
      </c>
      <c r="H37" s="188">
        <v>120000</v>
      </c>
      <c r="I37" s="188">
        <v>327850</v>
      </c>
      <c r="J37" s="160"/>
      <c r="K37" s="160"/>
      <c r="L37" s="160"/>
      <c r="M37" s="188">
        <v>76242.460000000006</v>
      </c>
      <c r="N37" s="160">
        <v>76242.460000000006</v>
      </c>
      <c r="O37" s="160">
        <f t="shared" si="6"/>
        <v>-251607.53999999998</v>
      </c>
      <c r="Q37" s="161">
        <v>145000</v>
      </c>
      <c r="R37" s="161">
        <v>307060</v>
      </c>
      <c r="S37" s="161"/>
      <c r="T37" s="161"/>
      <c r="U37" s="161"/>
      <c r="V37" s="161">
        <v>205995.9</v>
      </c>
      <c r="W37" s="161">
        <v>205995.9</v>
      </c>
      <c r="X37" s="161">
        <f t="shared" si="5"/>
        <v>-101064.1</v>
      </c>
      <c r="Z37" s="162">
        <v>145000</v>
      </c>
      <c r="AA37" s="162">
        <v>160620</v>
      </c>
      <c r="AB37" s="162"/>
      <c r="AC37" s="162"/>
      <c r="AD37" s="162"/>
      <c r="AE37" s="162">
        <v>119546.47</v>
      </c>
      <c r="AF37" s="162">
        <v>119546.47</v>
      </c>
      <c r="AG37" s="162">
        <f t="shared" si="7"/>
        <v>-41073.53</v>
      </c>
      <c r="AI37" s="163">
        <v>172000</v>
      </c>
      <c r="AJ37" s="163">
        <v>172000</v>
      </c>
      <c r="AK37" s="164">
        <v>172000</v>
      </c>
      <c r="AL37" s="164">
        <f>IFERROR(VLOOKUP(B37,[2]rptBudgetaryBudgetCrossOrganiza!$A$4737:$N$5235,13,FALSE),"0")</f>
        <v>4753.5</v>
      </c>
      <c r="AM37" s="164"/>
      <c r="AN37" s="164"/>
      <c r="AO37" s="164"/>
      <c r="AP37" s="164"/>
      <c r="AQ37" s="164">
        <f t="shared" si="8"/>
        <v>-172000</v>
      </c>
      <c r="AS37" s="161"/>
      <c r="AT37" s="161"/>
      <c r="AU37" s="161"/>
      <c r="AV37" s="161"/>
      <c r="AW37" s="161"/>
      <c r="AX37" s="161"/>
      <c r="AY37" s="161"/>
      <c r="AZ37" s="161">
        <f t="shared" si="9"/>
        <v>0</v>
      </c>
      <c r="BB37" s="164"/>
      <c r="BC37" s="164"/>
    </row>
    <row r="38" spans="1:55" outlineLevel="1" x14ac:dyDescent="0.25">
      <c r="A38" s="158">
        <v>5</v>
      </c>
      <c r="B38" s="146" t="s">
        <v>438</v>
      </c>
      <c r="C38" s="159" t="str">
        <f t="shared" si="2"/>
        <v>30</v>
      </c>
      <c r="D38" s="159" t="str">
        <f t="shared" si="3"/>
        <v>40</v>
      </c>
      <c r="E38" s="147" t="str">
        <f t="shared" si="4"/>
        <v>015</v>
      </c>
      <c r="F38" s="147" t="str">
        <f t="shared" si="10"/>
        <v>6000.10</v>
      </c>
      <c r="G38" s="146" t="s">
        <v>324</v>
      </c>
      <c r="H38" s="188">
        <v>0</v>
      </c>
      <c r="I38" s="188">
        <v>0</v>
      </c>
      <c r="J38" s="160"/>
      <c r="K38" s="160"/>
      <c r="L38" s="160"/>
      <c r="M38" s="188">
        <v>0</v>
      </c>
      <c r="N38" s="160">
        <v>0</v>
      </c>
      <c r="O38" s="160">
        <f t="shared" si="6"/>
        <v>0</v>
      </c>
      <c r="Q38" s="161">
        <v>0</v>
      </c>
      <c r="R38" s="161">
        <v>0</v>
      </c>
      <c r="S38" s="161"/>
      <c r="T38" s="161"/>
      <c r="U38" s="161"/>
      <c r="V38" s="161">
        <v>0</v>
      </c>
      <c r="W38" s="161">
        <v>0</v>
      </c>
      <c r="X38" s="161">
        <f t="shared" si="5"/>
        <v>0</v>
      </c>
      <c r="Z38" s="162">
        <v>0</v>
      </c>
      <c r="AA38" s="162">
        <v>0</v>
      </c>
      <c r="AB38" s="162"/>
      <c r="AC38" s="162"/>
      <c r="AD38" s="162"/>
      <c r="AE38" s="162">
        <v>0</v>
      </c>
      <c r="AF38" s="162">
        <v>0</v>
      </c>
      <c r="AG38" s="162">
        <f t="shared" si="7"/>
        <v>0</v>
      </c>
      <c r="AI38" s="163">
        <v>0</v>
      </c>
      <c r="AJ38" s="163">
        <v>0</v>
      </c>
      <c r="AK38" s="164">
        <v>0</v>
      </c>
      <c r="AL38" s="164">
        <f>IFERROR(VLOOKUP(B38,[2]rptBudgetaryBudgetCrossOrganiza!$A$4737:$N$5235,13,FALSE),"0")</f>
        <v>0</v>
      </c>
      <c r="AM38" s="164"/>
      <c r="AN38" s="164"/>
      <c r="AO38" s="164"/>
      <c r="AP38" s="164"/>
      <c r="AQ38" s="164">
        <f t="shared" si="8"/>
        <v>0</v>
      </c>
      <c r="AS38" s="161"/>
      <c r="AT38" s="161"/>
      <c r="AU38" s="161"/>
      <c r="AV38" s="161"/>
      <c r="AW38" s="161"/>
      <c r="AX38" s="161"/>
      <c r="AY38" s="161"/>
      <c r="AZ38" s="161">
        <f t="shared" si="9"/>
        <v>0</v>
      </c>
      <c r="BB38" s="164"/>
      <c r="BC38" s="164"/>
    </row>
    <row r="39" spans="1:55" outlineLevel="1" x14ac:dyDescent="0.25">
      <c r="A39" s="158">
        <v>5</v>
      </c>
      <c r="B39" s="146" t="s">
        <v>327</v>
      </c>
      <c r="C39" s="159" t="str">
        <f t="shared" si="2"/>
        <v>30</v>
      </c>
      <c r="D39" s="159" t="str">
        <f t="shared" si="3"/>
        <v>40</v>
      </c>
      <c r="E39" s="147" t="str">
        <f t="shared" si="4"/>
        <v>015</v>
      </c>
      <c r="F39" s="147" t="str">
        <f t="shared" si="10"/>
        <v>6000.18</v>
      </c>
      <c r="G39" s="146" t="s">
        <v>165</v>
      </c>
      <c r="H39" s="188">
        <v>0</v>
      </c>
      <c r="I39" s="188">
        <v>0</v>
      </c>
      <c r="J39" s="160"/>
      <c r="K39" s="160"/>
      <c r="L39" s="160"/>
      <c r="M39" s="188">
        <v>0</v>
      </c>
      <c r="N39" s="160">
        <v>0</v>
      </c>
      <c r="O39" s="160">
        <f t="shared" si="6"/>
        <v>0</v>
      </c>
      <c r="Q39" s="161">
        <v>12000</v>
      </c>
      <c r="R39" s="161">
        <v>12000</v>
      </c>
      <c r="S39" s="161"/>
      <c r="T39" s="161"/>
      <c r="U39" s="161"/>
      <c r="V39" s="161">
        <v>220</v>
      </c>
      <c r="W39" s="161">
        <v>220</v>
      </c>
      <c r="X39" s="161">
        <f t="shared" si="5"/>
        <v>-11780</v>
      </c>
      <c r="Z39" s="162">
        <v>6000</v>
      </c>
      <c r="AA39" s="162">
        <v>6000</v>
      </c>
      <c r="AB39" s="162"/>
      <c r="AC39" s="162"/>
      <c r="AD39" s="162"/>
      <c r="AE39" s="162">
        <v>0</v>
      </c>
      <c r="AF39" s="162">
        <v>0</v>
      </c>
      <c r="AG39" s="162">
        <f t="shared" si="7"/>
        <v>-6000</v>
      </c>
      <c r="AI39" s="163">
        <v>6000</v>
      </c>
      <c r="AJ39" s="163">
        <v>6000</v>
      </c>
      <c r="AK39" s="164">
        <v>6000</v>
      </c>
      <c r="AL39" s="164">
        <f>IFERROR(VLOOKUP(B39,[2]rptBudgetaryBudgetCrossOrganiza!$A$4737:$N$5235,13,FALSE),"0")</f>
        <v>0</v>
      </c>
      <c r="AM39" s="164"/>
      <c r="AN39" s="164"/>
      <c r="AO39" s="164"/>
      <c r="AP39" s="164"/>
      <c r="AQ39" s="164">
        <f t="shared" si="8"/>
        <v>-6000</v>
      </c>
      <c r="AS39" s="161"/>
      <c r="AT39" s="161"/>
      <c r="AU39" s="161"/>
      <c r="AV39" s="161"/>
      <c r="AW39" s="161"/>
      <c r="AX39" s="161"/>
      <c r="AY39" s="161"/>
      <c r="AZ39" s="161">
        <f t="shared" si="9"/>
        <v>0</v>
      </c>
      <c r="BB39" s="164"/>
      <c r="BC39" s="164"/>
    </row>
    <row r="40" spans="1:55" outlineLevel="1" x14ac:dyDescent="0.25">
      <c r="A40" s="158">
        <v>5</v>
      </c>
      <c r="B40" s="146" t="s">
        <v>330</v>
      </c>
      <c r="C40" s="159" t="str">
        <f t="shared" si="2"/>
        <v>30</v>
      </c>
      <c r="D40" s="159" t="str">
        <f t="shared" si="3"/>
        <v>40</v>
      </c>
      <c r="E40" s="147" t="str">
        <f t="shared" si="4"/>
        <v>015</v>
      </c>
      <c r="F40" s="147" t="str">
        <f t="shared" si="10"/>
        <v>6000.19</v>
      </c>
      <c r="G40" s="146" t="s">
        <v>164</v>
      </c>
      <c r="H40" s="188">
        <v>0</v>
      </c>
      <c r="I40" s="188">
        <v>0</v>
      </c>
      <c r="J40" s="160"/>
      <c r="K40" s="160"/>
      <c r="L40" s="160"/>
      <c r="M40" s="188">
        <v>0</v>
      </c>
      <c r="N40" s="160">
        <v>0</v>
      </c>
      <c r="O40" s="160">
        <f t="shared" si="6"/>
        <v>0</v>
      </c>
      <c r="Q40" s="161">
        <v>0</v>
      </c>
      <c r="R40" s="161">
        <v>0</v>
      </c>
      <c r="S40" s="161"/>
      <c r="T40" s="161"/>
      <c r="U40" s="161"/>
      <c r="V40" s="161">
        <v>0</v>
      </c>
      <c r="W40" s="161">
        <v>0</v>
      </c>
      <c r="X40" s="161">
        <f t="shared" si="5"/>
        <v>0</v>
      </c>
      <c r="Z40" s="162">
        <v>0</v>
      </c>
      <c r="AA40" s="162">
        <v>0</v>
      </c>
      <c r="AB40" s="162"/>
      <c r="AC40" s="162"/>
      <c r="AD40" s="162"/>
      <c r="AE40" s="162">
        <v>0</v>
      </c>
      <c r="AF40" s="162">
        <v>0</v>
      </c>
      <c r="AG40" s="162">
        <f t="shared" si="7"/>
        <v>0</v>
      </c>
      <c r="AI40" s="163">
        <v>0</v>
      </c>
      <c r="AJ40" s="163">
        <v>0</v>
      </c>
      <c r="AK40" s="164">
        <v>0</v>
      </c>
      <c r="AL40" s="164">
        <f>IFERROR(VLOOKUP(B40,[2]rptBudgetaryBudgetCrossOrganiza!$A$4737:$N$5235,13,FALSE),"0")</f>
        <v>0</v>
      </c>
      <c r="AM40" s="164"/>
      <c r="AN40" s="164"/>
      <c r="AO40" s="164"/>
      <c r="AP40" s="164"/>
      <c r="AQ40" s="164">
        <f t="shared" si="8"/>
        <v>0</v>
      </c>
      <c r="AS40" s="161"/>
      <c r="AT40" s="161"/>
      <c r="AU40" s="161"/>
      <c r="AV40" s="161"/>
      <c r="AW40" s="161"/>
      <c r="AX40" s="161"/>
      <c r="AY40" s="161"/>
      <c r="AZ40" s="161">
        <f t="shared" si="9"/>
        <v>0</v>
      </c>
      <c r="BB40" s="164"/>
      <c r="BC40" s="164"/>
    </row>
    <row r="41" spans="1:55" outlineLevel="1" x14ac:dyDescent="0.25">
      <c r="A41" s="158">
        <v>6</v>
      </c>
      <c r="B41" s="146" t="s">
        <v>335</v>
      </c>
      <c r="C41" s="159" t="str">
        <f t="shared" si="2"/>
        <v>30</v>
      </c>
      <c r="D41" s="159" t="str">
        <f t="shared" si="3"/>
        <v>40</v>
      </c>
      <c r="E41" s="147" t="str">
        <f t="shared" si="4"/>
        <v>015</v>
      </c>
      <c r="F41" s="147" t="str">
        <f t="shared" si="10"/>
        <v>6100.01</v>
      </c>
      <c r="G41" s="146" t="s">
        <v>112</v>
      </c>
      <c r="H41" s="188">
        <v>2000</v>
      </c>
      <c r="I41" s="188">
        <v>2000</v>
      </c>
      <c r="J41" s="160"/>
      <c r="K41" s="160"/>
      <c r="L41" s="160"/>
      <c r="M41" s="188">
        <v>4651.76</v>
      </c>
      <c r="N41" s="160">
        <v>4651.76</v>
      </c>
      <c r="O41" s="160">
        <f t="shared" si="6"/>
        <v>2651.76</v>
      </c>
      <c r="Q41" s="161">
        <v>5000</v>
      </c>
      <c r="R41" s="161">
        <v>5000</v>
      </c>
      <c r="S41" s="161"/>
      <c r="T41" s="161"/>
      <c r="U41" s="161"/>
      <c r="V41" s="161">
        <v>4755.1499999999996</v>
      </c>
      <c r="W41" s="161">
        <v>4755.1499999999996</v>
      </c>
      <c r="X41" s="161">
        <f t="shared" si="5"/>
        <v>-244.85000000000036</v>
      </c>
      <c r="Z41" s="162">
        <v>5000</v>
      </c>
      <c r="AA41" s="162">
        <v>5000</v>
      </c>
      <c r="AB41" s="162"/>
      <c r="AC41" s="162"/>
      <c r="AD41" s="162"/>
      <c r="AE41" s="162">
        <v>4742.1400000000003</v>
      </c>
      <c r="AF41" s="162">
        <v>4742.1400000000003</v>
      </c>
      <c r="AG41" s="162">
        <f t="shared" si="7"/>
        <v>-257.85999999999967</v>
      </c>
      <c r="AI41" s="163">
        <v>5000</v>
      </c>
      <c r="AJ41" s="163">
        <v>5000</v>
      </c>
      <c r="AK41" s="164">
        <v>5000</v>
      </c>
      <c r="AL41" s="164">
        <f>IFERROR(VLOOKUP(B41,[2]rptBudgetaryBudgetCrossOrganiza!$A$4737:$N$5235,13,FALSE),"0")</f>
        <v>0</v>
      </c>
      <c r="AM41" s="164"/>
      <c r="AN41" s="164"/>
      <c r="AO41" s="164"/>
      <c r="AP41" s="164"/>
      <c r="AQ41" s="164">
        <f t="shared" si="8"/>
        <v>-5000</v>
      </c>
      <c r="AS41" s="161"/>
      <c r="AT41" s="161"/>
      <c r="AU41" s="161"/>
      <c r="AV41" s="161"/>
      <c r="AW41" s="161"/>
      <c r="AX41" s="161"/>
      <c r="AY41" s="161"/>
      <c r="AZ41" s="161">
        <f t="shared" si="9"/>
        <v>0</v>
      </c>
      <c r="BB41" s="164"/>
      <c r="BC41" s="164"/>
    </row>
    <row r="42" spans="1:55" outlineLevel="1" x14ac:dyDescent="0.25">
      <c r="A42" s="158">
        <v>6</v>
      </c>
      <c r="B42" s="146" t="s">
        <v>338</v>
      </c>
      <c r="C42" s="159" t="str">
        <f t="shared" si="2"/>
        <v>30</v>
      </c>
      <c r="D42" s="159" t="str">
        <f t="shared" si="3"/>
        <v>40</v>
      </c>
      <c r="E42" s="147" t="str">
        <f t="shared" si="4"/>
        <v>015</v>
      </c>
      <c r="F42" s="147" t="str">
        <f t="shared" si="10"/>
        <v>6100.02</v>
      </c>
      <c r="G42" s="146" t="s">
        <v>149</v>
      </c>
      <c r="H42" s="188">
        <v>0</v>
      </c>
      <c r="I42" s="188">
        <v>0</v>
      </c>
      <c r="J42" s="160"/>
      <c r="K42" s="160"/>
      <c r="L42" s="160"/>
      <c r="M42" s="188">
        <v>0</v>
      </c>
      <c r="N42" s="160">
        <v>0</v>
      </c>
      <c r="O42" s="160">
        <f t="shared" si="6"/>
        <v>0</v>
      </c>
      <c r="Q42" s="161">
        <v>0</v>
      </c>
      <c r="R42" s="161">
        <v>0</v>
      </c>
      <c r="S42" s="161"/>
      <c r="T42" s="161"/>
      <c r="U42" s="161"/>
      <c r="V42" s="161">
        <v>0</v>
      </c>
      <c r="W42" s="161">
        <v>0</v>
      </c>
      <c r="X42" s="161">
        <f t="shared" si="5"/>
        <v>0</v>
      </c>
      <c r="Z42" s="162">
        <v>0</v>
      </c>
      <c r="AA42" s="162">
        <v>0</v>
      </c>
      <c r="AB42" s="162"/>
      <c r="AC42" s="162"/>
      <c r="AD42" s="162"/>
      <c r="AE42" s="162">
        <v>0</v>
      </c>
      <c r="AF42" s="162">
        <v>0</v>
      </c>
      <c r="AG42" s="162">
        <f t="shared" si="7"/>
        <v>0</v>
      </c>
      <c r="AI42" s="163">
        <v>0</v>
      </c>
      <c r="AJ42" s="163">
        <v>0</v>
      </c>
      <c r="AK42" s="164">
        <v>0</v>
      </c>
      <c r="AL42" s="164">
        <f>IFERROR(VLOOKUP(B42,[2]rptBudgetaryBudgetCrossOrganiza!$A$4737:$N$5235,13,FALSE),"0")</f>
        <v>0</v>
      </c>
      <c r="AM42" s="164"/>
      <c r="AN42" s="164"/>
      <c r="AO42" s="164"/>
      <c r="AP42" s="164"/>
      <c r="AQ42" s="164">
        <f t="shared" si="8"/>
        <v>0</v>
      </c>
      <c r="AS42" s="161"/>
      <c r="AT42" s="161"/>
      <c r="AU42" s="161"/>
      <c r="AV42" s="161"/>
      <c r="AW42" s="161"/>
      <c r="AX42" s="161"/>
      <c r="AY42" s="161"/>
      <c r="AZ42" s="161">
        <f t="shared" si="9"/>
        <v>0</v>
      </c>
      <c r="BB42" s="164"/>
      <c r="BC42" s="164"/>
    </row>
    <row r="43" spans="1:55" outlineLevel="1" x14ac:dyDescent="0.25">
      <c r="A43" s="158">
        <v>6</v>
      </c>
      <c r="B43" s="146" t="s">
        <v>341</v>
      </c>
      <c r="C43" s="159" t="str">
        <f t="shared" si="2"/>
        <v>30</v>
      </c>
      <c r="D43" s="159" t="str">
        <f t="shared" si="3"/>
        <v>40</v>
      </c>
      <c r="E43" s="147" t="str">
        <f t="shared" si="4"/>
        <v>015</v>
      </c>
      <c r="F43" s="147" t="str">
        <f t="shared" si="10"/>
        <v>6100.03</v>
      </c>
      <c r="G43" s="146" t="s">
        <v>150</v>
      </c>
      <c r="H43" s="188">
        <v>0</v>
      </c>
      <c r="I43" s="188">
        <v>0</v>
      </c>
      <c r="J43" s="160"/>
      <c r="K43" s="160"/>
      <c r="L43" s="160"/>
      <c r="M43" s="188">
        <v>0</v>
      </c>
      <c r="N43" s="160">
        <v>0</v>
      </c>
      <c r="O43" s="160">
        <f t="shared" si="6"/>
        <v>0</v>
      </c>
      <c r="Q43" s="161">
        <v>0</v>
      </c>
      <c r="R43" s="161">
        <v>0</v>
      </c>
      <c r="S43" s="161"/>
      <c r="T43" s="161"/>
      <c r="U43" s="161"/>
      <c r="V43" s="161">
        <v>0</v>
      </c>
      <c r="W43" s="161">
        <v>0</v>
      </c>
      <c r="X43" s="161">
        <f t="shared" si="5"/>
        <v>0</v>
      </c>
      <c r="Z43" s="162">
        <v>0</v>
      </c>
      <c r="AA43" s="162">
        <v>0</v>
      </c>
      <c r="AB43" s="162"/>
      <c r="AC43" s="162"/>
      <c r="AD43" s="162"/>
      <c r="AE43" s="162">
        <v>0</v>
      </c>
      <c r="AF43" s="162">
        <v>0</v>
      </c>
      <c r="AG43" s="162">
        <f t="shared" si="7"/>
        <v>0</v>
      </c>
      <c r="AI43" s="163">
        <v>0</v>
      </c>
      <c r="AJ43" s="163">
        <v>0</v>
      </c>
      <c r="AK43" s="164">
        <v>0</v>
      </c>
      <c r="AL43" s="164">
        <f>IFERROR(VLOOKUP(B43,[2]rptBudgetaryBudgetCrossOrganiza!$A$4737:$N$5235,13,FALSE),"0")</f>
        <v>0</v>
      </c>
      <c r="AM43" s="164"/>
      <c r="AN43" s="164"/>
      <c r="AO43" s="164"/>
      <c r="AP43" s="164"/>
      <c r="AQ43" s="164">
        <f t="shared" si="8"/>
        <v>0</v>
      </c>
      <c r="AS43" s="161"/>
      <c r="AT43" s="161"/>
      <c r="AU43" s="161"/>
      <c r="AV43" s="161"/>
      <c r="AW43" s="161"/>
      <c r="AX43" s="161"/>
      <c r="AY43" s="161"/>
      <c r="AZ43" s="161">
        <f t="shared" si="9"/>
        <v>0</v>
      </c>
      <c r="BB43" s="164"/>
      <c r="BC43" s="164"/>
    </row>
    <row r="44" spans="1:55" outlineLevel="1" x14ac:dyDescent="0.25">
      <c r="A44" s="158">
        <v>6</v>
      </c>
      <c r="B44" s="146" t="s">
        <v>344</v>
      </c>
      <c r="C44" s="159" t="str">
        <f t="shared" si="2"/>
        <v>30</v>
      </c>
      <c r="D44" s="159" t="str">
        <f t="shared" si="3"/>
        <v>40</v>
      </c>
      <c r="E44" s="147" t="str">
        <f t="shared" si="4"/>
        <v>015</v>
      </c>
      <c r="F44" s="147" t="str">
        <f t="shared" si="10"/>
        <v>6200.01</v>
      </c>
      <c r="G44" s="146" t="s">
        <v>151</v>
      </c>
      <c r="H44" s="188">
        <v>2500</v>
      </c>
      <c r="I44" s="188">
        <v>2500</v>
      </c>
      <c r="J44" s="160"/>
      <c r="K44" s="160"/>
      <c r="L44" s="160"/>
      <c r="M44" s="188">
        <v>1288.71</v>
      </c>
      <c r="N44" s="160">
        <v>1288.71</v>
      </c>
      <c r="O44" s="160">
        <f t="shared" si="6"/>
        <v>-1211.29</v>
      </c>
      <c r="Q44" s="161">
        <v>2500</v>
      </c>
      <c r="R44" s="161">
        <v>2500</v>
      </c>
      <c r="S44" s="161"/>
      <c r="T44" s="161"/>
      <c r="U44" s="161"/>
      <c r="V44" s="161">
        <v>2439.0500000000002</v>
      </c>
      <c r="W44" s="161">
        <v>2439.0500000000002</v>
      </c>
      <c r="X44" s="161">
        <f t="shared" si="5"/>
        <v>-60.949999999999818</v>
      </c>
      <c r="Z44" s="162">
        <v>3500</v>
      </c>
      <c r="AA44" s="162">
        <v>3500</v>
      </c>
      <c r="AB44" s="162"/>
      <c r="AC44" s="162"/>
      <c r="AD44" s="162"/>
      <c r="AE44" s="162">
        <v>534.53</v>
      </c>
      <c r="AF44" s="162">
        <v>534.53</v>
      </c>
      <c r="AG44" s="162">
        <f t="shared" si="7"/>
        <v>-2965.4700000000003</v>
      </c>
      <c r="AI44" s="163">
        <v>3500</v>
      </c>
      <c r="AJ44" s="163">
        <v>3500</v>
      </c>
      <c r="AK44" s="164">
        <v>3500</v>
      </c>
      <c r="AL44" s="164">
        <f>IFERROR(VLOOKUP(B44,[2]rptBudgetaryBudgetCrossOrganiza!$A$4737:$N$5235,13,FALSE),"0")</f>
        <v>0</v>
      </c>
      <c r="AM44" s="164"/>
      <c r="AN44" s="164"/>
      <c r="AO44" s="164"/>
      <c r="AP44" s="164"/>
      <c r="AQ44" s="164">
        <f t="shared" si="8"/>
        <v>-3500</v>
      </c>
      <c r="AS44" s="161"/>
      <c r="AT44" s="161"/>
      <c r="AU44" s="161"/>
      <c r="AV44" s="161"/>
      <c r="AW44" s="161"/>
      <c r="AX44" s="161"/>
      <c r="AY44" s="161"/>
      <c r="AZ44" s="161">
        <f t="shared" si="9"/>
        <v>0</v>
      </c>
      <c r="BB44" s="164"/>
      <c r="BC44" s="164"/>
    </row>
    <row r="45" spans="1:55" outlineLevel="1" x14ac:dyDescent="0.25">
      <c r="A45" s="158">
        <v>6</v>
      </c>
      <c r="B45" s="146" t="s">
        <v>347</v>
      </c>
      <c r="C45" s="159" t="str">
        <f t="shared" si="2"/>
        <v>30</v>
      </c>
      <c r="D45" s="159" t="str">
        <f t="shared" si="3"/>
        <v>40</v>
      </c>
      <c r="E45" s="147" t="str">
        <f t="shared" si="4"/>
        <v>015</v>
      </c>
      <c r="F45" s="147" t="str">
        <f t="shared" si="10"/>
        <v>6200.02</v>
      </c>
      <c r="G45" s="146" t="s">
        <v>113</v>
      </c>
      <c r="H45" s="188">
        <v>2000</v>
      </c>
      <c r="I45" s="188">
        <v>2000</v>
      </c>
      <c r="J45" s="160"/>
      <c r="K45" s="160"/>
      <c r="L45" s="160"/>
      <c r="M45" s="188">
        <v>2147.7199999999998</v>
      </c>
      <c r="N45" s="160">
        <v>2147.7199999999998</v>
      </c>
      <c r="O45" s="160">
        <f t="shared" ref="O45:O76" si="11">N45-I45</f>
        <v>147.7199999999998</v>
      </c>
      <c r="Q45" s="161">
        <v>5000</v>
      </c>
      <c r="R45" s="161">
        <v>5000</v>
      </c>
      <c r="S45" s="161"/>
      <c r="T45" s="161"/>
      <c r="U45" s="161"/>
      <c r="V45" s="161">
        <v>3373.18</v>
      </c>
      <c r="W45" s="161">
        <v>3373.18</v>
      </c>
      <c r="X45" s="161">
        <f t="shared" si="5"/>
        <v>-1626.8200000000002</v>
      </c>
      <c r="Z45" s="162">
        <v>5000</v>
      </c>
      <c r="AA45" s="162">
        <v>5000</v>
      </c>
      <c r="AB45" s="162"/>
      <c r="AC45" s="162"/>
      <c r="AD45" s="162"/>
      <c r="AE45" s="162">
        <v>4071.13</v>
      </c>
      <c r="AF45" s="162">
        <v>4071.13</v>
      </c>
      <c r="AG45" s="162">
        <f t="shared" ref="AG45:AG61" si="12">AF45-AA45</f>
        <v>-928.86999999999989</v>
      </c>
      <c r="AI45" s="163">
        <v>6600</v>
      </c>
      <c r="AJ45" s="163">
        <v>6600</v>
      </c>
      <c r="AK45" s="164">
        <v>6600</v>
      </c>
      <c r="AL45" s="164">
        <f>IFERROR(VLOOKUP(B45,[2]rptBudgetaryBudgetCrossOrganiza!$A$4737:$N$5235,13,FALSE),"0")</f>
        <v>102</v>
      </c>
      <c r="AM45" s="164"/>
      <c r="AN45" s="164"/>
      <c r="AO45" s="164"/>
      <c r="AP45" s="164"/>
      <c r="AQ45" s="164">
        <f t="shared" ref="AQ45:AQ76" si="13">AP45-AJ45</f>
        <v>-6600</v>
      </c>
      <c r="AS45" s="161"/>
      <c r="AT45" s="161"/>
      <c r="AU45" s="161"/>
      <c r="AV45" s="161"/>
      <c r="AW45" s="161"/>
      <c r="AX45" s="161"/>
      <c r="AY45" s="161"/>
      <c r="AZ45" s="161">
        <f t="shared" ref="AZ45:AZ61" si="14">AY45-AT45</f>
        <v>0</v>
      </c>
      <c r="BB45" s="164"/>
      <c r="BC45" s="164"/>
    </row>
    <row r="46" spans="1:55" outlineLevel="1" x14ac:dyDescent="0.25">
      <c r="A46" s="158">
        <v>6</v>
      </c>
      <c r="B46" s="146" t="s">
        <v>350</v>
      </c>
      <c r="C46" s="159" t="str">
        <f t="shared" si="2"/>
        <v>30</v>
      </c>
      <c r="D46" s="159" t="str">
        <f t="shared" si="3"/>
        <v>40</v>
      </c>
      <c r="E46" s="147" t="str">
        <f t="shared" si="4"/>
        <v>015</v>
      </c>
      <c r="F46" s="147" t="str">
        <f t="shared" si="10"/>
        <v>6200.03</v>
      </c>
      <c r="G46" s="146" t="s">
        <v>114</v>
      </c>
      <c r="H46" s="188">
        <v>1650</v>
      </c>
      <c r="I46" s="188">
        <v>1650</v>
      </c>
      <c r="J46" s="160"/>
      <c r="K46" s="160"/>
      <c r="L46" s="160"/>
      <c r="M46" s="188">
        <v>1007.67</v>
      </c>
      <c r="N46" s="160">
        <v>1007.67</v>
      </c>
      <c r="O46" s="160">
        <f t="shared" si="11"/>
        <v>-642.33000000000004</v>
      </c>
      <c r="Q46" s="161">
        <v>5000</v>
      </c>
      <c r="R46" s="161">
        <v>5000</v>
      </c>
      <c r="S46" s="161"/>
      <c r="T46" s="161"/>
      <c r="U46" s="161"/>
      <c r="V46" s="161">
        <v>4357.01</v>
      </c>
      <c r="W46" s="161">
        <v>4357.01</v>
      </c>
      <c r="X46" s="161">
        <f t="shared" si="5"/>
        <v>-642.98999999999978</v>
      </c>
      <c r="Z46" s="162">
        <v>5000</v>
      </c>
      <c r="AA46" s="162">
        <v>5000</v>
      </c>
      <c r="AB46" s="162"/>
      <c r="AC46" s="162"/>
      <c r="AD46" s="162"/>
      <c r="AE46" s="162">
        <v>4045.49</v>
      </c>
      <c r="AF46" s="162">
        <v>4045.49</v>
      </c>
      <c r="AG46" s="162">
        <f t="shared" si="12"/>
        <v>-954.51000000000022</v>
      </c>
      <c r="AI46" s="163">
        <v>5000</v>
      </c>
      <c r="AJ46" s="163">
        <v>5000</v>
      </c>
      <c r="AK46" s="164">
        <v>5000</v>
      </c>
      <c r="AL46" s="164">
        <f>IFERROR(VLOOKUP(B46,[2]rptBudgetaryBudgetCrossOrganiza!$A$4737:$N$5235,13,FALSE),"0")</f>
        <v>544.29999999999995</v>
      </c>
      <c r="AM46" s="164"/>
      <c r="AN46" s="164"/>
      <c r="AO46" s="164"/>
      <c r="AP46" s="164"/>
      <c r="AQ46" s="164">
        <f t="shared" si="13"/>
        <v>-5000</v>
      </c>
      <c r="AS46" s="161"/>
      <c r="AT46" s="161"/>
      <c r="AU46" s="161"/>
      <c r="AV46" s="161"/>
      <c r="AW46" s="161"/>
      <c r="AX46" s="161"/>
      <c r="AY46" s="161"/>
      <c r="AZ46" s="161">
        <f t="shared" si="14"/>
        <v>0</v>
      </c>
      <c r="BB46" s="164"/>
      <c r="BC46" s="164"/>
    </row>
    <row r="47" spans="1:55" outlineLevel="1" x14ac:dyDescent="0.25">
      <c r="A47" s="158">
        <v>6</v>
      </c>
      <c r="B47" s="146" t="s">
        <v>353</v>
      </c>
      <c r="C47" s="159" t="str">
        <f t="shared" si="2"/>
        <v>30</v>
      </c>
      <c r="D47" s="159" t="str">
        <f t="shared" si="3"/>
        <v>40</v>
      </c>
      <c r="E47" s="147" t="str">
        <f t="shared" si="4"/>
        <v>015</v>
      </c>
      <c r="F47" s="147" t="str">
        <f t="shared" si="10"/>
        <v>6200.04</v>
      </c>
      <c r="G47" s="146" t="s">
        <v>152</v>
      </c>
      <c r="H47" s="188">
        <v>60</v>
      </c>
      <c r="I47" s="188">
        <v>60</v>
      </c>
      <c r="J47" s="160"/>
      <c r="K47" s="160"/>
      <c r="L47" s="160"/>
      <c r="M47" s="188">
        <v>0</v>
      </c>
      <c r="N47" s="160">
        <v>0</v>
      </c>
      <c r="O47" s="160">
        <f t="shared" si="11"/>
        <v>-60</v>
      </c>
      <c r="Q47" s="161">
        <v>0</v>
      </c>
      <c r="R47" s="161">
        <v>0</v>
      </c>
      <c r="S47" s="161"/>
      <c r="T47" s="161"/>
      <c r="U47" s="161"/>
      <c r="V47" s="161">
        <v>0</v>
      </c>
      <c r="W47" s="161">
        <v>0</v>
      </c>
      <c r="X47" s="161">
        <f t="shared" si="5"/>
        <v>0</v>
      </c>
      <c r="Z47" s="162">
        <v>0</v>
      </c>
      <c r="AA47" s="162">
        <v>0</v>
      </c>
      <c r="AB47" s="162"/>
      <c r="AC47" s="162"/>
      <c r="AD47" s="162"/>
      <c r="AE47" s="162">
        <v>0</v>
      </c>
      <c r="AF47" s="162">
        <v>0</v>
      </c>
      <c r="AG47" s="162">
        <f t="shared" si="12"/>
        <v>0</v>
      </c>
      <c r="AI47" s="163">
        <v>0</v>
      </c>
      <c r="AJ47" s="163">
        <v>0</v>
      </c>
      <c r="AK47" s="164">
        <v>0</v>
      </c>
      <c r="AL47" s="164">
        <f>IFERROR(VLOOKUP(B47,[2]rptBudgetaryBudgetCrossOrganiza!$A$4737:$N$5235,13,FALSE),"0")</f>
        <v>0</v>
      </c>
      <c r="AM47" s="164"/>
      <c r="AN47" s="164"/>
      <c r="AO47" s="164"/>
      <c r="AP47" s="164"/>
      <c r="AQ47" s="164">
        <f t="shared" si="13"/>
        <v>0</v>
      </c>
      <c r="AS47" s="161"/>
      <c r="AT47" s="161"/>
      <c r="AU47" s="161"/>
      <c r="AV47" s="161"/>
      <c r="AW47" s="161"/>
      <c r="AX47" s="161"/>
      <c r="AY47" s="161"/>
      <c r="AZ47" s="161">
        <f t="shared" si="14"/>
        <v>0</v>
      </c>
      <c r="BB47" s="164"/>
      <c r="BC47" s="164"/>
    </row>
    <row r="48" spans="1:55" outlineLevel="1" x14ac:dyDescent="0.25">
      <c r="A48" s="158">
        <v>6</v>
      </c>
      <c r="B48" s="146" t="s">
        <v>356</v>
      </c>
      <c r="C48" s="159" t="str">
        <f t="shared" si="2"/>
        <v>30</v>
      </c>
      <c r="D48" s="159" t="str">
        <f t="shared" si="3"/>
        <v>40</v>
      </c>
      <c r="E48" s="147" t="str">
        <f t="shared" si="4"/>
        <v>015</v>
      </c>
      <c r="F48" s="147" t="str">
        <f t="shared" si="10"/>
        <v>6200.05</v>
      </c>
      <c r="G48" s="146" t="s">
        <v>115</v>
      </c>
      <c r="H48" s="188">
        <v>0</v>
      </c>
      <c r="I48" s="188">
        <v>0</v>
      </c>
      <c r="J48" s="160"/>
      <c r="K48" s="160"/>
      <c r="L48" s="160"/>
      <c r="M48" s="188">
        <v>7266.99</v>
      </c>
      <c r="N48" s="160">
        <v>7266.99</v>
      </c>
      <c r="O48" s="160">
        <f t="shared" si="11"/>
        <v>7266.99</v>
      </c>
      <c r="Q48" s="161">
        <v>0</v>
      </c>
      <c r="R48" s="161">
        <v>0</v>
      </c>
      <c r="S48" s="161"/>
      <c r="T48" s="161"/>
      <c r="U48" s="161"/>
      <c r="V48" s="161">
        <v>5765.54</v>
      </c>
      <c r="W48" s="161">
        <v>5765.54</v>
      </c>
      <c r="X48" s="161">
        <f t="shared" si="5"/>
        <v>5765.54</v>
      </c>
      <c r="Z48" s="162">
        <v>5000</v>
      </c>
      <c r="AA48" s="162">
        <v>5000</v>
      </c>
      <c r="AB48" s="162"/>
      <c r="AC48" s="162"/>
      <c r="AD48" s="162"/>
      <c r="AE48" s="162">
        <v>4888.99</v>
      </c>
      <c r="AF48" s="162">
        <v>4888.99</v>
      </c>
      <c r="AG48" s="162">
        <f t="shared" si="12"/>
        <v>-111.01000000000022</v>
      </c>
      <c r="AI48" s="163">
        <v>5000</v>
      </c>
      <c r="AJ48" s="163">
        <v>5000</v>
      </c>
      <c r="AK48" s="164">
        <v>5000</v>
      </c>
      <c r="AL48" s="164">
        <f>IFERROR(VLOOKUP(B48,[2]rptBudgetaryBudgetCrossOrganiza!$A$4737:$N$5235,13,FALSE),"0")</f>
        <v>0</v>
      </c>
      <c r="AM48" s="164"/>
      <c r="AN48" s="164"/>
      <c r="AO48" s="164"/>
      <c r="AP48" s="164"/>
      <c r="AQ48" s="164">
        <f t="shared" si="13"/>
        <v>-5000</v>
      </c>
      <c r="AS48" s="161"/>
      <c r="AT48" s="161"/>
      <c r="AU48" s="161"/>
      <c r="AV48" s="161"/>
      <c r="AW48" s="161"/>
      <c r="AX48" s="161"/>
      <c r="AY48" s="161"/>
      <c r="AZ48" s="161">
        <f t="shared" si="14"/>
        <v>0</v>
      </c>
      <c r="BB48" s="164"/>
      <c r="BC48" s="164"/>
    </row>
    <row r="49" spans="1:55" outlineLevel="1" x14ac:dyDescent="0.25">
      <c r="A49" s="158">
        <v>6</v>
      </c>
      <c r="B49" s="146" t="s">
        <v>361</v>
      </c>
      <c r="C49" s="159" t="str">
        <f t="shared" si="2"/>
        <v>30</v>
      </c>
      <c r="D49" s="159" t="str">
        <f t="shared" si="3"/>
        <v>40</v>
      </c>
      <c r="E49" s="147" t="str">
        <f t="shared" si="4"/>
        <v>015</v>
      </c>
      <c r="F49" s="147" t="str">
        <f t="shared" si="10"/>
        <v>6200.09</v>
      </c>
      <c r="G49" s="146" t="s">
        <v>148</v>
      </c>
      <c r="H49" s="188">
        <v>0</v>
      </c>
      <c r="I49" s="188">
        <v>10000</v>
      </c>
      <c r="J49" s="160"/>
      <c r="K49" s="160"/>
      <c r="L49" s="160"/>
      <c r="M49" s="188">
        <v>6072.93</v>
      </c>
      <c r="N49" s="160">
        <v>6072.93</v>
      </c>
      <c r="O49" s="160">
        <f t="shared" si="11"/>
        <v>-3927.0699999999997</v>
      </c>
      <c r="Q49" s="161">
        <v>0</v>
      </c>
      <c r="R49" s="161">
        <v>0</v>
      </c>
      <c r="S49" s="161"/>
      <c r="T49" s="161"/>
      <c r="U49" s="161"/>
      <c r="V49" s="161">
        <v>0</v>
      </c>
      <c r="W49" s="161">
        <v>0</v>
      </c>
      <c r="X49" s="161">
        <f t="shared" si="5"/>
        <v>0</v>
      </c>
      <c r="Z49" s="162">
        <v>0</v>
      </c>
      <c r="AA49" s="162">
        <v>0</v>
      </c>
      <c r="AB49" s="162"/>
      <c r="AC49" s="162"/>
      <c r="AD49" s="162"/>
      <c r="AE49" s="162">
        <v>0</v>
      </c>
      <c r="AF49" s="162">
        <v>0</v>
      </c>
      <c r="AG49" s="162">
        <f t="shared" si="12"/>
        <v>0</v>
      </c>
      <c r="AI49" s="163">
        <v>0</v>
      </c>
      <c r="AJ49" s="163">
        <v>0</v>
      </c>
      <c r="AK49" s="164">
        <v>0</v>
      </c>
      <c r="AL49" s="164">
        <f>IFERROR(VLOOKUP(B49,[2]rptBudgetaryBudgetCrossOrganiza!$A$4737:$N$5235,13,FALSE),"0")</f>
        <v>0</v>
      </c>
      <c r="AM49" s="164"/>
      <c r="AN49" s="164"/>
      <c r="AO49" s="164"/>
      <c r="AP49" s="164"/>
      <c r="AQ49" s="164">
        <f t="shared" si="13"/>
        <v>0</v>
      </c>
      <c r="AS49" s="161"/>
      <c r="AT49" s="161"/>
      <c r="AU49" s="161"/>
      <c r="AV49" s="161"/>
      <c r="AW49" s="161"/>
      <c r="AX49" s="161"/>
      <c r="AY49" s="161"/>
      <c r="AZ49" s="161">
        <f t="shared" si="14"/>
        <v>0</v>
      </c>
      <c r="BB49" s="164"/>
      <c r="BC49" s="164"/>
    </row>
    <row r="50" spans="1:55" outlineLevel="1" x14ac:dyDescent="0.25">
      <c r="A50" s="158">
        <v>6</v>
      </c>
      <c r="B50" s="146" t="s">
        <v>366</v>
      </c>
      <c r="C50" s="159" t="str">
        <f t="shared" si="2"/>
        <v>30</v>
      </c>
      <c r="D50" s="159" t="str">
        <f t="shared" si="3"/>
        <v>40</v>
      </c>
      <c r="E50" s="147" t="str">
        <f t="shared" si="4"/>
        <v>015</v>
      </c>
      <c r="F50" s="147" t="str">
        <f t="shared" si="10"/>
        <v>6300.01</v>
      </c>
      <c r="G50" s="146" t="s">
        <v>153</v>
      </c>
      <c r="H50" s="188">
        <v>1200</v>
      </c>
      <c r="I50" s="188">
        <v>1200</v>
      </c>
      <c r="J50" s="160"/>
      <c r="K50" s="160"/>
      <c r="L50" s="160"/>
      <c r="M50" s="188">
        <v>48</v>
      </c>
      <c r="N50" s="160">
        <v>48</v>
      </c>
      <c r="O50" s="160">
        <f t="shared" si="11"/>
        <v>-1152</v>
      </c>
      <c r="Q50" s="161">
        <v>1000</v>
      </c>
      <c r="R50" s="161">
        <v>1000</v>
      </c>
      <c r="S50" s="161"/>
      <c r="T50" s="161"/>
      <c r="U50" s="161"/>
      <c r="V50" s="161">
        <v>409.28</v>
      </c>
      <c r="W50" s="161">
        <v>409.28</v>
      </c>
      <c r="X50" s="161">
        <f t="shared" si="5"/>
        <v>-590.72</v>
      </c>
      <c r="Z50" s="162">
        <v>500</v>
      </c>
      <c r="AA50" s="162">
        <v>500</v>
      </c>
      <c r="AB50" s="162"/>
      <c r="AC50" s="162"/>
      <c r="AD50" s="162"/>
      <c r="AE50" s="162">
        <v>175.99</v>
      </c>
      <c r="AF50" s="162">
        <v>175.99</v>
      </c>
      <c r="AG50" s="162">
        <f t="shared" si="12"/>
        <v>-324.01</v>
      </c>
      <c r="AI50" s="163">
        <v>500</v>
      </c>
      <c r="AJ50" s="163">
        <v>500</v>
      </c>
      <c r="AK50" s="164">
        <v>500</v>
      </c>
      <c r="AL50" s="164">
        <f>IFERROR(VLOOKUP(B50,[2]rptBudgetaryBudgetCrossOrganiza!$A$4737:$N$5235,13,FALSE),"0")</f>
        <v>0</v>
      </c>
      <c r="AM50" s="164"/>
      <c r="AN50" s="164"/>
      <c r="AO50" s="164"/>
      <c r="AP50" s="164"/>
      <c r="AQ50" s="164">
        <f t="shared" si="13"/>
        <v>-500</v>
      </c>
      <c r="AS50" s="161"/>
      <c r="AT50" s="161"/>
      <c r="AU50" s="161"/>
      <c r="AV50" s="161"/>
      <c r="AW50" s="161"/>
      <c r="AX50" s="161"/>
      <c r="AY50" s="161"/>
      <c r="AZ50" s="161">
        <f t="shared" si="14"/>
        <v>0</v>
      </c>
      <c r="BB50" s="164"/>
      <c r="BC50" s="164"/>
    </row>
    <row r="51" spans="1:55" outlineLevel="1" x14ac:dyDescent="0.25">
      <c r="A51" s="158">
        <v>6</v>
      </c>
      <c r="B51" s="146" t="s">
        <v>369</v>
      </c>
      <c r="C51" s="159" t="str">
        <f t="shared" si="2"/>
        <v>30</v>
      </c>
      <c r="D51" s="159" t="str">
        <f t="shared" si="3"/>
        <v>40</v>
      </c>
      <c r="E51" s="147" t="str">
        <f t="shared" si="4"/>
        <v>015</v>
      </c>
      <c r="F51" s="147" t="str">
        <f t="shared" si="10"/>
        <v>6300.02</v>
      </c>
      <c r="G51" s="146" t="s">
        <v>370</v>
      </c>
      <c r="H51" s="188">
        <v>1000</v>
      </c>
      <c r="I51" s="188">
        <v>1000</v>
      </c>
      <c r="J51" s="160"/>
      <c r="K51" s="160"/>
      <c r="L51" s="160"/>
      <c r="M51" s="188">
        <v>87</v>
      </c>
      <c r="N51" s="160">
        <v>87</v>
      </c>
      <c r="O51" s="160">
        <f t="shared" si="11"/>
        <v>-913</v>
      </c>
      <c r="Q51" s="161">
        <v>1000</v>
      </c>
      <c r="R51" s="161">
        <v>1000</v>
      </c>
      <c r="S51" s="161"/>
      <c r="T51" s="161"/>
      <c r="U51" s="161"/>
      <c r="V51" s="161">
        <v>60</v>
      </c>
      <c r="W51" s="161">
        <v>60</v>
      </c>
      <c r="X51" s="161">
        <f t="shared" si="5"/>
        <v>-940</v>
      </c>
      <c r="Z51" s="162">
        <v>500</v>
      </c>
      <c r="AA51" s="162">
        <v>500</v>
      </c>
      <c r="AB51" s="162"/>
      <c r="AC51" s="162"/>
      <c r="AD51" s="162"/>
      <c r="AE51" s="162">
        <v>172.91</v>
      </c>
      <c r="AF51" s="162">
        <v>172.91</v>
      </c>
      <c r="AG51" s="162">
        <f t="shared" si="12"/>
        <v>-327.09000000000003</v>
      </c>
      <c r="AI51" s="163">
        <v>500</v>
      </c>
      <c r="AJ51" s="163">
        <v>500</v>
      </c>
      <c r="AK51" s="164">
        <v>500</v>
      </c>
      <c r="AL51" s="164">
        <f>IFERROR(VLOOKUP(B51,[2]rptBudgetaryBudgetCrossOrganiza!$A$4737:$N$5235,13,FALSE),"0")</f>
        <v>0</v>
      </c>
      <c r="AM51" s="164"/>
      <c r="AN51" s="164"/>
      <c r="AO51" s="164"/>
      <c r="AP51" s="164"/>
      <c r="AQ51" s="164">
        <f t="shared" si="13"/>
        <v>-500</v>
      </c>
      <c r="AS51" s="161"/>
      <c r="AT51" s="161"/>
      <c r="AU51" s="161"/>
      <c r="AV51" s="161"/>
      <c r="AW51" s="161"/>
      <c r="AX51" s="161"/>
      <c r="AY51" s="161"/>
      <c r="AZ51" s="161">
        <f t="shared" si="14"/>
        <v>0</v>
      </c>
      <c r="BB51" s="164"/>
      <c r="BC51" s="164"/>
    </row>
    <row r="52" spans="1:55" outlineLevel="1" x14ac:dyDescent="0.25">
      <c r="A52" s="158">
        <v>6</v>
      </c>
      <c r="B52" s="146" t="s">
        <v>374</v>
      </c>
      <c r="C52" s="159" t="str">
        <f t="shared" si="2"/>
        <v>30</v>
      </c>
      <c r="D52" s="159" t="str">
        <f t="shared" si="3"/>
        <v>40</v>
      </c>
      <c r="E52" s="147" t="str">
        <f t="shared" si="4"/>
        <v>015</v>
      </c>
      <c r="F52" s="147" t="str">
        <f t="shared" si="10"/>
        <v>6400.01</v>
      </c>
      <c r="G52" s="146" t="s">
        <v>155</v>
      </c>
      <c r="H52" s="188">
        <v>0</v>
      </c>
      <c r="I52" s="188">
        <v>0</v>
      </c>
      <c r="J52" s="160"/>
      <c r="K52" s="160"/>
      <c r="L52" s="160"/>
      <c r="M52" s="188">
        <v>0</v>
      </c>
      <c r="N52" s="160">
        <v>0</v>
      </c>
      <c r="O52" s="160">
        <f t="shared" si="11"/>
        <v>0</v>
      </c>
      <c r="Q52" s="161">
        <v>0</v>
      </c>
      <c r="R52" s="161">
        <v>0</v>
      </c>
      <c r="S52" s="161"/>
      <c r="T52" s="161"/>
      <c r="U52" s="161"/>
      <c r="V52" s="161">
        <v>0</v>
      </c>
      <c r="W52" s="161">
        <v>0</v>
      </c>
      <c r="X52" s="161">
        <f t="shared" si="5"/>
        <v>0</v>
      </c>
      <c r="Z52" s="162">
        <v>0</v>
      </c>
      <c r="AA52" s="162">
        <v>0</v>
      </c>
      <c r="AB52" s="162"/>
      <c r="AC52" s="162"/>
      <c r="AD52" s="162"/>
      <c r="AE52" s="162">
        <v>0</v>
      </c>
      <c r="AF52" s="162">
        <v>0</v>
      </c>
      <c r="AG52" s="162">
        <f t="shared" si="12"/>
        <v>0</v>
      </c>
      <c r="AI52" s="163">
        <v>0</v>
      </c>
      <c r="AJ52" s="163">
        <v>0</v>
      </c>
      <c r="AK52" s="164">
        <v>0</v>
      </c>
      <c r="AL52" s="164">
        <f>IFERROR(VLOOKUP(B52,[2]rptBudgetaryBudgetCrossOrganiza!$A$4737:$N$5235,13,FALSE),"0")</f>
        <v>0</v>
      </c>
      <c r="AM52" s="164"/>
      <c r="AN52" s="164"/>
      <c r="AO52" s="164"/>
      <c r="AP52" s="164"/>
      <c r="AQ52" s="164">
        <f t="shared" si="13"/>
        <v>0</v>
      </c>
      <c r="AS52" s="161"/>
      <c r="AT52" s="161"/>
      <c r="AU52" s="161"/>
      <c r="AV52" s="161"/>
      <c r="AW52" s="161"/>
      <c r="AX52" s="161"/>
      <c r="AY52" s="161"/>
      <c r="AZ52" s="161">
        <f t="shared" si="14"/>
        <v>0</v>
      </c>
      <c r="BB52" s="164"/>
      <c r="BC52" s="164"/>
    </row>
    <row r="53" spans="1:55" outlineLevel="1" x14ac:dyDescent="0.25">
      <c r="A53" s="158">
        <v>6</v>
      </c>
      <c r="B53" s="146" t="s">
        <v>381</v>
      </c>
      <c r="C53" s="159" t="str">
        <f t="shared" si="2"/>
        <v>30</v>
      </c>
      <c r="D53" s="159" t="str">
        <f t="shared" si="3"/>
        <v>40</v>
      </c>
      <c r="E53" s="147" t="str">
        <f t="shared" si="4"/>
        <v>015</v>
      </c>
      <c r="F53" s="147" t="str">
        <f t="shared" si="10"/>
        <v>6500.04</v>
      </c>
      <c r="G53" s="146" t="s">
        <v>118</v>
      </c>
      <c r="H53" s="188">
        <v>16620</v>
      </c>
      <c r="I53" s="188">
        <v>16620</v>
      </c>
      <c r="J53" s="160"/>
      <c r="K53" s="160"/>
      <c r="L53" s="160"/>
      <c r="M53" s="188">
        <v>16620</v>
      </c>
      <c r="N53" s="160">
        <v>16620</v>
      </c>
      <c r="O53" s="160">
        <f t="shared" si="11"/>
        <v>0</v>
      </c>
      <c r="Q53" s="161">
        <v>27380</v>
      </c>
      <c r="R53" s="161">
        <v>27380</v>
      </c>
      <c r="S53" s="161"/>
      <c r="T53" s="161"/>
      <c r="U53" s="161"/>
      <c r="V53" s="161">
        <v>27380</v>
      </c>
      <c r="W53" s="161">
        <v>27380</v>
      </c>
      <c r="X53" s="161">
        <f t="shared" si="5"/>
        <v>0</v>
      </c>
      <c r="Z53" s="162">
        <v>29150</v>
      </c>
      <c r="AA53" s="162">
        <v>29150</v>
      </c>
      <c r="AB53" s="162"/>
      <c r="AC53" s="162"/>
      <c r="AD53" s="162"/>
      <c r="AE53" s="162">
        <v>12145.85</v>
      </c>
      <c r="AF53" s="162">
        <v>12145.85</v>
      </c>
      <c r="AG53" s="162">
        <f t="shared" si="12"/>
        <v>-17004.150000000001</v>
      </c>
      <c r="AI53" s="163">
        <v>29150</v>
      </c>
      <c r="AJ53" s="163">
        <v>29150</v>
      </c>
      <c r="AK53" s="164">
        <v>29150</v>
      </c>
      <c r="AL53" s="164">
        <f>IFERROR(VLOOKUP(B53,[2]rptBudgetaryBudgetCrossOrganiza!$A$4737:$N$5235,13,FALSE),"0")</f>
        <v>0</v>
      </c>
      <c r="AM53" s="164"/>
      <c r="AN53" s="164"/>
      <c r="AO53" s="164"/>
      <c r="AP53" s="164"/>
      <c r="AQ53" s="164">
        <f t="shared" si="13"/>
        <v>-29150</v>
      </c>
      <c r="AS53" s="161"/>
      <c r="AT53" s="161"/>
      <c r="AU53" s="161"/>
      <c r="AV53" s="161"/>
      <c r="AW53" s="161"/>
      <c r="AX53" s="161"/>
      <c r="AY53" s="161"/>
      <c r="AZ53" s="161">
        <f t="shared" si="14"/>
        <v>0</v>
      </c>
      <c r="BB53" s="164"/>
      <c r="BC53" s="164"/>
    </row>
    <row r="54" spans="1:55" outlineLevel="1" x14ac:dyDescent="0.25">
      <c r="A54" s="158">
        <v>6</v>
      </c>
      <c r="B54" s="146" t="s">
        <v>384</v>
      </c>
      <c r="C54" s="159" t="str">
        <f t="shared" si="2"/>
        <v>30</v>
      </c>
      <c r="D54" s="159" t="str">
        <f t="shared" si="3"/>
        <v>40</v>
      </c>
      <c r="E54" s="147" t="str">
        <f t="shared" si="4"/>
        <v>015</v>
      </c>
      <c r="F54" s="147" t="str">
        <f t="shared" si="10"/>
        <v>6600.01</v>
      </c>
      <c r="G54" s="146" t="s">
        <v>156</v>
      </c>
      <c r="H54" s="188">
        <v>500</v>
      </c>
      <c r="I54" s="188">
        <v>500</v>
      </c>
      <c r="J54" s="160"/>
      <c r="K54" s="160"/>
      <c r="L54" s="160"/>
      <c r="M54" s="188">
        <v>104.84</v>
      </c>
      <c r="N54" s="160">
        <v>104.84</v>
      </c>
      <c r="O54" s="160">
        <f t="shared" si="11"/>
        <v>-395.15999999999997</v>
      </c>
      <c r="Q54" s="161">
        <v>500</v>
      </c>
      <c r="R54" s="161">
        <v>500</v>
      </c>
      <c r="S54" s="161"/>
      <c r="T54" s="161"/>
      <c r="U54" s="161"/>
      <c r="V54" s="161">
        <v>183.12</v>
      </c>
      <c r="W54" s="161">
        <v>183.12</v>
      </c>
      <c r="X54" s="161">
        <f t="shared" si="5"/>
        <v>-316.88</v>
      </c>
      <c r="Z54" s="162">
        <v>500</v>
      </c>
      <c r="AA54" s="162">
        <v>500</v>
      </c>
      <c r="AB54" s="162"/>
      <c r="AC54" s="162"/>
      <c r="AD54" s="162"/>
      <c r="AE54" s="162">
        <v>356.77</v>
      </c>
      <c r="AF54" s="162">
        <v>356.77</v>
      </c>
      <c r="AG54" s="162">
        <f t="shared" si="12"/>
        <v>-143.23000000000002</v>
      </c>
      <c r="AI54" s="163">
        <v>500</v>
      </c>
      <c r="AJ54" s="163">
        <v>500</v>
      </c>
      <c r="AK54" s="164">
        <v>500</v>
      </c>
      <c r="AL54" s="164">
        <f>IFERROR(VLOOKUP(B54,[2]rptBudgetaryBudgetCrossOrganiza!$A$4737:$N$5235,13,FALSE),"0")</f>
        <v>0</v>
      </c>
      <c r="AM54" s="164"/>
      <c r="AN54" s="164"/>
      <c r="AO54" s="164"/>
      <c r="AP54" s="164"/>
      <c r="AQ54" s="164">
        <f t="shared" si="13"/>
        <v>-500</v>
      </c>
      <c r="AS54" s="161"/>
      <c r="AT54" s="161"/>
      <c r="AU54" s="161"/>
      <c r="AV54" s="161"/>
      <c r="AW54" s="161"/>
      <c r="AX54" s="161"/>
      <c r="AY54" s="161"/>
      <c r="AZ54" s="161">
        <f t="shared" si="14"/>
        <v>0</v>
      </c>
      <c r="BB54" s="164"/>
      <c r="BC54" s="164"/>
    </row>
    <row r="55" spans="1:55" outlineLevel="1" x14ac:dyDescent="0.25">
      <c r="A55" s="158">
        <v>6</v>
      </c>
      <c r="B55" s="146" t="s">
        <v>387</v>
      </c>
      <c r="C55" s="159" t="str">
        <f t="shared" si="2"/>
        <v>30</v>
      </c>
      <c r="D55" s="159" t="str">
        <f t="shared" si="3"/>
        <v>40</v>
      </c>
      <c r="E55" s="147" t="str">
        <f t="shared" si="4"/>
        <v>015</v>
      </c>
      <c r="F55" s="147" t="str">
        <f t="shared" si="10"/>
        <v>6600.03</v>
      </c>
      <c r="G55" s="146" t="s">
        <v>157</v>
      </c>
      <c r="H55" s="188">
        <v>350</v>
      </c>
      <c r="I55" s="188">
        <v>350</v>
      </c>
      <c r="J55" s="160"/>
      <c r="K55" s="160"/>
      <c r="L55" s="160"/>
      <c r="M55" s="188">
        <v>97.37</v>
      </c>
      <c r="N55" s="160">
        <v>97.37</v>
      </c>
      <c r="O55" s="160">
        <f t="shared" si="11"/>
        <v>-252.63</v>
      </c>
      <c r="Q55" s="161">
        <v>350</v>
      </c>
      <c r="R55" s="161">
        <v>350</v>
      </c>
      <c r="S55" s="161"/>
      <c r="T55" s="161"/>
      <c r="U55" s="161"/>
      <c r="V55" s="161">
        <v>82.46</v>
      </c>
      <c r="W55" s="161">
        <v>82.46</v>
      </c>
      <c r="X55" s="161">
        <f t="shared" si="5"/>
        <v>-267.54000000000002</v>
      </c>
      <c r="Z55" s="162">
        <v>350</v>
      </c>
      <c r="AA55" s="162">
        <v>350</v>
      </c>
      <c r="AB55" s="162"/>
      <c r="AC55" s="162"/>
      <c r="AD55" s="162"/>
      <c r="AE55" s="162">
        <v>66.819999999999993</v>
      </c>
      <c r="AF55" s="162">
        <v>66.819999999999993</v>
      </c>
      <c r="AG55" s="162">
        <f t="shared" si="12"/>
        <v>-283.18</v>
      </c>
      <c r="AI55" s="163">
        <v>350</v>
      </c>
      <c r="AJ55" s="163">
        <v>350</v>
      </c>
      <c r="AK55" s="164">
        <v>350</v>
      </c>
      <c r="AL55" s="164">
        <f>IFERROR(VLOOKUP(B55,[2]rptBudgetaryBudgetCrossOrganiza!$A$4737:$N$5235,13,FALSE),"0")</f>
        <v>0</v>
      </c>
      <c r="AM55" s="164"/>
      <c r="AN55" s="164"/>
      <c r="AO55" s="164"/>
      <c r="AP55" s="164"/>
      <c r="AQ55" s="164">
        <f t="shared" si="13"/>
        <v>-350</v>
      </c>
      <c r="AS55" s="161"/>
      <c r="AT55" s="161"/>
      <c r="AU55" s="161"/>
      <c r="AV55" s="161"/>
      <c r="AW55" s="161"/>
      <c r="AX55" s="161"/>
      <c r="AY55" s="161"/>
      <c r="AZ55" s="161">
        <f t="shared" si="14"/>
        <v>0</v>
      </c>
      <c r="BB55" s="164"/>
      <c r="BC55" s="164"/>
    </row>
    <row r="56" spans="1:55" outlineLevel="1" x14ac:dyDescent="0.25">
      <c r="A56" s="158">
        <v>6</v>
      </c>
      <c r="B56" s="146" t="s">
        <v>390</v>
      </c>
      <c r="C56" s="159" t="str">
        <f t="shared" si="2"/>
        <v>30</v>
      </c>
      <c r="D56" s="159" t="str">
        <f t="shared" si="3"/>
        <v>40</v>
      </c>
      <c r="E56" s="147" t="str">
        <f t="shared" si="4"/>
        <v>015</v>
      </c>
      <c r="F56" s="147" t="str">
        <f t="shared" si="10"/>
        <v>6600.04</v>
      </c>
      <c r="G56" s="146" t="s">
        <v>119</v>
      </c>
      <c r="H56" s="188">
        <v>10000</v>
      </c>
      <c r="I56" s="188">
        <v>10000</v>
      </c>
      <c r="J56" s="160"/>
      <c r="K56" s="160"/>
      <c r="L56" s="160"/>
      <c r="M56" s="188">
        <v>2486.15</v>
      </c>
      <c r="N56" s="160">
        <v>2486.15</v>
      </c>
      <c r="O56" s="160">
        <f t="shared" si="11"/>
        <v>-7513.85</v>
      </c>
      <c r="Q56" s="161">
        <v>5000</v>
      </c>
      <c r="R56" s="161">
        <v>5000</v>
      </c>
      <c r="S56" s="161"/>
      <c r="T56" s="161"/>
      <c r="U56" s="161"/>
      <c r="V56" s="161">
        <v>3344.29</v>
      </c>
      <c r="W56" s="161">
        <v>3344.29</v>
      </c>
      <c r="X56" s="161">
        <f t="shared" si="5"/>
        <v>-1655.71</v>
      </c>
      <c r="Z56" s="162">
        <v>3500</v>
      </c>
      <c r="AA56" s="162">
        <v>3500</v>
      </c>
      <c r="AB56" s="162"/>
      <c r="AC56" s="162"/>
      <c r="AD56" s="162"/>
      <c r="AE56" s="162">
        <v>4029.36</v>
      </c>
      <c r="AF56" s="162">
        <v>4029.36</v>
      </c>
      <c r="AG56" s="162">
        <f t="shared" si="12"/>
        <v>529.36000000000013</v>
      </c>
      <c r="AI56" s="163">
        <v>3500</v>
      </c>
      <c r="AJ56" s="163">
        <v>3500</v>
      </c>
      <c r="AK56" s="164">
        <v>3500</v>
      </c>
      <c r="AL56" s="164">
        <f>IFERROR(VLOOKUP(B56,[2]rptBudgetaryBudgetCrossOrganiza!$A$4737:$N$5235,13,FALSE),"0")</f>
        <v>0</v>
      </c>
      <c r="AM56" s="164"/>
      <c r="AN56" s="164"/>
      <c r="AO56" s="164"/>
      <c r="AP56" s="164"/>
      <c r="AQ56" s="164">
        <f t="shared" si="13"/>
        <v>-3500</v>
      </c>
      <c r="AS56" s="161"/>
      <c r="AT56" s="161"/>
      <c r="AU56" s="161"/>
      <c r="AV56" s="161"/>
      <c r="AW56" s="161"/>
      <c r="AX56" s="161"/>
      <c r="AY56" s="161"/>
      <c r="AZ56" s="161">
        <f t="shared" si="14"/>
        <v>0</v>
      </c>
      <c r="BB56" s="164"/>
      <c r="BC56" s="164"/>
    </row>
    <row r="57" spans="1:55" outlineLevel="1" x14ac:dyDescent="0.25">
      <c r="A57" s="158">
        <v>6</v>
      </c>
      <c r="B57" s="146" t="s">
        <v>393</v>
      </c>
      <c r="C57" s="159" t="str">
        <f t="shared" si="2"/>
        <v>30</v>
      </c>
      <c r="D57" s="159" t="str">
        <f t="shared" si="3"/>
        <v>40</v>
      </c>
      <c r="E57" s="147" t="str">
        <f t="shared" si="4"/>
        <v>015</v>
      </c>
      <c r="F57" s="147" t="str">
        <f t="shared" si="10"/>
        <v>6600.05</v>
      </c>
      <c r="G57" s="146" t="s">
        <v>394</v>
      </c>
      <c r="H57" s="188">
        <v>500</v>
      </c>
      <c r="I57" s="188">
        <v>500</v>
      </c>
      <c r="J57" s="160"/>
      <c r="K57" s="160"/>
      <c r="L57" s="160"/>
      <c r="M57" s="188">
        <v>0</v>
      </c>
      <c r="N57" s="160">
        <v>0</v>
      </c>
      <c r="O57" s="160">
        <f t="shared" si="11"/>
        <v>-500</v>
      </c>
      <c r="Q57" s="161">
        <v>4000</v>
      </c>
      <c r="R57" s="161">
        <v>4000</v>
      </c>
      <c r="S57" s="161"/>
      <c r="T57" s="161"/>
      <c r="U57" s="161"/>
      <c r="V57" s="161">
        <v>2044.32</v>
      </c>
      <c r="W57" s="161">
        <v>2044.32</v>
      </c>
      <c r="X57" s="161">
        <f t="shared" si="5"/>
        <v>-1955.68</v>
      </c>
      <c r="Z57" s="162">
        <v>2000</v>
      </c>
      <c r="AA57" s="162">
        <v>2000</v>
      </c>
      <c r="AB57" s="162"/>
      <c r="AC57" s="162"/>
      <c r="AD57" s="162"/>
      <c r="AE57" s="162">
        <v>705</v>
      </c>
      <c r="AF57" s="162">
        <v>705</v>
      </c>
      <c r="AG57" s="162">
        <f t="shared" si="12"/>
        <v>-1295</v>
      </c>
      <c r="AI57" s="163">
        <v>2000</v>
      </c>
      <c r="AJ57" s="163">
        <v>2000</v>
      </c>
      <c r="AK57" s="164">
        <v>2000</v>
      </c>
      <c r="AL57" s="164">
        <f>IFERROR(VLOOKUP(B57,[2]rptBudgetaryBudgetCrossOrganiza!$A$4737:$N$5235,13,FALSE),"0")</f>
        <v>0</v>
      </c>
      <c r="AM57" s="164"/>
      <c r="AN57" s="164"/>
      <c r="AO57" s="164"/>
      <c r="AP57" s="164"/>
      <c r="AQ57" s="164">
        <f t="shared" si="13"/>
        <v>-2000</v>
      </c>
      <c r="AS57" s="161"/>
      <c r="AT57" s="161"/>
      <c r="AU57" s="161"/>
      <c r="AV57" s="161"/>
      <c r="AW57" s="161"/>
      <c r="AX57" s="161"/>
      <c r="AY57" s="161"/>
      <c r="AZ57" s="161">
        <f t="shared" si="14"/>
        <v>0</v>
      </c>
      <c r="BB57" s="164"/>
      <c r="BC57" s="164"/>
    </row>
    <row r="58" spans="1:55" ht="48.75" customHeight="1" outlineLevel="1" x14ac:dyDescent="0.25">
      <c r="A58" s="158">
        <v>6</v>
      </c>
      <c r="B58" s="146" t="s">
        <v>397</v>
      </c>
      <c r="C58" s="159" t="str">
        <f t="shared" si="2"/>
        <v>30</v>
      </c>
      <c r="D58" s="159" t="str">
        <f t="shared" si="3"/>
        <v>40</v>
      </c>
      <c r="E58" s="147" t="str">
        <f t="shared" si="4"/>
        <v>015</v>
      </c>
      <c r="F58" s="147" t="str">
        <f t="shared" si="10"/>
        <v>6600.06</v>
      </c>
      <c r="G58" s="146" t="s">
        <v>158</v>
      </c>
      <c r="H58" s="188">
        <v>0</v>
      </c>
      <c r="I58" s="188">
        <v>0</v>
      </c>
      <c r="J58" s="160"/>
      <c r="K58" s="160"/>
      <c r="L58" s="160"/>
      <c r="M58" s="188">
        <v>0</v>
      </c>
      <c r="N58" s="160">
        <v>0</v>
      </c>
      <c r="O58" s="160">
        <f t="shared" si="11"/>
        <v>0</v>
      </c>
      <c r="Q58" s="161">
        <v>0</v>
      </c>
      <c r="R58" s="161">
        <v>0</v>
      </c>
      <c r="S58" s="161"/>
      <c r="T58" s="161"/>
      <c r="U58" s="161"/>
      <c r="V58" s="161">
        <v>0</v>
      </c>
      <c r="W58" s="161">
        <v>0</v>
      </c>
      <c r="X58" s="161">
        <f t="shared" si="5"/>
        <v>0</v>
      </c>
      <c r="Z58" s="162">
        <v>0</v>
      </c>
      <c r="AA58" s="162">
        <v>0</v>
      </c>
      <c r="AB58" s="162"/>
      <c r="AC58" s="162"/>
      <c r="AD58" s="162"/>
      <c r="AE58" s="162">
        <v>0</v>
      </c>
      <c r="AF58" s="162">
        <v>0</v>
      </c>
      <c r="AG58" s="162">
        <f t="shared" si="12"/>
        <v>0</v>
      </c>
      <c r="AI58" s="163">
        <v>0</v>
      </c>
      <c r="AJ58" s="163">
        <v>0</v>
      </c>
      <c r="AK58" s="164">
        <v>84000</v>
      </c>
      <c r="AL58" s="164">
        <f>IFERROR(VLOOKUP(B58,[2]rptBudgetaryBudgetCrossOrganiza!$A$4737:$N$5235,13,FALSE),"0")</f>
        <v>0</v>
      </c>
      <c r="AM58" s="164"/>
      <c r="AN58" s="164"/>
      <c r="AO58" s="164"/>
      <c r="AP58" s="164"/>
      <c r="AQ58" s="164">
        <f t="shared" si="13"/>
        <v>0</v>
      </c>
      <c r="AS58" s="161"/>
      <c r="AT58" s="161"/>
      <c r="AU58" s="161"/>
      <c r="AV58" s="161"/>
      <c r="AW58" s="161"/>
      <c r="AX58" s="161"/>
      <c r="AY58" s="161"/>
      <c r="AZ58" s="161">
        <f t="shared" si="14"/>
        <v>0</v>
      </c>
      <c r="BB58" s="164"/>
      <c r="BC58" s="197" t="s">
        <v>446</v>
      </c>
    </row>
    <row r="59" spans="1:55" outlineLevel="1" x14ac:dyDescent="0.25">
      <c r="A59" s="158">
        <v>6</v>
      </c>
      <c r="B59" s="146" t="s">
        <v>398</v>
      </c>
      <c r="C59" s="159" t="str">
        <f t="shared" si="2"/>
        <v>30</v>
      </c>
      <c r="D59" s="159" t="str">
        <f t="shared" si="3"/>
        <v>40</v>
      </c>
      <c r="E59" s="147" t="str">
        <f t="shared" si="4"/>
        <v>015</v>
      </c>
      <c r="F59" s="147" t="str">
        <f t="shared" si="10"/>
        <v>6600.07</v>
      </c>
      <c r="G59" s="146" t="s">
        <v>120</v>
      </c>
      <c r="H59" s="188">
        <v>2848</v>
      </c>
      <c r="I59" s="188">
        <v>4673</v>
      </c>
      <c r="J59" s="160"/>
      <c r="K59" s="160"/>
      <c r="L59" s="160"/>
      <c r="M59" s="188">
        <v>11.8</v>
      </c>
      <c r="N59" s="160">
        <v>11.8</v>
      </c>
      <c r="O59" s="160">
        <f t="shared" si="11"/>
        <v>-4661.2</v>
      </c>
      <c r="Q59" s="161">
        <v>300</v>
      </c>
      <c r="R59" s="161">
        <v>300</v>
      </c>
      <c r="S59" s="161"/>
      <c r="T59" s="161"/>
      <c r="U59" s="161"/>
      <c r="V59" s="161">
        <v>0</v>
      </c>
      <c r="W59" s="161">
        <v>0</v>
      </c>
      <c r="X59" s="161">
        <f t="shared" si="5"/>
        <v>-300</v>
      </c>
      <c r="Z59" s="162">
        <v>500</v>
      </c>
      <c r="AA59" s="162">
        <v>500</v>
      </c>
      <c r="AB59" s="162"/>
      <c r="AC59" s="162"/>
      <c r="AD59" s="162"/>
      <c r="AE59" s="162">
        <v>146.72999999999999</v>
      </c>
      <c r="AF59" s="162">
        <v>146.72999999999999</v>
      </c>
      <c r="AG59" s="162">
        <f t="shared" si="12"/>
        <v>-353.27</v>
      </c>
      <c r="AI59" s="163">
        <v>500</v>
      </c>
      <c r="AJ59" s="163">
        <v>500</v>
      </c>
      <c r="AK59" s="164">
        <v>500</v>
      </c>
      <c r="AL59" s="164">
        <f>IFERROR(VLOOKUP(B59,[2]rptBudgetaryBudgetCrossOrganiza!$A$4737:$N$5235,13,FALSE),"0")</f>
        <v>0</v>
      </c>
      <c r="AM59" s="164"/>
      <c r="AN59" s="164"/>
      <c r="AO59" s="164"/>
      <c r="AP59" s="164"/>
      <c r="AQ59" s="164">
        <f t="shared" si="13"/>
        <v>-500</v>
      </c>
      <c r="AS59" s="161"/>
      <c r="AT59" s="161"/>
      <c r="AU59" s="161"/>
      <c r="AV59" s="161"/>
      <c r="AW59" s="161"/>
      <c r="AX59" s="161"/>
      <c r="AY59" s="161"/>
      <c r="AZ59" s="161">
        <f t="shared" si="14"/>
        <v>0</v>
      </c>
      <c r="BB59" s="164"/>
      <c r="BC59" s="164"/>
    </row>
    <row r="60" spans="1:55" outlineLevel="1" x14ac:dyDescent="0.25">
      <c r="A60" s="158">
        <v>6</v>
      </c>
      <c r="B60" s="146" t="s">
        <v>404</v>
      </c>
      <c r="C60" s="159" t="str">
        <f t="shared" si="2"/>
        <v>30</v>
      </c>
      <c r="D60" s="159" t="str">
        <f t="shared" si="3"/>
        <v>40</v>
      </c>
      <c r="E60" s="147" t="str">
        <f t="shared" si="4"/>
        <v>015</v>
      </c>
      <c r="F60" s="147" t="str">
        <f t="shared" si="10"/>
        <v>6600.26</v>
      </c>
      <c r="G60" s="146" t="s">
        <v>166</v>
      </c>
      <c r="H60" s="188">
        <v>20651</v>
      </c>
      <c r="I60" s="188">
        <v>20651</v>
      </c>
      <c r="J60" s="160"/>
      <c r="K60" s="160"/>
      <c r="L60" s="160"/>
      <c r="M60" s="188">
        <v>20651</v>
      </c>
      <c r="N60" s="160">
        <v>20651</v>
      </c>
      <c r="O60" s="160">
        <f t="shared" si="11"/>
        <v>0</v>
      </c>
      <c r="Q60" s="161">
        <v>26480</v>
      </c>
      <c r="R60" s="161">
        <v>26480</v>
      </c>
      <c r="S60" s="161"/>
      <c r="T60" s="161"/>
      <c r="U60" s="161"/>
      <c r="V60" s="161">
        <v>26480</v>
      </c>
      <c r="W60" s="161">
        <v>26480</v>
      </c>
      <c r="X60" s="161">
        <f t="shared" si="5"/>
        <v>0</v>
      </c>
      <c r="Z60" s="162">
        <v>25930</v>
      </c>
      <c r="AA60" s="162">
        <v>25930</v>
      </c>
      <c r="AB60" s="162"/>
      <c r="AC60" s="162"/>
      <c r="AD60" s="162"/>
      <c r="AE60" s="162">
        <v>10804.15</v>
      </c>
      <c r="AF60" s="162">
        <v>10804.15</v>
      </c>
      <c r="AG60" s="162">
        <f t="shared" si="12"/>
        <v>-15125.85</v>
      </c>
      <c r="AI60" s="163">
        <v>25930</v>
      </c>
      <c r="AJ60" s="163">
        <v>25930</v>
      </c>
      <c r="AK60" s="164">
        <v>25930</v>
      </c>
      <c r="AL60" s="164">
        <f>IFERROR(VLOOKUP(B60,[2]rptBudgetaryBudgetCrossOrganiza!$A$4737:$N$5235,13,FALSE),"0")</f>
        <v>0</v>
      </c>
      <c r="AM60" s="164"/>
      <c r="AN60" s="164"/>
      <c r="AO60" s="164"/>
      <c r="AP60" s="164"/>
      <c r="AQ60" s="164">
        <f t="shared" si="13"/>
        <v>-25930</v>
      </c>
      <c r="AS60" s="161"/>
      <c r="AT60" s="161"/>
      <c r="AU60" s="161"/>
      <c r="AV60" s="161"/>
      <c r="AW60" s="161"/>
      <c r="AX60" s="161"/>
      <c r="AY60" s="161"/>
      <c r="AZ60" s="161">
        <f t="shared" si="14"/>
        <v>0</v>
      </c>
      <c r="BB60" s="164"/>
      <c r="BC60" s="164"/>
    </row>
    <row r="61" spans="1:55" outlineLevel="1" x14ac:dyDescent="0.25">
      <c r="A61" s="158">
        <v>6</v>
      </c>
      <c r="B61" s="146" t="s">
        <v>409</v>
      </c>
      <c r="C61" s="159" t="str">
        <f t="shared" si="2"/>
        <v>30</v>
      </c>
      <c r="D61" s="159" t="str">
        <f t="shared" si="3"/>
        <v>40</v>
      </c>
      <c r="E61" s="147" t="str">
        <f t="shared" si="4"/>
        <v>015</v>
      </c>
      <c r="F61" s="147" t="str">
        <f t="shared" si="10"/>
        <v>6600.32</v>
      </c>
      <c r="G61" s="146" t="s">
        <v>122</v>
      </c>
      <c r="H61" s="188">
        <v>0</v>
      </c>
      <c r="I61" s="188">
        <v>0</v>
      </c>
      <c r="J61" s="160"/>
      <c r="K61" s="160"/>
      <c r="L61" s="160"/>
      <c r="M61" s="188">
        <v>0</v>
      </c>
      <c r="N61" s="160">
        <v>0</v>
      </c>
      <c r="O61" s="160">
        <f t="shared" si="11"/>
        <v>0</v>
      </c>
      <c r="Q61" s="161">
        <v>0</v>
      </c>
      <c r="R61" s="161">
        <v>0</v>
      </c>
      <c r="S61" s="161"/>
      <c r="T61" s="161"/>
      <c r="U61" s="161"/>
      <c r="V61" s="161">
        <v>0</v>
      </c>
      <c r="W61" s="161">
        <v>0</v>
      </c>
      <c r="X61" s="161">
        <f t="shared" si="5"/>
        <v>0</v>
      </c>
      <c r="Z61" s="162">
        <v>3390</v>
      </c>
      <c r="AA61" s="162">
        <v>3390</v>
      </c>
      <c r="AB61" s="162"/>
      <c r="AC61" s="162"/>
      <c r="AD61" s="162"/>
      <c r="AE61" s="162">
        <v>1412.5</v>
      </c>
      <c r="AF61" s="162">
        <v>1412.5</v>
      </c>
      <c r="AG61" s="162">
        <f t="shared" si="12"/>
        <v>-1977.5</v>
      </c>
      <c r="AI61" s="163">
        <v>3390</v>
      </c>
      <c r="AJ61" s="163">
        <v>3390</v>
      </c>
      <c r="AK61" s="164">
        <v>3390</v>
      </c>
      <c r="AL61" s="164">
        <f>IFERROR(VLOOKUP(B61,[2]rptBudgetaryBudgetCrossOrganiza!$A$4737:$N$5235,13,FALSE),"0")</f>
        <v>0</v>
      </c>
      <c r="AM61" s="164"/>
      <c r="AN61" s="164"/>
      <c r="AO61" s="164"/>
      <c r="AP61" s="164"/>
      <c r="AQ61" s="164">
        <f t="shared" si="13"/>
        <v>-3390</v>
      </c>
      <c r="AS61" s="161"/>
      <c r="AT61" s="161"/>
      <c r="AU61" s="161"/>
      <c r="AV61" s="161"/>
      <c r="AW61" s="161"/>
      <c r="AX61" s="161"/>
      <c r="AY61" s="161"/>
      <c r="AZ61" s="161">
        <f t="shared" si="14"/>
        <v>0</v>
      </c>
      <c r="BB61" s="164"/>
      <c r="BC61" s="164"/>
    </row>
    <row r="62" spans="1:55" outlineLevel="1" x14ac:dyDescent="0.25">
      <c r="A62" s="158">
        <v>6</v>
      </c>
      <c r="B62" s="146" t="s">
        <v>412</v>
      </c>
      <c r="C62" s="159" t="str">
        <f t="shared" si="2"/>
        <v>30</v>
      </c>
      <c r="D62" s="159" t="str">
        <f t="shared" si="3"/>
        <v>40</v>
      </c>
      <c r="E62" s="147" t="str">
        <f t="shared" si="4"/>
        <v>015</v>
      </c>
      <c r="F62" s="147" t="str">
        <f t="shared" si="10"/>
        <v>6600.36</v>
      </c>
      <c r="G62" s="146" t="s">
        <v>167</v>
      </c>
      <c r="H62" s="188">
        <v>29121</v>
      </c>
      <c r="I62" s="188">
        <v>29121</v>
      </c>
      <c r="J62" s="160"/>
      <c r="K62" s="160"/>
      <c r="L62" s="160"/>
      <c r="M62" s="188">
        <v>29121</v>
      </c>
      <c r="N62" s="160">
        <v>29121</v>
      </c>
      <c r="O62" s="160">
        <f t="shared" si="11"/>
        <v>0</v>
      </c>
      <c r="Q62" s="161">
        <v>36840</v>
      </c>
      <c r="R62" s="161">
        <v>36840</v>
      </c>
      <c r="S62" s="161"/>
      <c r="T62" s="161"/>
      <c r="U62" s="161"/>
      <c r="V62" s="161">
        <v>36840</v>
      </c>
      <c r="W62" s="161">
        <v>36840</v>
      </c>
      <c r="X62" s="161">
        <f t="shared" si="5"/>
        <v>0</v>
      </c>
      <c r="Z62" s="162">
        <v>31470</v>
      </c>
      <c r="AA62" s="162">
        <v>31470</v>
      </c>
      <c r="AB62" s="162"/>
      <c r="AC62" s="162"/>
      <c r="AD62" s="162"/>
      <c r="AE62" s="162">
        <v>13112.5</v>
      </c>
      <c r="AF62" s="162">
        <v>13112.5</v>
      </c>
      <c r="AG62" s="162"/>
      <c r="AI62" s="163">
        <v>31470</v>
      </c>
      <c r="AJ62" s="163">
        <v>31470</v>
      </c>
      <c r="AK62" s="164">
        <v>31470</v>
      </c>
      <c r="AL62" s="164">
        <f>IFERROR(VLOOKUP(B62,[2]rptBudgetaryBudgetCrossOrganiza!$A$4737:$N$5235,13,FALSE),"0")</f>
        <v>0</v>
      </c>
      <c r="AM62" s="164"/>
      <c r="AN62" s="164"/>
      <c r="AO62" s="164"/>
      <c r="AP62" s="164"/>
      <c r="AQ62" s="164">
        <f t="shared" si="13"/>
        <v>-31470</v>
      </c>
      <c r="AS62" s="161"/>
      <c r="AT62" s="161"/>
      <c r="AU62" s="161"/>
      <c r="AV62" s="161"/>
      <c r="AW62" s="161"/>
      <c r="AX62" s="161"/>
      <c r="AY62" s="161"/>
      <c r="AZ62" s="161"/>
      <c r="BB62" s="164"/>
      <c r="BC62" s="164"/>
    </row>
    <row r="63" spans="1:55" ht="60" x14ac:dyDescent="0.25">
      <c r="A63" s="158">
        <v>4</v>
      </c>
      <c r="B63" s="146" t="s">
        <v>247</v>
      </c>
      <c r="C63" s="159" t="str">
        <f t="shared" si="2"/>
        <v>30</v>
      </c>
      <c r="D63" s="159" t="str">
        <f t="shared" si="3"/>
        <v>40</v>
      </c>
      <c r="E63" s="147" t="str">
        <f t="shared" si="4"/>
        <v>400</v>
      </c>
      <c r="F63" s="147" t="str">
        <f t="shared" si="10"/>
        <v>5000.01</v>
      </c>
      <c r="G63" s="146" t="s">
        <v>84</v>
      </c>
      <c r="H63" s="188">
        <v>596995</v>
      </c>
      <c r="I63" s="188">
        <v>596995</v>
      </c>
      <c r="J63" s="160"/>
      <c r="K63" s="160"/>
      <c r="L63" s="160"/>
      <c r="M63" s="188">
        <v>509505.43</v>
      </c>
      <c r="N63" s="160">
        <v>509505.43</v>
      </c>
      <c r="O63" s="160">
        <f t="shared" si="11"/>
        <v>-87489.57</v>
      </c>
      <c r="Q63" s="161">
        <v>634790</v>
      </c>
      <c r="R63" s="161">
        <v>634790</v>
      </c>
      <c r="S63" s="161"/>
      <c r="T63" s="161"/>
      <c r="U63" s="161"/>
      <c r="V63" s="161">
        <v>621880.18999999994</v>
      </c>
      <c r="W63" s="161">
        <v>621880.18999999994</v>
      </c>
      <c r="X63" s="161">
        <f t="shared" si="5"/>
        <v>-12909.810000000056</v>
      </c>
      <c r="Z63" s="162">
        <v>674095</v>
      </c>
      <c r="AA63" s="162">
        <v>696664</v>
      </c>
      <c r="AB63" s="162"/>
      <c r="AC63" s="162"/>
      <c r="AD63" s="162"/>
      <c r="AE63" s="162">
        <v>593211.79</v>
      </c>
      <c r="AF63" s="162">
        <v>593211.79</v>
      </c>
      <c r="AG63" s="162">
        <f t="shared" ref="AG63:AG94" si="15">AF63-AA63</f>
        <v>-103452.20999999996</v>
      </c>
      <c r="AI63" s="163">
        <v>694318</v>
      </c>
      <c r="AJ63" s="163">
        <v>694318</v>
      </c>
      <c r="AK63" s="164">
        <f>AJ63-26268</f>
        <v>668050</v>
      </c>
      <c r="AL63" s="164">
        <f>IFERROR(VLOOKUP(B63,[2]rptBudgetaryBudgetCrossOrganiza!$A$4737:$N$5235,13,FALSE),"0")</f>
        <v>191321.61</v>
      </c>
      <c r="AM63" s="164"/>
      <c r="AN63" s="164"/>
      <c r="AO63" s="164"/>
      <c r="AP63" s="164"/>
      <c r="AQ63" s="164">
        <f t="shared" si="13"/>
        <v>-694318</v>
      </c>
      <c r="AS63" s="161"/>
      <c r="AT63" s="161"/>
      <c r="AU63" s="161"/>
      <c r="AV63" s="161"/>
      <c r="AW63" s="161"/>
      <c r="AX63" s="161"/>
      <c r="AY63" s="161"/>
      <c r="AZ63" s="161">
        <f t="shared" ref="AZ63:AZ94" si="16">AY63-AT63</f>
        <v>0</v>
      </c>
      <c r="BB63" s="164"/>
      <c r="BC63" s="198" t="s">
        <v>447</v>
      </c>
    </row>
    <row r="64" spans="1:55" ht="30" x14ac:dyDescent="0.25">
      <c r="A64" s="158">
        <v>4</v>
      </c>
      <c r="B64" s="146" t="s">
        <v>250</v>
      </c>
      <c r="C64" s="159" t="str">
        <f t="shared" si="2"/>
        <v>30</v>
      </c>
      <c r="D64" s="159" t="str">
        <f t="shared" si="3"/>
        <v>40</v>
      </c>
      <c r="E64" s="147" t="str">
        <f t="shared" si="4"/>
        <v>400</v>
      </c>
      <c r="F64" s="147" t="str">
        <f t="shared" si="10"/>
        <v>5000.02</v>
      </c>
      <c r="G64" s="146" t="s">
        <v>85</v>
      </c>
      <c r="H64" s="188">
        <v>0</v>
      </c>
      <c r="I64" s="188">
        <v>0</v>
      </c>
      <c r="J64" s="160"/>
      <c r="K64" s="160"/>
      <c r="L64" s="160"/>
      <c r="M64" s="188">
        <v>0</v>
      </c>
      <c r="N64" s="160">
        <v>0</v>
      </c>
      <c r="O64" s="160">
        <f t="shared" si="11"/>
        <v>0</v>
      </c>
      <c r="Q64" s="161">
        <v>20000</v>
      </c>
      <c r="R64" s="161">
        <v>20000</v>
      </c>
      <c r="S64" s="161"/>
      <c r="T64" s="161"/>
      <c r="U64" s="161"/>
      <c r="V64" s="161">
        <v>760.49</v>
      </c>
      <c r="W64" s="161">
        <v>760.49</v>
      </c>
      <c r="X64" s="161">
        <f t="shared" si="5"/>
        <v>-19239.509999999998</v>
      </c>
      <c r="Z64" s="162">
        <v>0</v>
      </c>
      <c r="AA64" s="162">
        <v>0</v>
      </c>
      <c r="AB64" s="162"/>
      <c r="AC64" s="162"/>
      <c r="AD64" s="162"/>
      <c r="AE64" s="162">
        <v>0</v>
      </c>
      <c r="AF64" s="162">
        <v>0</v>
      </c>
      <c r="AG64" s="162">
        <f t="shared" si="15"/>
        <v>0</v>
      </c>
      <c r="AI64" s="163">
        <v>0</v>
      </c>
      <c r="AJ64" s="163">
        <v>0</v>
      </c>
      <c r="AK64" s="164">
        <v>24768</v>
      </c>
      <c r="AL64" s="164">
        <f>IFERROR(VLOOKUP(B64,[2]rptBudgetaryBudgetCrossOrganiza!$A$4737:$N$5235,13,FALSE),"0")</f>
        <v>0</v>
      </c>
      <c r="AM64" s="164"/>
      <c r="AN64" s="164"/>
      <c r="AO64" s="164"/>
      <c r="AP64" s="164"/>
      <c r="AQ64" s="164">
        <f t="shared" si="13"/>
        <v>0</v>
      </c>
      <c r="AS64" s="161"/>
      <c r="AT64" s="161"/>
      <c r="AU64" s="161"/>
      <c r="AV64" s="161"/>
      <c r="AW64" s="161"/>
      <c r="AX64" s="161"/>
      <c r="AY64" s="161"/>
      <c r="AZ64" s="161">
        <f t="shared" si="16"/>
        <v>0</v>
      </c>
      <c r="BB64" s="164"/>
      <c r="BC64" s="198" t="s">
        <v>451</v>
      </c>
    </row>
    <row r="65" spans="1:55" ht="45" x14ac:dyDescent="0.25">
      <c r="A65" s="158">
        <v>4</v>
      </c>
      <c r="B65" s="146" t="s">
        <v>253</v>
      </c>
      <c r="C65" s="159" t="str">
        <f t="shared" si="2"/>
        <v>30</v>
      </c>
      <c r="D65" s="159" t="str">
        <f t="shared" si="3"/>
        <v>40</v>
      </c>
      <c r="E65" s="147" t="str">
        <f t="shared" si="4"/>
        <v>400</v>
      </c>
      <c r="F65" s="147" t="str">
        <f t="shared" si="10"/>
        <v>5000.03</v>
      </c>
      <c r="G65" s="146" t="s">
        <v>86</v>
      </c>
      <c r="H65" s="188">
        <v>6500</v>
      </c>
      <c r="I65" s="188">
        <v>6500</v>
      </c>
      <c r="J65" s="160"/>
      <c r="K65" s="160"/>
      <c r="L65" s="160"/>
      <c r="M65" s="188">
        <v>2771.9</v>
      </c>
      <c r="N65" s="160">
        <v>2771.9</v>
      </c>
      <c r="O65" s="160">
        <f t="shared" si="11"/>
        <v>-3728.1</v>
      </c>
      <c r="Q65" s="161">
        <v>7500</v>
      </c>
      <c r="R65" s="161">
        <v>7500</v>
      </c>
      <c r="S65" s="161"/>
      <c r="T65" s="161"/>
      <c r="U65" s="161"/>
      <c r="V65" s="161">
        <v>2822.05</v>
      </c>
      <c r="W65" s="161">
        <v>2822.05</v>
      </c>
      <c r="X65" s="161">
        <f t="shared" si="5"/>
        <v>-4677.95</v>
      </c>
      <c r="Z65" s="162">
        <v>3000</v>
      </c>
      <c r="AA65" s="162">
        <v>3000</v>
      </c>
      <c r="AB65" s="162"/>
      <c r="AC65" s="162"/>
      <c r="AD65" s="162"/>
      <c r="AE65" s="162">
        <v>2596.7800000000002</v>
      </c>
      <c r="AF65" s="162">
        <v>2596.7800000000002</v>
      </c>
      <c r="AG65" s="162">
        <f t="shared" si="15"/>
        <v>-403.2199999999998</v>
      </c>
      <c r="AI65" s="163">
        <v>3090</v>
      </c>
      <c r="AJ65" s="163">
        <v>3090</v>
      </c>
      <c r="AK65" s="164">
        <v>5172</v>
      </c>
      <c r="AL65" s="164">
        <f>IFERROR(VLOOKUP(B65,[2]rptBudgetaryBudgetCrossOrganiza!$A$4737:$N$5235,13,FALSE),"0")</f>
        <v>416.85</v>
      </c>
      <c r="AM65" s="164"/>
      <c r="AN65" s="164"/>
      <c r="AO65" s="164"/>
      <c r="AP65" s="164"/>
      <c r="AQ65" s="164">
        <f t="shared" si="13"/>
        <v>-3090</v>
      </c>
      <c r="AS65" s="161"/>
      <c r="AT65" s="161"/>
      <c r="AU65" s="161"/>
      <c r="AV65" s="161"/>
      <c r="AW65" s="161"/>
      <c r="AX65" s="161"/>
      <c r="AY65" s="161"/>
      <c r="AZ65" s="161">
        <f t="shared" si="16"/>
        <v>0</v>
      </c>
      <c r="BB65" s="164"/>
      <c r="BC65" s="198" t="s">
        <v>450</v>
      </c>
    </row>
    <row r="66" spans="1:55" x14ac:dyDescent="0.25">
      <c r="A66" s="158">
        <v>4</v>
      </c>
      <c r="B66" s="146" t="s">
        <v>256</v>
      </c>
      <c r="C66" s="159" t="str">
        <f t="shared" si="2"/>
        <v>30</v>
      </c>
      <c r="D66" s="159" t="str">
        <f t="shared" si="3"/>
        <v>40</v>
      </c>
      <c r="E66" s="147" t="str">
        <f t="shared" si="4"/>
        <v>400</v>
      </c>
      <c r="F66" s="147" t="str">
        <f t="shared" si="10"/>
        <v>5000.04</v>
      </c>
      <c r="G66" s="146" t="s">
        <v>87</v>
      </c>
      <c r="H66" s="188">
        <v>0</v>
      </c>
      <c r="I66" s="188">
        <v>0</v>
      </c>
      <c r="J66" s="160"/>
      <c r="K66" s="160"/>
      <c r="L66" s="160"/>
      <c r="M66" s="188">
        <v>0</v>
      </c>
      <c r="N66" s="160">
        <v>0</v>
      </c>
      <c r="O66" s="160">
        <f t="shared" si="11"/>
        <v>0</v>
      </c>
      <c r="Q66" s="161">
        <v>0</v>
      </c>
      <c r="R66" s="161">
        <v>0</v>
      </c>
      <c r="S66" s="161"/>
      <c r="T66" s="161"/>
      <c r="U66" s="161"/>
      <c r="V66" s="161">
        <v>0</v>
      </c>
      <c r="W66" s="161">
        <v>0</v>
      </c>
      <c r="X66" s="161">
        <f t="shared" si="5"/>
        <v>0</v>
      </c>
      <c r="Z66" s="162">
        <v>0</v>
      </c>
      <c r="AA66" s="162">
        <v>0</v>
      </c>
      <c r="AB66" s="162"/>
      <c r="AC66" s="162"/>
      <c r="AD66" s="162"/>
      <c r="AE66" s="162">
        <v>0</v>
      </c>
      <c r="AF66" s="162">
        <v>0</v>
      </c>
      <c r="AG66" s="162">
        <f t="shared" si="15"/>
        <v>0</v>
      </c>
      <c r="AI66" s="163">
        <v>0</v>
      </c>
      <c r="AJ66" s="163">
        <v>0</v>
      </c>
      <c r="AK66" s="164">
        <v>0</v>
      </c>
      <c r="AL66" s="164">
        <f>IFERROR(VLOOKUP(B66,[2]rptBudgetaryBudgetCrossOrganiza!$A$4737:$N$5235,13,FALSE),"0")</f>
        <v>0</v>
      </c>
      <c r="AM66" s="164"/>
      <c r="AN66" s="164"/>
      <c r="AO66" s="164"/>
      <c r="AP66" s="164"/>
      <c r="AQ66" s="164">
        <f t="shared" si="13"/>
        <v>0</v>
      </c>
      <c r="AS66" s="161"/>
      <c r="AT66" s="161"/>
      <c r="AU66" s="161"/>
      <c r="AV66" s="161"/>
      <c r="AW66" s="161"/>
      <c r="AX66" s="161"/>
      <c r="AY66" s="161"/>
      <c r="AZ66" s="161">
        <f t="shared" si="16"/>
        <v>0</v>
      </c>
      <c r="BB66" s="164"/>
      <c r="BC66" s="164"/>
    </row>
    <row r="67" spans="1:55" x14ac:dyDescent="0.25">
      <c r="A67" s="158">
        <v>4</v>
      </c>
      <c r="B67" s="146" t="s">
        <v>258</v>
      </c>
      <c r="C67" s="159" t="str">
        <f t="shared" si="2"/>
        <v>30</v>
      </c>
      <c r="D67" s="159" t="str">
        <f t="shared" si="3"/>
        <v>40</v>
      </c>
      <c r="E67" s="147" t="str">
        <f t="shared" si="4"/>
        <v>400</v>
      </c>
      <c r="F67" s="147" t="str">
        <f t="shared" ref="F67:F98" si="17">RIGHT(B67,7)</f>
        <v>5000.05</v>
      </c>
      <c r="G67" s="146" t="s">
        <v>88</v>
      </c>
      <c r="H67" s="188">
        <v>0</v>
      </c>
      <c r="I67" s="188">
        <v>0</v>
      </c>
      <c r="J67" s="160"/>
      <c r="K67" s="160"/>
      <c r="L67" s="160"/>
      <c r="M67" s="188">
        <v>0</v>
      </c>
      <c r="N67" s="160">
        <v>0</v>
      </c>
      <c r="O67" s="160">
        <f t="shared" si="11"/>
        <v>0</v>
      </c>
      <c r="Q67" s="161">
        <v>0</v>
      </c>
      <c r="R67" s="161">
        <v>0</v>
      </c>
      <c r="S67" s="161"/>
      <c r="T67" s="161"/>
      <c r="U67" s="161"/>
      <c r="V67" s="161">
        <v>0</v>
      </c>
      <c r="W67" s="161">
        <v>0</v>
      </c>
      <c r="X67" s="161">
        <f t="shared" si="5"/>
        <v>0</v>
      </c>
      <c r="Z67" s="162">
        <v>0</v>
      </c>
      <c r="AA67" s="162">
        <v>0</v>
      </c>
      <c r="AB67" s="162"/>
      <c r="AC67" s="162"/>
      <c r="AD67" s="162"/>
      <c r="AE67" s="162">
        <v>0</v>
      </c>
      <c r="AF67" s="162">
        <v>0</v>
      </c>
      <c r="AG67" s="162">
        <f t="shared" si="15"/>
        <v>0</v>
      </c>
      <c r="AI67" s="163">
        <v>0</v>
      </c>
      <c r="AJ67" s="163">
        <v>0</v>
      </c>
      <c r="AK67" s="164">
        <v>0</v>
      </c>
      <c r="AL67" s="164">
        <f>IFERROR(VLOOKUP(B67,[2]rptBudgetaryBudgetCrossOrganiza!$A$4737:$N$5235,13,FALSE),"0")</f>
        <v>0</v>
      </c>
      <c r="AM67" s="164"/>
      <c r="AN67" s="164"/>
      <c r="AO67" s="164"/>
      <c r="AP67" s="164"/>
      <c r="AQ67" s="164">
        <f t="shared" si="13"/>
        <v>0</v>
      </c>
      <c r="AS67" s="161"/>
      <c r="AT67" s="161"/>
      <c r="AU67" s="161"/>
      <c r="AV67" s="161"/>
      <c r="AW67" s="161"/>
      <c r="AX67" s="161"/>
      <c r="AY67" s="161"/>
      <c r="AZ67" s="161">
        <f t="shared" si="16"/>
        <v>0</v>
      </c>
      <c r="BB67" s="164"/>
      <c r="BC67" s="164"/>
    </row>
    <row r="68" spans="1:55" x14ac:dyDescent="0.25">
      <c r="A68" s="158">
        <v>4</v>
      </c>
      <c r="B68" s="146" t="s">
        <v>260</v>
      </c>
      <c r="C68" s="159" t="str">
        <f t="shared" ref="C68:C131" si="18">MID(B68,5,2)</f>
        <v>30</v>
      </c>
      <c r="D68" s="159" t="str">
        <f t="shared" ref="D68:D131" si="19">MID(B68,8,2)</f>
        <v>40</v>
      </c>
      <c r="E68" s="147" t="str">
        <f t="shared" ref="E68:E131" si="20">MID(B68,11,3)</f>
        <v>400</v>
      </c>
      <c r="F68" s="147" t="str">
        <f t="shared" si="17"/>
        <v>5000.06</v>
      </c>
      <c r="G68" s="146" t="s">
        <v>89</v>
      </c>
      <c r="H68" s="188">
        <v>0</v>
      </c>
      <c r="I68" s="188">
        <v>0</v>
      </c>
      <c r="J68" s="160"/>
      <c r="K68" s="160"/>
      <c r="L68" s="160"/>
      <c r="M68" s="188">
        <v>146.51</v>
      </c>
      <c r="N68" s="160">
        <v>146.51</v>
      </c>
      <c r="O68" s="160">
        <f t="shared" si="11"/>
        <v>146.51</v>
      </c>
      <c r="Q68" s="161">
        <v>0</v>
      </c>
      <c r="R68" s="161">
        <v>0</v>
      </c>
      <c r="S68" s="161"/>
      <c r="T68" s="161"/>
      <c r="U68" s="161"/>
      <c r="V68" s="161">
        <v>0</v>
      </c>
      <c r="W68" s="161">
        <v>0</v>
      </c>
      <c r="X68" s="161">
        <f t="shared" si="5"/>
        <v>0</v>
      </c>
      <c r="Z68" s="162">
        <v>0</v>
      </c>
      <c r="AA68" s="162">
        <v>0</v>
      </c>
      <c r="AB68" s="162"/>
      <c r="AC68" s="162"/>
      <c r="AD68" s="162"/>
      <c r="AE68" s="162">
        <v>4981.55</v>
      </c>
      <c r="AF68" s="162">
        <v>4981.55</v>
      </c>
      <c r="AG68" s="162">
        <f t="shared" si="15"/>
        <v>4981.55</v>
      </c>
      <c r="AI68" s="163">
        <v>0</v>
      </c>
      <c r="AJ68" s="163">
        <v>0</v>
      </c>
      <c r="AK68" s="164">
        <v>0</v>
      </c>
      <c r="AL68" s="164">
        <f>IFERROR(VLOOKUP(B68,[2]rptBudgetaryBudgetCrossOrganiza!$A$4737:$N$5235,13,FALSE),"0")</f>
        <v>0</v>
      </c>
      <c r="AM68" s="164"/>
      <c r="AN68" s="164"/>
      <c r="AO68" s="164"/>
      <c r="AP68" s="164"/>
      <c r="AQ68" s="164">
        <f t="shared" si="13"/>
        <v>0</v>
      </c>
      <c r="AS68" s="161"/>
      <c r="AT68" s="161"/>
      <c r="AU68" s="161"/>
      <c r="AV68" s="161"/>
      <c r="AW68" s="161"/>
      <c r="AX68" s="161"/>
      <c r="AY68" s="161"/>
      <c r="AZ68" s="161">
        <f t="shared" si="16"/>
        <v>0</v>
      </c>
      <c r="BB68" s="164"/>
      <c r="BC68" s="164"/>
    </row>
    <row r="69" spans="1:55" x14ac:dyDescent="0.25">
      <c r="A69" s="158">
        <v>4</v>
      </c>
      <c r="B69" s="146" t="s">
        <v>263</v>
      </c>
      <c r="C69" s="159" t="str">
        <f t="shared" si="18"/>
        <v>30</v>
      </c>
      <c r="D69" s="159" t="str">
        <f t="shared" si="19"/>
        <v>40</v>
      </c>
      <c r="E69" s="147" t="str">
        <f t="shared" si="20"/>
        <v>400</v>
      </c>
      <c r="F69" s="147" t="str">
        <f t="shared" si="17"/>
        <v>5000.07</v>
      </c>
      <c r="G69" s="146" t="s">
        <v>90</v>
      </c>
      <c r="H69" s="188">
        <v>6381</v>
      </c>
      <c r="I69" s="188">
        <v>6381</v>
      </c>
      <c r="J69" s="160"/>
      <c r="K69" s="160"/>
      <c r="L69" s="160"/>
      <c r="M69" s="188">
        <v>19380.88</v>
      </c>
      <c r="N69" s="160">
        <v>19380.88</v>
      </c>
      <c r="O69" s="160">
        <f t="shared" si="11"/>
        <v>12999.880000000001</v>
      </c>
      <c r="Q69" s="161">
        <v>9900</v>
      </c>
      <c r="R69" s="161">
        <v>9900</v>
      </c>
      <c r="S69" s="161"/>
      <c r="T69" s="161"/>
      <c r="U69" s="161"/>
      <c r="V69" s="161">
        <v>1405.16</v>
      </c>
      <c r="W69" s="161">
        <v>1405.16</v>
      </c>
      <c r="X69" s="161">
        <f t="shared" si="5"/>
        <v>-8494.84</v>
      </c>
      <c r="Z69" s="162">
        <v>10380</v>
      </c>
      <c r="AA69" s="162">
        <v>10380</v>
      </c>
      <c r="AB69" s="162"/>
      <c r="AC69" s="162"/>
      <c r="AD69" s="162"/>
      <c r="AE69" s="162">
        <v>11554.76</v>
      </c>
      <c r="AF69" s="162">
        <v>11554.76</v>
      </c>
      <c r="AG69" s="162">
        <f t="shared" si="15"/>
        <v>1174.7600000000002</v>
      </c>
      <c r="AI69" s="163">
        <v>10692</v>
      </c>
      <c r="AJ69" s="163">
        <v>10692</v>
      </c>
      <c r="AK69" s="164">
        <v>10692</v>
      </c>
      <c r="AL69" s="164">
        <f>IFERROR(VLOOKUP(B69,[2]rptBudgetaryBudgetCrossOrganiza!$A$4737:$N$5235,13,FALSE),"0")</f>
        <v>5681.28</v>
      </c>
      <c r="AM69" s="164"/>
      <c r="AN69" s="164"/>
      <c r="AO69" s="164"/>
      <c r="AP69" s="164"/>
      <c r="AQ69" s="164">
        <f t="shared" si="13"/>
        <v>-10692</v>
      </c>
      <c r="AS69" s="161"/>
      <c r="AT69" s="161"/>
      <c r="AU69" s="161"/>
      <c r="AV69" s="161"/>
      <c r="AW69" s="161"/>
      <c r="AX69" s="161"/>
      <c r="AY69" s="161"/>
      <c r="AZ69" s="161">
        <f t="shared" si="16"/>
        <v>0</v>
      </c>
      <c r="BB69" s="164"/>
      <c r="BC69" s="164"/>
    </row>
    <row r="70" spans="1:55" x14ac:dyDescent="0.25">
      <c r="A70" s="158">
        <v>4</v>
      </c>
      <c r="B70" s="146" t="s">
        <v>266</v>
      </c>
      <c r="C70" s="159" t="str">
        <f t="shared" si="18"/>
        <v>30</v>
      </c>
      <c r="D70" s="159" t="str">
        <f t="shared" si="19"/>
        <v>40</v>
      </c>
      <c r="E70" s="147" t="str">
        <f t="shared" si="20"/>
        <v>400</v>
      </c>
      <c r="F70" s="147" t="str">
        <f t="shared" si="17"/>
        <v>5000.08</v>
      </c>
      <c r="G70" s="146" t="s">
        <v>91</v>
      </c>
      <c r="H70" s="188">
        <v>7415</v>
      </c>
      <c r="I70" s="188">
        <v>7415</v>
      </c>
      <c r="J70" s="160"/>
      <c r="K70" s="160"/>
      <c r="L70" s="160"/>
      <c r="M70" s="188">
        <v>1474.48</v>
      </c>
      <c r="N70" s="160">
        <v>1474.48</v>
      </c>
      <c r="O70" s="160">
        <f t="shared" si="11"/>
        <v>-5940.52</v>
      </c>
      <c r="Q70" s="161">
        <v>2440</v>
      </c>
      <c r="R70" s="161">
        <v>2440</v>
      </c>
      <c r="S70" s="161"/>
      <c r="T70" s="161"/>
      <c r="U70" s="161"/>
      <c r="V70" s="161">
        <v>1861.14</v>
      </c>
      <c r="W70" s="161">
        <v>1861.14</v>
      </c>
      <c r="X70" s="161">
        <f t="shared" si="5"/>
        <v>-578.8599999999999</v>
      </c>
      <c r="Z70" s="162">
        <v>2740</v>
      </c>
      <c r="AA70" s="162">
        <v>2740</v>
      </c>
      <c r="AB70" s="162"/>
      <c r="AC70" s="162"/>
      <c r="AD70" s="162"/>
      <c r="AE70" s="162">
        <v>1915.2</v>
      </c>
      <c r="AF70" s="162">
        <v>1915.2</v>
      </c>
      <c r="AG70" s="162">
        <f t="shared" si="15"/>
        <v>-824.8</v>
      </c>
      <c r="AI70" s="163">
        <v>2822</v>
      </c>
      <c r="AJ70" s="163">
        <v>2822</v>
      </c>
      <c r="AK70" s="164">
        <v>2822</v>
      </c>
      <c r="AL70" s="164">
        <f>IFERROR(VLOOKUP(B70,[2]rptBudgetaryBudgetCrossOrganiza!$A$4737:$N$5235,13,FALSE),"0")</f>
        <v>0</v>
      </c>
      <c r="AM70" s="164"/>
      <c r="AN70" s="164"/>
      <c r="AO70" s="164"/>
      <c r="AP70" s="164"/>
      <c r="AQ70" s="164">
        <f t="shared" si="13"/>
        <v>-2822</v>
      </c>
      <c r="AS70" s="161"/>
      <c r="AT70" s="161"/>
      <c r="AU70" s="161"/>
      <c r="AV70" s="161"/>
      <c r="AW70" s="161"/>
      <c r="AX70" s="161"/>
      <c r="AY70" s="161"/>
      <c r="AZ70" s="161">
        <f t="shared" si="16"/>
        <v>0</v>
      </c>
      <c r="BB70" s="164"/>
      <c r="BC70" s="164"/>
    </row>
    <row r="71" spans="1:55" x14ac:dyDescent="0.25">
      <c r="A71" s="158">
        <v>4</v>
      </c>
      <c r="B71" s="146" t="s">
        <v>429</v>
      </c>
      <c r="C71" s="159" t="str">
        <f t="shared" si="18"/>
        <v>30</v>
      </c>
      <c r="D71" s="159" t="str">
        <f t="shared" si="19"/>
        <v>40</v>
      </c>
      <c r="E71" s="147" t="str">
        <f t="shared" si="20"/>
        <v>400</v>
      </c>
      <c r="F71" s="147" t="str">
        <f t="shared" si="17"/>
        <v>5000.10</v>
      </c>
      <c r="G71" s="146" t="s">
        <v>92</v>
      </c>
      <c r="H71" s="188">
        <v>0</v>
      </c>
      <c r="I71" s="188">
        <v>0</v>
      </c>
      <c r="J71" s="160"/>
      <c r="K71" s="160"/>
      <c r="L71" s="160"/>
      <c r="M71" s="188">
        <v>0</v>
      </c>
      <c r="N71" s="160">
        <v>0</v>
      </c>
      <c r="O71" s="160">
        <f t="shared" si="11"/>
        <v>0</v>
      </c>
      <c r="Q71" s="161">
        <v>0</v>
      </c>
      <c r="R71" s="161">
        <v>0</v>
      </c>
      <c r="S71" s="161"/>
      <c r="T71" s="161"/>
      <c r="U71" s="161"/>
      <c r="V71" s="161">
        <v>0</v>
      </c>
      <c r="W71" s="161">
        <v>0</v>
      </c>
      <c r="X71" s="161">
        <f t="shared" si="5"/>
        <v>0</v>
      </c>
      <c r="Z71" s="162">
        <v>0</v>
      </c>
      <c r="AA71" s="162">
        <v>0</v>
      </c>
      <c r="AB71" s="162"/>
      <c r="AC71" s="162"/>
      <c r="AD71" s="162"/>
      <c r="AE71" s="162">
        <v>0</v>
      </c>
      <c r="AF71" s="162">
        <v>0</v>
      </c>
      <c r="AG71" s="162">
        <f t="shared" si="15"/>
        <v>0</v>
      </c>
      <c r="AI71" s="163">
        <v>0</v>
      </c>
      <c r="AJ71" s="163">
        <v>0</v>
      </c>
      <c r="AK71" s="164">
        <v>0</v>
      </c>
      <c r="AL71" s="164">
        <f>IFERROR(VLOOKUP(B71,[2]rptBudgetaryBudgetCrossOrganiza!$A$4737:$N$5235,13,FALSE),"0")</f>
        <v>0</v>
      </c>
      <c r="AM71" s="164"/>
      <c r="AN71" s="164"/>
      <c r="AO71" s="164"/>
      <c r="AP71" s="164"/>
      <c r="AQ71" s="164">
        <f t="shared" si="13"/>
        <v>0</v>
      </c>
      <c r="AS71" s="161"/>
      <c r="AT71" s="161"/>
      <c r="AU71" s="161"/>
      <c r="AV71" s="161"/>
      <c r="AW71" s="161"/>
      <c r="AX71" s="161"/>
      <c r="AY71" s="161"/>
      <c r="AZ71" s="161">
        <f t="shared" si="16"/>
        <v>0</v>
      </c>
      <c r="BB71" s="164"/>
      <c r="BC71" s="164"/>
    </row>
    <row r="72" spans="1:55" x14ac:dyDescent="0.25">
      <c r="A72" s="158">
        <v>4</v>
      </c>
      <c r="B72" s="146" t="s">
        <v>269</v>
      </c>
      <c r="C72" s="159" t="str">
        <f t="shared" si="18"/>
        <v>30</v>
      </c>
      <c r="D72" s="159" t="str">
        <f t="shared" si="19"/>
        <v>40</v>
      </c>
      <c r="E72" s="147" t="str">
        <f t="shared" si="20"/>
        <v>400</v>
      </c>
      <c r="F72" s="147" t="str">
        <f t="shared" si="17"/>
        <v>5000.11</v>
      </c>
      <c r="G72" s="146" t="s">
        <v>93</v>
      </c>
      <c r="H72" s="188">
        <v>0</v>
      </c>
      <c r="I72" s="188">
        <v>0</v>
      </c>
      <c r="J72" s="160"/>
      <c r="K72" s="160"/>
      <c r="L72" s="160"/>
      <c r="M72" s="188">
        <v>0</v>
      </c>
      <c r="N72" s="160">
        <v>0</v>
      </c>
      <c r="O72" s="160">
        <f t="shared" si="11"/>
        <v>0</v>
      </c>
      <c r="Q72" s="161">
        <v>0</v>
      </c>
      <c r="R72" s="161">
        <v>0</v>
      </c>
      <c r="S72" s="161"/>
      <c r="T72" s="161"/>
      <c r="U72" s="161"/>
      <c r="V72" s="161">
        <v>0</v>
      </c>
      <c r="W72" s="161">
        <v>0</v>
      </c>
      <c r="X72" s="161">
        <f t="shared" si="5"/>
        <v>0</v>
      </c>
      <c r="Z72" s="162">
        <v>0</v>
      </c>
      <c r="AA72" s="162">
        <v>0</v>
      </c>
      <c r="AB72" s="162"/>
      <c r="AC72" s="162"/>
      <c r="AD72" s="162"/>
      <c r="AE72" s="162">
        <v>0</v>
      </c>
      <c r="AF72" s="162">
        <v>0</v>
      </c>
      <c r="AG72" s="162">
        <f t="shared" si="15"/>
        <v>0</v>
      </c>
      <c r="AI72" s="163">
        <v>0</v>
      </c>
      <c r="AJ72" s="163">
        <v>0</v>
      </c>
      <c r="AK72" s="164">
        <v>0</v>
      </c>
      <c r="AL72" s="164">
        <f>IFERROR(VLOOKUP(B72,[2]rptBudgetaryBudgetCrossOrganiza!$A$4737:$N$5235,13,FALSE),"0")</f>
        <v>0</v>
      </c>
      <c r="AM72" s="164"/>
      <c r="AN72" s="164"/>
      <c r="AO72" s="164"/>
      <c r="AP72" s="164"/>
      <c r="AQ72" s="164">
        <f t="shared" si="13"/>
        <v>0</v>
      </c>
      <c r="AS72" s="161"/>
      <c r="AT72" s="161"/>
      <c r="AU72" s="161"/>
      <c r="AV72" s="161"/>
      <c r="AW72" s="161"/>
      <c r="AX72" s="161"/>
      <c r="AY72" s="161"/>
      <c r="AZ72" s="161">
        <f t="shared" si="16"/>
        <v>0</v>
      </c>
      <c r="BB72" s="164"/>
      <c r="BC72" s="164"/>
    </row>
    <row r="73" spans="1:55" x14ac:dyDescent="0.25">
      <c r="A73" s="158">
        <v>4</v>
      </c>
      <c r="B73" s="146" t="s">
        <v>272</v>
      </c>
      <c r="C73" s="159" t="str">
        <f t="shared" si="18"/>
        <v>30</v>
      </c>
      <c r="D73" s="159" t="str">
        <f t="shared" si="19"/>
        <v>40</v>
      </c>
      <c r="E73" s="147" t="str">
        <f t="shared" si="20"/>
        <v>400</v>
      </c>
      <c r="F73" s="147" t="str">
        <f t="shared" si="17"/>
        <v>5000.12</v>
      </c>
      <c r="G73" s="146" t="s">
        <v>94</v>
      </c>
      <c r="H73" s="188">
        <v>0</v>
      </c>
      <c r="I73" s="188">
        <v>0</v>
      </c>
      <c r="J73" s="160"/>
      <c r="K73" s="160"/>
      <c r="L73" s="160"/>
      <c r="M73" s="188">
        <v>0</v>
      </c>
      <c r="N73" s="160">
        <v>0</v>
      </c>
      <c r="O73" s="160">
        <f t="shared" si="11"/>
        <v>0</v>
      </c>
      <c r="Q73" s="161">
        <v>0</v>
      </c>
      <c r="R73" s="161">
        <v>0</v>
      </c>
      <c r="S73" s="161"/>
      <c r="T73" s="161"/>
      <c r="U73" s="161"/>
      <c r="V73" s="161">
        <v>0</v>
      </c>
      <c r="W73" s="161">
        <v>0</v>
      </c>
      <c r="X73" s="161">
        <f t="shared" si="5"/>
        <v>0</v>
      </c>
      <c r="Z73" s="162">
        <v>0</v>
      </c>
      <c r="AA73" s="162">
        <v>0</v>
      </c>
      <c r="AB73" s="162"/>
      <c r="AC73" s="162"/>
      <c r="AD73" s="162"/>
      <c r="AE73" s="162">
        <v>0</v>
      </c>
      <c r="AF73" s="162">
        <v>0</v>
      </c>
      <c r="AG73" s="162">
        <f t="shared" si="15"/>
        <v>0</v>
      </c>
      <c r="AI73" s="163">
        <v>0</v>
      </c>
      <c r="AJ73" s="163">
        <v>0</v>
      </c>
      <c r="AK73" s="164">
        <v>0</v>
      </c>
      <c r="AL73" s="164">
        <f>IFERROR(VLOOKUP(B73,[2]rptBudgetaryBudgetCrossOrganiza!$A$4737:$N$5235,13,FALSE),"0")</f>
        <v>0</v>
      </c>
      <c r="AM73" s="164"/>
      <c r="AN73" s="164"/>
      <c r="AO73" s="164"/>
      <c r="AP73" s="164"/>
      <c r="AQ73" s="164">
        <f t="shared" si="13"/>
        <v>0</v>
      </c>
      <c r="AS73" s="161"/>
      <c r="AT73" s="161"/>
      <c r="AU73" s="161"/>
      <c r="AV73" s="161"/>
      <c r="AW73" s="161"/>
      <c r="AX73" s="161"/>
      <c r="AY73" s="161"/>
      <c r="AZ73" s="161">
        <f t="shared" si="16"/>
        <v>0</v>
      </c>
      <c r="BB73" s="164"/>
      <c r="BC73" s="164"/>
    </row>
    <row r="74" spans="1:55" x14ac:dyDescent="0.25">
      <c r="A74" s="158">
        <v>4</v>
      </c>
      <c r="B74" s="146" t="s">
        <v>275</v>
      </c>
      <c r="C74" s="159" t="str">
        <f t="shared" si="18"/>
        <v>30</v>
      </c>
      <c r="D74" s="159" t="str">
        <f t="shared" si="19"/>
        <v>40</v>
      </c>
      <c r="E74" s="147" t="str">
        <f t="shared" si="20"/>
        <v>400</v>
      </c>
      <c r="F74" s="147" t="str">
        <f t="shared" si="17"/>
        <v>5000.99</v>
      </c>
      <c r="G74" s="146" t="s">
        <v>95</v>
      </c>
      <c r="H74" s="188">
        <v>0</v>
      </c>
      <c r="I74" s="188">
        <v>0</v>
      </c>
      <c r="J74" s="160"/>
      <c r="K74" s="160"/>
      <c r="L74" s="160"/>
      <c r="M74" s="188">
        <v>0</v>
      </c>
      <c r="N74" s="160">
        <v>0</v>
      </c>
      <c r="O74" s="160">
        <f t="shared" si="11"/>
        <v>0</v>
      </c>
      <c r="Q74" s="161">
        <v>0</v>
      </c>
      <c r="R74" s="161">
        <v>0</v>
      </c>
      <c r="S74" s="161"/>
      <c r="T74" s="161"/>
      <c r="U74" s="161"/>
      <c r="V74" s="161">
        <v>0</v>
      </c>
      <c r="W74" s="161">
        <v>0</v>
      </c>
      <c r="X74" s="161">
        <f t="shared" ref="X74:X137" si="21">W74-R74</f>
        <v>0</v>
      </c>
      <c r="Z74" s="162">
        <v>0</v>
      </c>
      <c r="AA74" s="162">
        <v>0</v>
      </c>
      <c r="AB74" s="162"/>
      <c r="AC74" s="162"/>
      <c r="AD74" s="162"/>
      <c r="AE74" s="162">
        <v>0</v>
      </c>
      <c r="AF74" s="162">
        <v>0</v>
      </c>
      <c r="AG74" s="162">
        <f t="shared" si="15"/>
        <v>0</v>
      </c>
      <c r="AI74" s="163">
        <v>0</v>
      </c>
      <c r="AJ74" s="163">
        <v>0</v>
      </c>
      <c r="AK74" s="164">
        <v>0</v>
      </c>
      <c r="AL74" s="164">
        <f>IFERROR(VLOOKUP(B74,[2]rptBudgetaryBudgetCrossOrganiza!$A$4737:$N$5235,13,FALSE),"0")</f>
        <v>0</v>
      </c>
      <c r="AM74" s="164"/>
      <c r="AN74" s="164"/>
      <c r="AO74" s="164"/>
      <c r="AP74" s="164"/>
      <c r="AQ74" s="164">
        <f t="shared" si="13"/>
        <v>0</v>
      </c>
      <c r="AS74" s="161"/>
      <c r="AT74" s="161"/>
      <c r="AU74" s="161"/>
      <c r="AV74" s="161"/>
      <c r="AW74" s="161"/>
      <c r="AX74" s="161"/>
      <c r="AY74" s="161"/>
      <c r="AZ74" s="161">
        <f t="shared" si="16"/>
        <v>0</v>
      </c>
      <c r="BB74" s="164"/>
      <c r="BC74" s="164"/>
    </row>
    <row r="75" spans="1:55" x14ac:dyDescent="0.25">
      <c r="A75" s="158">
        <v>4</v>
      </c>
      <c r="B75" s="146" t="s">
        <v>433</v>
      </c>
      <c r="C75" s="159" t="str">
        <f t="shared" si="18"/>
        <v>30</v>
      </c>
      <c r="D75" s="159" t="str">
        <f t="shared" si="19"/>
        <v>40</v>
      </c>
      <c r="E75" s="147" t="str">
        <f t="shared" si="20"/>
        <v>400</v>
      </c>
      <c r="F75" s="147" t="str">
        <f t="shared" si="17"/>
        <v>5100.00</v>
      </c>
      <c r="G75" s="146" t="s">
        <v>96</v>
      </c>
      <c r="H75" s="188">
        <v>99528</v>
      </c>
      <c r="I75" s="188">
        <v>99528</v>
      </c>
      <c r="J75" s="160"/>
      <c r="K75" s="160"/>
      <c r="L75" s="160"/>
      <c r="M75" s="188">
        <v>78762.42</v>
      </c>
      <c r="N75" s="160">
        <v>78762.42</v>
      </c>
      <c r="O75" s="160">
        <f t="shared" si="11"/>
        <v>-20765.580000000002</v>
      </c>
      <c r="Q75" s="161">
        <v>113995</v>
      </c>
      <c r="R75" s="161">
        <v>113995</v>
      </c>
      <c r="S75" s="161"/>
      <c r="T75" s="161"/>
      <c r="U75" s="161"/>
      <c r="V75" s="161">
        <v>113607.5</v>
      </c>
      <c r="W75" s="161">
        <v>113607.5</v>
      </c>
      <c r="X75" s="161">
        <f t="shared" si="21"/>
        <v>-387.5</v>
      </c>
      <c r="Z75" s="162">
        <v>129395</v>
      </c>
      <c r="AA75" s="162">
        <v>129395</v>
      </c>
      <c r="AB75" s="162"/>
      <c r="AC75" s="162"/>
      <c r="AD75" s="162"/>
      <c r="AE75" s="162">
        <v>113448.01</v>
      </c>
      <c r="AF75" s="162">
        <v>113448.01</v>
      </c>
      <c r="AG75" s="162">
        <f t="shared" si="15"/>
        <v>-15946.990000000005</v>
      </c>
      <c r="AI75" s="163">
        <v>129395</v>
      </c>
      <c r="AJ75" s="163">
        <v>129395</v>
      </c>
      <c r="AK75" s="164">
        <v>129395</v>
      </c>
      <c r="AL75" s="164">
        <f>IFERROR(VLOOKUP(B75,[2]rptBudgetaryBudgetCrossOrganiza!$A$4737:$N$5235,13,FALSE),"0")</f>
        <v>31293.87</v>
      </c>
      <c r="AM75" s="164"/>
      <c r="AN75" s="164"/>
      <c r="AO75" s="164"/>
      <c r="AP75" s="164"/>
      <c r="AQ75" s="164">
        <f t="shared" si="13"/>
        <v>-129395</v>
      </c>
      <c r="AS75" s="161"/>
      <c r="AT75" s="161"/>
      <c r="AU75" s="161"/>
      <c r="AV75" s="161"/>
      <c r="AW75" s="161"/>
      <c r="AX75" s="161"/>
      <c r="AY75" s="161"/>
      <c r="AZ75" s="161">
        <f t="shared" si="16"/>
        <v>0</v>
      </c>
      <c r="BB75" s="164"/>
      <c r="BC75" s="164"/>
    </row>
    <row r="76" spans="1:55" x14ac:dyDescent="0.25">
      <c r="A76" s="158">
        <v>4</v>
      </c>
      <c r="B76" s="146" t="s">
        <v>278</v>
      </c>
      <c r="C76" s="159" t="str">
        <f t="shared" si="18"/>
        <v>30</v>
      </c>
      <c r="D76" s="159" t="str">
        <f t="shared" si="19"/>
        <v>40</v>
      </c>
      <c r="E76" s="147" t="str">
        <f t="shared" si="20"/>
        <v>400</v>
      </c>
      <c r="F76" s="147" t="str">
        <f t="shared" si="17"/>
        <v>5100.01</v>
      </c>
      <c r="G76" s="146" t="s">
        <v>97</v>
      </c>
      <c r="H76" s="188">
        <v>36461</v>
      </c>
      <c r="I76" s="188">
        <v>36461</v>
      </c>
      <c r="J76" s="160"/>
      <c r="K76" s="160"/>
      <c r="L76" s="160"/>
      <c r="M76" s="188">
        <v>29160.51</v>
      </c>
      <c r="N76" s="160">
        <v>29160.51</v>
      </c>
      <c r="O76" s="160">
        <f t="shared" si="11"/>
        <v>-7300.4900000000016</v>
      </c>
      <c r="Q76" s="161">
        <v>36990</v>
      </c>
      <c r="R76" s="161">
        <v>36990</v>
      </c>
      <c r="S76" s="161"/>
      <c r="T76" s="161"/>
      <c r="U76" s="161"/>
      <c r="V76" s="161">
        <v>37079.69</v>
      </c>
      <c r="W76" s="161">
        <v>37079.69</v>
      </c>
      <c r="X76" s="161">
        <f t="shared" si="21"/>
        <v>89.690000000002328</v>
      </c>
      <c r="Z76" s="162">
        <v>41075</v>
      </c>
      <c r="AA76" s="162">
        <v>41075</v>
      </c>
      <c r="AB76" s="162"/>
      <c r="AC76" s="162"/>
      <c r="AD76" s="162"/>
      <c r="AE76" s="162">
        <v>36396.83</v>
      </c>
      <c r="AF76" s="162">
        <v>36396.83</v>
      </c>
      <c r="AG76" s="162">
        <f t="shared" si="15"/>
        <v>-4678.1699999999983</v>
      </c>
      <c r="AI76" s="163">
        <v>41075</v>
      </c>
      <c r="AJ76" s="163">
        <v>41075</v>
      </c>
      <c r="AK76" s="164">
        <v>41075</v>
      </c>
      <c r="AL76" s="164">
        <f>IFERROR(VLOOKUP(B76,[2]rptBudgetaryBudgetCrossOrganiza!$A$4737:$N$5235,13,FALSE),"0")</f>
        <v>11555.87</v>
      </c>
      <c r="AM76" s="164"/>
      <c r="AN76" s="164"/>
      <c r="AO76" s="164"/>
      <c r="AP76" s="164"/>
      <c r="AQ76" s="164">
        <f t="shared" si="13"/>
        <v>-41075</v>
      </c>
      <c r="AS76" s="161"/>
      <c r="AT76" s="161"/>
      <c r="AU76" s="161"/>
      <c r="AV76" s="161"/>
      <c r="AW76" s="161"/>
      <c r="AX76" s="161"/>
      <c r="AY76" s="161"/>
      <c r="AZ76" s="161">
        <f t="shared" si="16"/>
        <v>0</v>
      </c>
      <c r="BB76" s="164"/>
      <c r="BC76" s="164"/>
    </row>
    <row r="77" spans="1:55" x14ac:dyDescent="0.25">
      <c r="A77" s="158">
        <v>4</v>
      </c>
      <c r="B77" s="146" t="s">
        <v>281</v>
      </c>
      <c r="C77" s="159" t="str">
        <f t="shared" si="18"/>
        <v>30</v>
      </c>
      <c r="D77" s="159" t="str">
        <f t="shared" si="19"/>
        <v>40</v>
      </c>
      <c r="E77" s="147" t="str">
        <f t="shared" si="20"/>
        <v>400</v>
      </c>
      <c r="F77" s="147" t="str">
        <f t="shared" si="17"/>
        <v>5100.02</v>
      </c>
      <c r="G77" s="146" t="s">
        <v>98</v>
      </c>
      <c r="H77" s="188">
        <v>85410</v>
      </c>
      <c r="I77" s="188">
        <v>85410</v>
      </c>
      <c r="J77" s="160"/>
      <c r="K77" s="160"/>
      <c r="L77" s="160"/>
      <c r="M77" s="188">
        <v>65539.710000000006</v>
      </c>
      <c r="N77" s="160">
        <v>65539.710000000006</v>
      </c>
      <c r="O77" s="160">
        <f t="shared" ref="O77:O108" si="22">N77-I77</f>
        <v>-19870.289999999994</v>
      </c>
      <c r="Q77" s="161">
        <v>96140</v>
      </c>
      <c r="R77" s="161">
        <v>96140</v>
      </c>
      <c r="S77" s="161"/>
      <c r="T77" s="161"/>
      <c r="U77" s="161"/>
      <c r="V77" s="161">
        <v>85236.87</v>
      </c>
      <c r="W77" s="161">
        <v>85236.87</v>
      </c>
      <c r="X77" s="161">
        <f t="shared" si="21"/>
        <v>-10903.130000000005</v>
      </c>
      <c r="Z77" s="162">
        <v>86245</v>
      </c>
      <c r="AA77" s="162">
        <v>86245</v>
      </c>
      <c r="AB77" s="162"/>
      <c r="AC77" s="162"/>
      <c r="AD77" s="162"/>
      <c r="AE77" s="162">
        <v>66826.34</v>
      </c>
      <c r="AF77" s="162">
        <v>66826.34</v>
      </c>
      <c r="AG77" s="162">
        <f t="shared" si="15"/>
        <v>-19418.660000000003</v>
      </c>
      <c r="AI77" s="163">
        <v>86245</v>
      </c>
      <c r="AJ77" s="163">
        <v>86245</v>
      </c>
      <c r="AK77" s="164">
        <v>86245</v>
      </c>
      <c r="AL77" s="164">
        <f>IFERROR(VLOOKUP(B77,[2]rptBudgetaryBudgetCrossOrganiza!$A$4737:$N$5235,13,FALSE),"0")</f>
        <v>18461.97</v>
      </c>
      <c r="AM77" s="164"/>
      <c r="AN77" s="164"/>
      <c r="AO77" s="164"/>
      <c r="AP77" s="164"/>
      <c r="AQ77" s="164">
        <f t="shared" ref="AQ77:AQ108" si="23">AP77-AJ77</f>
        <v>-86245</v>
      </c>
      <c r="AS77" s="161"/>
      <c r="AT77" s="161"/>
      <c r="AU77" s="161"/>
      <c r="AV77" s="161"/>
      <c r="AW77" s="161"/>
      <c r="AX77" s="161"/>
      <c r="AY77" s="161"/>
      <c r="AZ77" s="161">
        <f t="shared" si="16"/>
        <v>0</v>
      </c>
      <c r="BB77" s="164"/>
      <c r="BC77" s="164"/>
    </row>
    <row r="78" spans="1:55" x14ac:dyDescent="0.25">
      <c r="A78" s="158">
        <v>4</v>
      </c>
      <c r="B78" s="146" t="s">
        <v>284</v>
      </c>
      <c r="C78" s="159" t="str">
        <f t="shared" si="18"/>
        <v>30</v>
      </c>
      <c r="D78" s="159" t="str">
        <f t="shared" si="19"/>
        <v>40</v>
      </c>
      <c r="E78" s="147" t="str">
        <f t="shared" si="20"/>
        <v>400</v>
      </c>
      <c r="F78" s="147" t="str">
        <f t="shared" si="17"/>
        <v>5100.03</v>
      </c>
      <c r="G78" s="146" t="s">
        <v>99</v>
      </c>
      <c r="H78" s="188">
        <v>8710</v>
      </c>
      <c r="I78" s="188">
        <v>8710</v>
      </c>
      <c r="J78" s="160"/>
      <c r="K78" s="160"/>
      <c r="L78" s="160"/>
      <c r="M78" s="188">
        <v>7331.19</v>
      </c>
      <c r="N78" s="160">
        <v>7331.19</v>
      </c>
      <c r="O78" s="160">
        <f t="shared" si="22"/>
        <v>-1378.8100000000004</v>
      </c>
      <c r="Q78" s="161">
        <v>10590</v>
      </c>
      <c r="R78" s="161">
        <v>10590</v>
      </c>
      <c r="S78" s="161"/>
      <c r="T78" s="161"/>
      <c r="U78" s="161"/>
      <c r="V78" s="161">
        <v>9220.65</v>
      </c>
      <c r="W78" s="161">
        <v>9220.65</v>
      </c>
      <c r="X78" s="161">
        <f t="shared" si="21"/>
        <v>-1369.3500000000004</v>
      </c>
      <c r="Z78" s="162">
        <v>9560</v>
      </c>
      <c r="AA78" s="162">
        <v>9560</v>
      </c>
      <c r="AB78" s="162"/>
      <c r="AC78" s="162"/>
      <c r="AD78" s="162"/>
      <c r="AE78" s="162">
        <v>7293.4</v>
      </c>
      <c r="AF78" s="162">
        <v>7293.4</v>
      </c>
      <c r="AG78" s="162">
        <f t="shared" si="15"/>
        <v>-2266.6000000000004</v>
      </c>
      <c r="AI78" s="163">
        <v>9560</v>
      </c>
      <c r="AJ78" s="163">
        <v>9560</v>
      </c>
      <c r="AK78" s="164">
        <v>9560</v>
      </c>
      <c r="AL78" s="164">
        <f>IFERROR(VLOOKUP(B78,[2]rptBudgetaryBudgetCrossOrganiza!$A$4737:$N$5235,13,FALSE),"0")</f>
        <v>1725.1</v>
      </c>
      <c r="AM78" s="164"/>
      <c r="AN78" s="164"/>
      <c r="AO78" s="164"/>
      <c r="AP78" s="164"/>
      <c r="AQ78" s="164">
        <f t="shared" si="23"/>
        <v>-9560</v>
      </c>
      <c r="AS78" s="161"/>
      <c r="AT78" s="161"/>
      <c r="AU78" s="161"/>
      <c r="AV78" s="161"/>
      <c r="AW78" s="161"/>
      <c r="AX78" s="161"/>
      <c r="AY78" s="161"/>
      <c r="AZ78" s="161">
        <f t="shared" si="16"/>
        <v>0</v>
      </c>
      <c r="BB78" s="164"/>
      <c r="BC78" s="164"/>
    </row>
    <row r="79" spans="1:55" x14ac:dyDescent="0.25">
      <c r="A79" s="158">
        <v>4</v>
      </c>
      <c r="B79" s="146" t="s">
        <v>287</v>
      </c>
      <c r="C79" s="159" t="str">
        <f t="shared" si="18"/>
        <v>30</v>
      </c>
      <c r="D79" s="159" t="str">
        <f t="shared" si="19"/>
        <v>40</v>
      </c>
      <c r="E79" s="147" t="str">
        <f t="shared" si="20"/>
        <v>400</v>
      </c>
      <c r="F79" s="147" t="str">
        <f t="shared" si="17"/>
        <v>5100.04</v>
      </c>
      <c r="G79" s="146" t="s">
        <v>100</v>
      </c>
      <c r="H79" s="188">
        <v>1284</v>
      </c>
      <c r="I79" s="188">
        <v>1284</v>
      </c>
      <c r="J79" s="160"/>
      <c r="K79" s="160"/>
      <c r="L79" s="160"/>
      <c r="M79" s="188">
        <v>1102.04</v>
      </c>
      <c r="N79" s="160">
        <v>1102.04</v>
      </c>
      <c r="O79" s="160">
        <f t="shared" si="22"/>
        <v>-181.96000000000004</v>
      </c>
      <c r="Q79" s="161">
        <v>1555</v>
      </c>
      <c r="R79" s="161">
        <v>1555</v>
      </c>
      <c r="S79" s="161"/>
      <c r="T79" s="161"/>
      <c r="U79" s="161"/>
      <c r="V79" s="161">
        <v>1415.28</v>
      </c>
      <c r="W79" s="161">
        <v>1415.28</v>
      </c>
      <c r="X79" s="161">
        <f t="shared" si="21"/>
        <v>-139.72000000000003</v>
      </c>
      <c r="Z79" s="162">
        <v>1420</v>
      </c>
      <c r="AA79" s="162">
        <v>1420</v>
      </c>
      <c r="AB79" s="162"/>
      <c r="AC79" s="162"/>
      <c r="AD79" s="162"/>
      <c r="AE79" s="162">
        <v>1170.81</v>
      </c>
      <c r="AF79" s="162">
        <v>1170.81</v>
      </c>
      <c r="AG79" s="162">
        <f t="shared" si="15"/>
        <v>-249.19000000000005</v>
      </c>
      <c r="AI79" s="163">
        <v>1420</v>
      </c>
      <c r="AJ79" s="163">
        <v>1420</v>
      </c>
      <c r="AK79" s="164">
        <v>1420</v>
      </c>
      <c r="AL79" s="164">
        <f>IFERROR(VLOOKUP(B79,[2]rptBudgetaryBudgetCrossOrganiza!$A$4737:$N$5235,13,FALSE),"0")</f>
        <v>294.66000000000003</v>
      </c>
      <c r="AM79" s="164"/>
      <c r="AN79" s="164"/>
      <c r="AO79" s="164"/>
      <c r="AP79" s="164"/>
      <c r="AQ79" s="164">
        <f t="shared" si="23"/>
        <v>-1420</v>
      </c>
      <c r="AS79" s="161"/>
      <c r="AT79" s="161"/>
      <c r="AU79" s="161"/>
      <c r="AV79" s="161"/>
      <c r="AW79" s="161"/>
      <c r="AX79" s="161"/>
      <c r="AY79" s="161"/>
      <c r="AZ79" s="161">
        <f t="shared" si="16"/>
        <v>0</v>
      </c>
      <c r="BB79" s="164"/>
      <c r="BC79" s="164"/>
    </row>
    <row r="80" spans="1:55" x14ac:dyDescent="0.25">
      <c r="A80" s="158">
        <v>4</v>
      </c>
      <c r="B80" s="146" t="s">
        <v>290</v>
      </c>
      <c r="C80" s="159" t="str">
        <f t="shared" si="18"/>
        <v>30</v>
      </c>
      <c r="D80" s="159" t="str">
        <f t="shared" si="19"/>
        <v>40</v>
      </c>
      <c r="E80" s="147" t="str">
        <f t="shared" si="20"/>
        <v>400</v>
      </c>
      <c r="F80" s="147" t="str">
        <f t="shared" si="17"/>
        <v>5100.05</v>
      </c>
      <c r="G80" s="146" t="s">
        <v>101</v>
      </c>
      <c r="H80" s="188">
        <v>1165</v>
      </c>
      <c r="I80" s="188">
        <v>1165</v>
      </c>
      <c r="J80" s="160"/>
      <c r="K80" s="160"/>
      <c r="L80" s="160"/>
      <c r="M80" s="188">
        <v>819.26</v>
      </c>
      <c r="N80" s="160">
        <v>819.26</v>
      </c>
      <c r="O80" s="160">
        <f t="shared" si="22"/>
        <v>-345.74</v>
      </c>
      <c r="Q80" s="161">
        <v>680</v>
      </c>
      <c r="R80" s="161">
        <v>680</v>
      </c>
      <c r="S80" s="161"/>
      <c r="T80" s="161"/>
      <c r="U80" s="161"/>
      <c r="V80" s="161">
        <v>1166.3800000000001</v>
      </c>
      <c r="W80" s="161">
        <v>1166.3800000000001</v>
      </c>
      <c r="X80" s="161">
        <f t="shared" si="21"/>
        <v>486.38000000000011</v>
      </c>
      <c r="Z80" s="162">
        <v>1210</v>
      </c>
      <c r="AA80" s="162">
        <v>1210</v>
      </c>
      <c r="AB80" s="162"/>
      <c r="AC80" s="162"/>
      <c r="AD80" s="162"/>
      <c r="AE80" s="162">
        <v>996.09</v>
      </c>
      <c r="AF80" s="162">
        <v>996.09</v>
      </c>
      <c r="AG80" s="162">
        <f t="shared" si="15"/>
        <v>-213.90999999999997</v>
      </c>
      <c r="AI80" s="163">
        <v>1210</v>
      </c>
      <c r="AJ80" s="163">
        <v>1210</v>
      </c>
      <c r="AK80" s="164">
        <v>1210</v>
      </c>
      <c r="AL80" s="164">
        <f>IFERROR(VLOOKUP(B80,[2]rptBudgetaryBudgetCrossOrganiza!$A$4737:$N$5235,13,FALSE),"0")</f>
        <v>272.54000000000002</v>
      </c>
      <c r="AM80" s="164"/>
      <c r="AN80" s="164"/>
      <c r="AO80" s="164"/>
      <c r="AP80" s="164"/>
      <c r="AQ80" s="164">
        <f t="shared" si="23"/>
        <v>-1210</v>
      </c>
      <c r="AS80" s="161"/>
      <c r="AT80" s="161"/>
      <c r="AU80" s="161"/>
      <c r="AV80" s="161"/>
      <c r="AW80" s="161"/>
      <c r="AX80" s="161"/>
      <c r="AY80" s="161"/>
      <c r="AZ80" s="161">
        <f t="shared" si="16"/>
        <v>0</v>
      </c>
      <c r="BB80" s="164"/>
      <c r="BC80" s="164"/>
    </row>
    <row r="81" spans="1:55" collapsed="1" x14ac:dyDescent="0.25">
      <c r="A81" s="158">
        <v>4</v>
      </c>
      <c r="B81" s="146" t="s">
        <v>293</v>
      </c>
      <c r="C81" s="159" t="str">
        <f t="shared" si="18"/>
        <v>30</v>
      </c>
      <c r="D81" s="159" t="str">
        <f t="shared" si="19"/>
        <v>40</v>
      </c>
      <c r="E81" s="147" t="str">
        <f t="shared" si="20"/>
        <v>400</v>
      </c>
      <c r="F81" s="147" t="str">
        <f t="shared" si="17"/>
        <v>5100.06</v>
      </c>
      <c r="G81" s="146" t="s">
        <v>102</v>
      </c>
      <c r="H81" s="188">
        <v>15650</v>
      </c>
      <c r="I81" s="188">
        <v>15650</v>
      </c>
      <c r="J81" s="160"/>
      <c r="K81" s="160"/>
      <c r="L81" s="160"/>
      <c r="M81" s="188">
        <v>15650</v>
      </c>
      <c r="N81" s="160">
        <v>15650</v>
      </c>
      <c r="O81" s="160">
        <f t="shared" si="22"/>
        <v>0</v>
      </c>
      <c r="Q81" s="161">
        <v>16610</v>
      </c>
      <c r="R81" s="161">
        <v>16610</v>
      </c>
      <c r="S81" s="161"/>
      <c r="T81" s="161"/>
      <c r="U81" s="161"/>
      <c r="V81" s="161">
        <v>16610</v>
      </c>
      <c r="W81" s="161">
        <v>16610</v>
      </c>
      <c r="X81" s="161">
        <f t="shared" si="21"/>
        <v>0</v>
      </c>
      <c r="Z81" s="162">
        <v>19680</v>
      </c>
      <c r="AA81" s="162">
        <v>19680</v>
      </c>
      <c r="AB81" s="162"/>
      <c r="AC81" s="162"/>
      <c r="AD81" s="162"/>
      <c r="AE81" s="162">
        <v>6560</v>
      </c>
      <c r="AF81" s="162">
        <v>6560</v>
      </c>
      <c r="AG81" s="162">
        <f t="shared" si="15"/>
        <v>-13120</v>
      </c>
      <c r="AI81" s="163">
        <v>19680</v>
      </c>
      <c r="AJ81" s="163">
        <v>19680</v>
      </c>
      <c r="AK81" s="164">
        <v>19680</v>
      </c>
      <c r="AL81" s="164">
        <f>IFERROR(VLOOKUP(B81,[2]rptBudgetaryBudgetCrossOrganiza!$A$4737:$N$5235,13,FALSE),"0")</f>
        <v>0</v>
      </c>
      <c r="AM81" s="164"/>
      <c r="AN81" s="164"/>
      <c r="AO81" s="164"/>
      <c r="AP81" s="164"/>
      <c r="AQ81" s="164">
        <f t="shared" si="23"/>
        <v>-19680</v>
      </c>
      <c r="AS81" s="161"/>
      <c r="AT81" s="161"/>
      <c r="AU81" s="161"/>
      <c r="AV81" s="161"/>
      <c r="AW81" s="161"/>
      <c r="AX81" s="161"/>
      <c r="AY81" s="161"/>
      <c r="AZ81" s="161">
        <f t="shared" si="16"/>
        <v>0</v>
      </c>
      <c r="BB81" s="164"/>
      <c r="BC81" s="164"/>
    </row>
    <row r="82" spans="1:55" x14ac:dyDescent="0.25">
      <c r="A82" s="158">
        <v>4</v>
      </c>
      <c r="B82" s="146" t="s">
        <v>296</v>
      </c>
      <c r="C82" s="159" t="str">
        <f t="shared" si="18"/>
        <v>30</v>
      </c>
      <c r="D82" s="159" t="str">
        <f t="shared" si="19"/>
        <v>40</v>
      </c>
      <c r="E82" s="147" t="str">
        <f t="shared" si="20"/>
        <v>400</v>
      </c>
      <c r="F82" s="147" t="str">
        <f t="shared" si="17"/>
        <v>5100.07</v>
      </c>
      <c r="G82" s="146" t="s">
        <v>103</v>
      </c>
      <c r="H82" s="188">
        <v>4360</v>
      </c>
      <c r="I82" s="188">
        <v>4360</v>
      </c>
      <c r="J82" s="160"/>
      <c r="K82" s="160"/>
      <c r="L82" s="160"/>
      <c r="M82" s="188">
        <v>2608.36</v>
      </c>
      <c r="N82" s="160">
        <v>2608.36</v>
      </c>
      <c r="O82" s="160">
        <f t="shared" si="22"/>
        <v>-1751.6399999999999</v>
      </c>
      <c r="Q82" s="161">
        <v>2720</v>
      </c>
      <c r="R82" s="161">
        <v>2720</v>
      </c>
      <c r="S82" s="161"/>
      <c r="T82" s="161"/>
      <c r="U82" s="161"/>
      <c r="V82" s="161">
        <v>3688.62</v>
      </c>
      <c r="W82" s="161">
        <v>3688.62</v>
      </c>
      <c r="X82" s="161">
        <f t="shared" si="21"/>
        <v>968.61999999999989</v>
      </c>
      <c r="Z82" s="162">
        <v>3810</v>
      </c>
      <c r="AA82" s="162">
        <v>3810</v>
      </c>
      <c r="AB82" s="162"/>
      <c r="AC82" s="162"/>
      <c r="AD82" s="162"/>
      <c r="AE82" s="162">
        <v>3184.88</v>
      </c>
      <c r="AF82" s="162">
        <v>3184.88</v>
      </c>
      <c r="AG82" s="162">
        <f t="shared" si="15"/>
        <v>-625.11999999999989</v>
      </c>
      <c r="AI82" s="163">
        <v>3810</v>
      </c>
      <c r="AJ82" s="163">
        <v>3810</v>
      </c>
      <c r="AK82" s="164">
        <v>3810</v>
      </c>
      <c r="AL82" s="164">
        <f>IFERROR(VLOOKUP(B82,[2]rptBudgetaryBudgetCrossOrganiza!$A$4737:$N$5235,13,FALSE),"0")</f>
        <v>702.85</v>
      </c>
      <c r="AM82" s="164"/>
      <c r="AN82" s="164"/>
      <c r="AO82" s="164"/>
      <c r="AP82" s="164"/>
      <c r="AQ82" s="164">
        <f t="shared" si="23"/>
        <v>-3810</v>
      </c>
      <c r="AS82" s="161"/>
      <c r="AT82" s="161"/>
      <c r="AU82" s="161"/>
      <c r="AV82" s="161"/>
      <c r="AW82" s="161"/>
      <c r="AX82" s="161"/>
      <c r="AY82" s="161"/>
      <c r="AZ82" s="161">
        <f t="shared" si="16"/>
        <v>0</v>
      </c>
      <c r="BB82" s="164"/>
      <c r="BC82" s="164"/>
    </row>
    <row r="83" spans="1:55" x14ac:dyDescent="0.25">
      <c r="A83" s="158">
        <v>4</v>
      </c>
      <c r="B83" s="146" t="s">
        <v>299</v>
      </c>
      <c r="C83" s="159" t="str">
        <f t="shared" si="18"/>
        <v>30</v>
      </c>
      <c r="D83" s="159" t="str">
        <f t="shared" si="19"/>
        <v>40</v>
      </c>
      <c r="E83" s="147" t="str">
        <f t="shared" si="20"/>
        <v>400</v>
      </c>
      <c r="F83" s="147" t="str">
        <f t="shared" si="17"/>
        <v>5100.08</v>
      </c>
      <c r="G83" s="146" t="s">
        <v>104</v>
      </c>
      <c r="H83" s="188">
        <v>130</v>
      </c>
      <c r="I83" s="188">
        <v>130</v>
      </c>
      <c r="J83" s="160"/>
      <c r="K83" s="160"/>
      <c r="L83" s="160"/>
      <c r="M83" s="188">
        <v>5226</v>
      </c>
      <c r="N83" s="160">
        <v>5226</v>
      </c>
      <c r="O83" s="160">
        <f t="shared" si="22"/>
        <v>5096</v>
      </c>
      <c r="Q83" s="161">
        <v>7975</v>
      </c>
      <c r="R83" s="161">
        <v>7975</v>
      </c>
      <c r="S83" s="161"/>
      <c r="T83" s="161"/>
      <c r="U83" s="161"/>
      <c r="V83" s="161">
        <v>7956.52</v>
      </c>
      <c r="W83" s="161">
        <v>7956.52</v>
      </c>
      <c r="X83" s="161">
        <f t="shared" si="21"/>
        <v>-18.479999999999563</v>
      </c>
      <c r="Z83" s="162">
        <v>8090</v>
      </c>
      <c r="AA83" s="162">
        <v>8090</v>
      </c>
      <c r="AB83" s="162"/>
      <c r="AC83" s="162"/>
      <c r="AD83" s="162"/>
      <c r="AE83" s="162">
        <v>6163.12</v>
      </c>
      <c r="AF83" s="162">
        <v>6163.12</v>
      </c>
      <c r="AG83" s="162">
        <f t="shared" si="15"/>
        <v>-1926.88</v>
      </c>
      <c r="AI83" s="163">
        <v>8090</v>
      </c>
      <c r="AJ83" s="163">
        <v>8090</v>
      </c>
      <c r="AK83" s="164">
        <v>8090</v>
      </c>
      <c r="AL83" s="164">
        <f>IFERROR(VLOOKUP(B83,[2]rptBudgetaryBudgetCrossOrganiza!$A$4737:$N$5235,13,FALSE),"0")</f>
        <v>2458.02</v>
      </c>
      <c r="AM83" s="164"/>
      <c r="AN83" s="164"/>
      <c r="AO83" s="164"/>
      <c r="AP83" s="164"/>
      <c r="AQ83" s="164">
        <f t="shared" si="23"/>
        <v>-8090</v>
      </c>
      <c r="AS83" s="161"/>
      <c r="AT83" s="161"/>
      <c r="AU83" s="161"/>
      <c r="AV83" s="161"/>
      <c r="AW83" s="161"/>
      <c r="AX83" s="161"/>
      <c r="AY83" s="161"/>
      <c r="AZ83" s="161">
        <f t="shared" si="16"/>
        <v>0</v>
      </c>
      <c r="BB83" s="164"/>
      <c r="BC83" s="164"/>
    </row>
    <row r="84" spans="1:55" x14ac:dyDescent="0.25">
      <c r="A84" s="158">
        <v>4</v>
      </c>
      <c r="B84" s="146" t="s">
        <v>302</v>
      </c>
      <c r="C84" s="159" t="str">
        <f t="shared" si="18"/>
        <v>30</v>
      </c>
      <c r="D84" s="159" t="str">
        <f t="shared" si="19"/>
        <v>40</v>
      </c>
      <c r="E84" s="147" t="str">
        <f t="shared" si="20"/>
        <v>400</v>
      </c>
      <c r="F84" s="147" t="str">
        <f t="shared" si="17"/>
        <v>5100.09</v>
      </c>
      <c r="G84" s="146" t="s">
        <v>105</v>
      </c>
      <c r="H84" s="188">
        <v>0</v>
      </c>
      <c r="I84" s="188">
        <v>0</v>
      </c>
      <c r="J84" s="160"/>
      <c r="K84" s="160"/>
      <c r="L84" s="160"/>
      <c r="M84" s="188">
        <v>30</v>
      </c>
      <c r="N84" s="160">
        <v>30</v>
      </c>
      <c r="O84" s="160">
        <f t="shared" si="22"/>
        <v>30</v>
      </c>
      <c r="Q84" s="161">
        <v>0</v>
      </c>
      <c r="R84" s="161">
        <v>0</v>
      </c>
      <c r="S84" s="161"/>
      <c r="T84" s="161"/>
      <c r="U84" s="161"/>
      <c r="V84" s="161">
        <v>0</v>
      </c>
      <c r="W84" s="161">
        <v>0</v>
      </c>
      <c r="X84" s="161">
        <f t="shared" si="21"/>
        <v>0</v>
      </c>
      <c r="Z84" s="162">
        <v>0</v>
      </c>
      <c r="AA84" s="162">
        <v>0</v>
      </c>
      <c r="AB84" s="162"/>
      <c r="AC84" s="162"/>
      <c r="AD84" s="162"/>
      <c r="AE84" s="162">
        <v>0</v>
      </c>
      <c r="AF84" s="162">
        <v>0</v>
      </c>
      <c r="AG84" s="162">
        <f t="shared" si="15"/>
        <v>0</v>
      </c>
      <c r="AI84" s="163">
        <v>0</v>
      </c>
      <c r="AJ84" s="163">
        <v>0</v>
      </c>
      <c r="AK84" s="164">
        <v>0</v>
      </c>
      <c r="AL84" s="164">
        <f>IFERROR(VLOOKUP(B84,[2]rptBudgetaryBudgetCrossOrganiza!$A$4737:$N$5235,13,FALSE),"0")</f>
        <v>0</v>
      </c>
      <c r="AM84" s="164"/>
      <c r="AN84" s="164"/>
      <c r="AO84" s="164"/>
      <c r="AP84" s="164"/>
      <c r="AQ84" s="164">
        <f t="shared" si="23"/>
        <v>0</v>
      </c>
      <c r="AS84" s="161"/>
      <c r="AT84" s="161"/>
      <c r="AU84" s="161"/>
      <c r="AV84" s="161"/>
      <c r="AW84" s="161"/>
      <c r="AX84" s="161"/>
      <c r="AY84" s="161"/>
      <c r="AZ84" s="161">
        <f t="shared" si="16"/>
        <v>0</v>
      </c>
      <c r="BB84" s="164"/>
      <c r="BC84" s="164"/>
    </row>
    <row r="85" spans="1:55" x14ac:dyDescent="0.25">
      <c r="A85" s="158">
        <v>4</v>
      </c>
      <c r="B85" s="146" t="s">
        <v>305</v>
      </c>
      <c r="C85" s="159" t="str">
        <f t="shared" si="18"/>
        <v>30</v>
      </c>
      <c r="D85" s="159" t="str">
        <f t="shared" si="19"/>
        <v>40</v>
      </c>
      <c r="E85" s="147" t="str">
        <f t="shared" si="20"/>
        <v>400</v>
      </c>
      <c r="F85" s="147" t="str">
        <f t="shared" si="17"/>
        <v>5100.11</v>
      </c>
      <c r="G85" s="146" t="s">
        <v>107</v>
      </c>
      <c r="H85" s="188">
        <v>8808</v>
      </c>
      <c r="I85" s="188">
        <v>8808</v>
      </c>
      <c r="J85" s="160"/>
      <c r="K85" s="160"/>
      <c r="L85" s="160"/>
      <c r="M85" s="188">
        <v>7807.76</v>
      </c>
      <c r="N85" s="160">
        <v>7807.76</v>
      </c>
      <c r="O85" s="160">
        <f t="shared" si="22"/>
        <v>-1000.2399999999998</v>
      </c>
      <c r="Q85" s="161">
        <v>9775</v>
      </c>
      <c r="R85" s="161">
        <v>9775</v>
      </c>
      <c r="S85" s="161"/>
      <c r="T85" s="161"/>
      <c r="U85" s="161"/>
      <c r="V85" s="161">
        <v>9216.83</v>
      </c>
      <c r="W85" s="161">
        <v>9216.83</v>
      </c>
      <c r="X85" s="161">
        <f t="shared" si="21"/>
        <v>-558.17000000000007</v>
      </c>
      <c r="Z85" s="162">
        <v>10045</v>
      </c>
      <c r="AA85" s="162">
        <v>10045</v>
      </c>
      <c r="AB85" s="162"/>
      <c r="AC85" s="162"/>
      <c r="AD85" s="162"/>
      <c r="AE85" s="162">
        <v>9002.68</v>
      </c>
      <c r="AF85" s="162">
        <v>9002.68</v>
      </c>
      <c r="AG85" s="162">
        <f t="shared" si="15"/>
        <v>-1042.3199999999997</v>
      </c>
      <c r="AI85" s="163">
        <v>10045</v>
      </c>
      <c r="AJ85" s="163">
        <v>10045</v>
      </c>
      <c r="AK85" s="164">
        <v>10045</v>
      </c>
      <c r="AL85" s="164">
        <f>IFERROR(VLOOKUP(B85,[2]rptBudgetaryBudgetCrossOrganiza!$A$4737:$N$5235,13,FALSE),"0")</f>
        <v>2889.41</v>
      </c>
      <c r="AM85" s="164"/>
      <c r="AN85" s="164"/>
      <c r="AO85" s="164"/>
      <c r="AP85" s="164"/>
      <c r="AQ85" s="164">
        <f t="shared" si="23"/>
        <v>-10045</v>
      </c>
      <c r="AS85" s="161"/>
      <c r="AT85" s="161"/>
      <c r="AU85" s="161"/>
      <c r="AV85" s="161"/>
      <c r="AW85" s="161"/>
      <c r="AX85" s="161"/>
      <c r="AY85" s="161"/>
      <c r="AZ85" s="161">
        <f t="shared" si="16"/>
        <v>0</v>
      </c>
      <c r="BB85" s="164"/>
      <c r="BC85" s="164"/>
    </row>
    <row r="86" spans="1:55" x14ac:dyDescent="0.25">
      <c r="A86" s="158">
        <v>4</v>
      </c>
      <c r="B86" s="146" t="s">
        <v>308</v>
      </c>
      <c r="C86" s="159" t="str">
        <f t="shared" si="18"/>
        <v>30</v>
      </c>
      <c r="D86" s="159" t="str">
        <f t="shared" si="19"/>
        <v>40</v>
      </c>
      <c r="E86" s="147" t="str">
        <f t="shared" si="20"/>
        <v>400</v>
      </c>
      <c r="F86" s="147" t="str">
        <f t="shared" si="17"/>
        <v>5100.12</v>
      </c>
      <c r="G86" s="146" t="s">
        <v>108</v>
      </c>
      <c r="H86" s="188">
        <v>0</v>
      </c>
      <c r="I86" s="188">
        <v>0</v>
      </c>
      <c r="J86" s="160"/>
      <c r="K86" s="160"/>
      <c r="L86" s="160"/>
      <c r="M86" s="188">
        <v>0</v>
      </c>
      <c r="N86" s="160">
        <v>0</v>
      </c>
      <c r="O86" s="160">
        <f t="shared" si="22"/>
        <v>0</v>
      </c>
      <c r="Q86" s="161">
        <v>0</v>
      </c>
      <c r="R86" s="161">
        <v>0</v>
      </c>
      <c r="S86" s="161"/>
      <c r="T86" s="161"/>
      <c r="U86" s="161"/>
      <c r="V86" s="161">
        <v>0</v>
      </c>
      <c r="W86" s="161">
        <v>0</v>
      </c>
      <c r="X86" s="161">
        <f t="shared" si="21"/>
        <v>0</v>
      </c>
      <c r="Z86" s="162">
        <v>0</v>
      </c>
      <c r="AA86" s="162">
        <v>0</v>
      </c>
      <c r="AB86" s="162"/>
      <c r="AC86" s="162"/>
      <c r="AD86" s="162"/>
      <c r="AE86" s="162">
        <v>0</v>
      </c>
      <c r="AF86" s="162">
        <v>0</v>
      </c>
      <c r="AG86" s="162">
        <f t="shared" si="15"/>
        <v>0</v>
      </c>
      <c r="AI86" s="163">
        <v>0</v>
      </c>
      <c r="AJ86" s="163">
        <v>0</v>
      </c>
      <c r="AK86" s="164">
        <v>0</v>
      </c>
      <c r="AL86" s="164">
        <f>IFERROR(VLOOKUP(B86,[2]rptBudgetaryBudgetCrossOrganiza!$A$4737:$N$5235,13,FALSE),"0")</f>
        <v>0</v>
      </c>
      <c r="AM86" s="164"/>
      <c r="AN86" s="164"/>
      <c r="AO86" s="164"/>
      <c r="AP86" s="164"/>
      <c r="AQ86" s="164">
        <f t="shared" si="23"/>
        <v>0</v>
      </c>
      <c r="AS86" s="161"/>
      <c r="AT86" s="161"/>
      <c r="AU86" s="161"/>
      <c r="AV86" s="161"/>
      <c r="AW86" s="161"/>
      <c r="AX86" s="161"/>
      <c r="AY86" s="161"/>
      <c r="AZ86" s="161">
        <f t="shared" si="16"/>
        <v>0</v>
      </c>
      <c r="BB86" s="164"/>
      <c r="BC86" s="164"/>
    </row>
    <row r="87" spans="1:55" x14ac:dyDescent="0.25">
      <c r="A87" s="158">
        <v>4</v>
      </c>
      <c r="B87" s="146" t="s">
        <v>311</v>
      </c>
      <c r="C87" s="159" t="str">
        <f t="shared" si="18"/>
        <v>30</v>
      </c>
      <c r="D87" s="159" t="str">
        <f t="shared" si="19"/>
        <v>40</v>
      </c>
      <c r="E87" s="147" t="str">
        <f t="shared" si="20"/>
        <v>400</v>
      </c>
      <c r="F87" s="147" t="str">
        <f t="shared" si="17"/>
        <v>5100.15</v>
      </c>
      <c r="G87" s="146" t="s">
        <v>109</v>
      </c>
      <c r="H87" s="188">
        <v>0</v>
      </c>
      <c r="I87" s="188">
        <v>0</v>
      </c>
      <c r="J87" s="160"/>
      <c r="K87" s="160"/>
      <c r="L87" s="160"/>
      <c r="M87" s="188">
        <v>0</v>
      </c>
      <c r="N87" s="160">
        <v>0</v>
      </c>
      <c r="O87" s="160">
        <f t="shared" si="22"/>
        <v>0</v>
      </c>
      <c r="Q87" s="161">
        <v>480</v>
      </c>
      <c r="R87" s="161">
        <v>480</v>
      </c>
      <c r="S87" s="161"/>
      <c r="T87" s="161"/>
      <c r="U87" s="161"/>
      <c r="V87" s="161">
        <v>475.2</v>
      </c>
      <c r="W87" s="161">
        <v>475.2</v>
      </c>
      <c r="X87" s="161">
        <f t="shared" si="21"/>
        <v>-4.8000000000000114</v>
      </c>
      <c r="Z87" s="162">
        <v>476</v>
      </c>
      <c r="AA87" s="162">
        <v>476</v>
      </c>
      <c r="AB87" s="162"/>
      <c r="AC87" s="162"/>
      <c r="AD87" s="162"/>
      <c r="AE87" s="162">
        <v>158.4</v>
      </c>
      <c r="AF87" s="162">
        <v>158.4</v>
      </c>
      <c r="AG87" s="162">
        <f t="shared" si="15"/>
        <v>-317.60000000000002</v>
      </c>
      <c r="AI87" s="163">
        <v>476</v>
      </c>
      <c r="AJ87" s="163">
        <v>476</v>
      </c>
      <c r="AK87" s="164">
        <v>476</v>
      </c>
      <c r="AL87" s="164">
        <f>IFERROR(VLOOKUP(B87,[2]rptBudgetaryBudgetCrossOrganiza!$A$4737:$N$5235,13,FALSE),"0")</f>
        <v>59.4</v>
      </c>
      <c r="AM87" s="164"/>
      <c r="AN87" s="164"/>
      <c r="AO87" s="164"/>
      <c r="AP87" s="164"/>
      <c r="AQ87" s="164">
        <f t="shared" si="23"/>
        <v>-476</v>
      </c>
      <c r="AS87" s="161"/>
      <c r="AT87" s="161"/>
      <c r="AU87" s="161"/>
      <c r="AV87" s="161"/>
      <c r="AW87" s="161"/>
      <c r="AX87" s="161"/>
      <c r="AY87" s="161"/>
      <c r="AZ87" s="161">
        <f t="shared" si="16"/>
        <v>0</v>
      </c>
      <c r="BB87" s="164"/>
      <c r="BC87" s="164"/>
    </row>
    <row r="88" spans="1:55" x14ac:dyDescent="0.25">
      <c r="A88" s="158">
        <v>4</v>
      </c>
      <c r="B88" s="146" t="s">
        <v>316</v>
      </c>
      <c r="C88" s="159" t="str">
        <f t="shared" si="18"/>
        <v>30</v>
      </c>
      <c r="D88" s="159" t="str">
        <f t="shared" si="19"/>
        <v>40</v>
      </c>
      <c r="E88" s="147" t="str">
        <f t="shared" si="20"/>
        <v>400</v>
      </c>
      <c r="F88" s="147" t="str">
        <f t="shared" si="17"/>
        <v>5100.17</v>
      </c>
      <c r="G88" s="146" t="s">
        <v>315</v>
      </c>
      <c r="H88" s="188">
        <v>21105</v>
      </c>
      <c r="I88" s="188">
        <v>21105</v>
      </c>
      <c r="J88" s="160"/>
      <c r="K88" s="160"/>
      <c r="L88" s="160"/>
      <c r="M88" s="188">
        <v>20879.23</v>
      </c>
      <c r="N88" s="160">
        <v>20879.23</v>
      </c>
      <c r="O88" s="160">
        <f t="shared" si="22"/>
        <v>-225.77000000000044</v>
      </c>
      <c r="Q88" s="161">
        <v>16540</v>
      </c>
      <c r="R88" s="161">
        <v>16540</v>
      </c>
      <c r="S88" s="161"/>
      <c r="T88" s="161"/>
      <c r="U88" s="161"/>
      <c r="V88" s="161">
        <v>20704.73</v>
      </c>
      <c r="W88" s="161">
        <v>20704.73</v>
      </c>
      <c r="X88" s="161">
        <f t="shared" si="21"/>
        <v>4164.7299999999996</v>
      </c>
      <c r="Z88" s="162">
        <v>16540</v>
      </c>
      <c r="AA88" s="162">
        <v>16540</v>
      </c>
      <c r="AB88" s="162"/>
      <c r="AC88" s="162"/>
      <c r="AD88" s="162"/>
      <c r="AE88" s="162">
        <v>19777.599999999999</v>
      </c>
      <c r="AF88" s="162">
        <v>19777.599999999999</v>
      </c>
      <c r="AG88" s="162">
        <f t="shared" si="15"/>
        <v>3237.5999999999985</v>
      </c>
      <c r="AI88" s="163">
        <v>16540</v>
      </c>
      <c r="AJ88" s="163">
        <v>16540</v>
      </c>
      <c r="AK88" s="164">
        <v>16540</v>
      </c>
      <c r="AL88" s="164">
        <f>IFERROR(VLOOKUP(B88,[2]rptBudgetaryBudgetCrossOrganiza!$A$4737:$N$5235,13,FALSE),"0")</f>
        <v>4938.57</v>
      </c>
      <c r="AM88" s="164"/>
      <c r="AN88" s="164"/>
      <c r="AO88" s="164"/>
      <c r="AP88" s="164"/>
      <c r="AQ88" s="164">
        <f t="shared" si="23"/>
        <v>-16540</v>
      </c>
      <c r="AS88" s="161"/>
      <c r="AT88" s="161"/>
      <c r="AU88" s="161"/>
      <c r="AV88" s="161"/>
      <c r="AW88" s="161"/>
      <c r="AX88" s="161"/>
      <c r="AY88" s="161"/>
      <c r="AZ88" s="161">
        <f t="shared" si="16"/>
        <v>0</v>
      </c>
      <c r="BB88" s="164"/>
      <c r="BC88" s="164"/>
    </row>
    <row r="89" spans="1:55" ht="90" x14ac:dyDescent="0.25">
      <c r="A89" s="158">
        <v>5</v>
      </c>
      <c r="B89" s="146" t="s">
        <v>320</v>
      </c>
      <c r="C89" s="159" t="str">
        <f t="shared" si="18"/>
        <v>30</v>
      </c>
      <c r="D89" s="159" t="str">
        <f t="shared" si="19"/>
        <v>40</v>
      </c>
      <c r="E89" s="147" t="str">
        <f t="shared" si="20"/>
        <v>400</v>
      </c>
      <c r="F89" s="147" t="str">
        <f t="shared" si="17"/>
        <v>6000.01</v>
      </c>
      <c r="G89" s="146" t="s">
        <v>111</v>
      </c>
      <c r="H89" s="188">
        <v>50000</v>
      </c>
      <c r="I89" s="188">
        <v>542420</v>
      </c>
      <c r="J89" s="160"/>
      <c r="K89" s="160"/>
      <c r="L89" s="160"/>
      <c r="M89" s="188">
        <v>130260.16</v>
      </c>
      <c r="N89" s="160">
        <v>130260.16</v>
      </c>
      <c r="O89" s="160">
        <f t="shared" si="22"/>
        <v>-412159.83999999997</v>
      </c>
      <c r="Q89" s="161">
        <v>25000</v>
      </c>
      <c r="R89" s="161">
        <v>437645</v>
      </c>
      <c r="S89" s="161"/>
      <c r="T89" s="161"/>
      <c r="U89" s="161"/>
      <c r="V89" s="161">
        <v>116347.72</v>
      </c>
      <c r="W89" s="161">
        <v>116347.72</v>
      </c>
      <c r="X89" s="161">
        <f t="shared" si="21"/>
        <v>-321297.28000000003</v>
      </c>
      <c r="Z89" s="162">
        <v>25000</v>
      </c>
      <c r="AA89" s="162">
        <v>319300</v>
      </c>
      <c r="AB89" s="162"/>
      <c r="AC89" s="162"/>
      <c r="AD89" s="162"/>
      <c r="AE89" s="162">
        <v>106104.65</v>
      </c>
      <c r="AF89" s="162">
        <v>106104.65</v>
      </c>
      <c r="AG89" s="162">
        <f t="shared" si="15"/>
        <v>-213195.35</v>
      </c>
      <c r="AI89" s="163">
        <v>25000</v>
      </c>
      <c r="AJ89" s="163">
        <f>25000+263294</f>
        <v>288294</v>
      </c>
      <c r="AK89" s="164">
        <f>288294+50000+25000</f>
        <v>363294</v>
      </c>
      <c r="AL89" s="164">
        <f>IFERROR(VLOOKUP(B89,[2]rptBudgetaryBudgetCrossOrganiza!$A$4737:$N$5235,13,FALSE),"0")</f>
        <v>3823.83</v>
      </c>
      <c r="AM89" s="164"/>
      <c r="AN89" s="164"/>
      <c r="AO89" s="164"/>
      <c r="AP89" s="164"/>
      <c r="AQ89" s="164">
        <f t="shared" si="23"/>
        <v>-288294</v>
      </c>
      <c r="AS89" s="161"/>
      <c r="AT89" s="161"/>
      <c r="AU89" s="161"/>
      <c r="AV89" s="161"/>
      <c r="AW89" s="161"/>
      <c r="AX89" s="161"/>
      <c r="AY89" s="161"/>
      <c r="AZ89" s="161">
        <f t="shared" si="16"/>
        <v>0</v>
      </c>
      <c r="BB89" s="164"/>
      <c r="BC89" s="198" t="s">
        <v>456</v>
      </c>
    </row>
    <row r="90" spans="1:55" x14ac:dyDescent="0.25">
      <c r="A90" s="158">
        <v>5</v>
      </c>
      <c r="B90" s="146" t="s">
        <v>325</v>
      </c>
      <c r="C90" s="159" t="str">
        <f t="shared" si="18"/>
        <v>30</v>
      </c>
      <c r="D90" s="159" t="str">
        <f t="shared" si="19"/>
        <v>40</v>
      </c>
      <c r="E90" s="147" t="str">
        <f t="shared" si="20"/>
        <v>400</v>
      </c>
      <c r="F90" s="147" t="str">
        <f t="shared" si="17"/>
        <v>6000.12</v>
      </c>
      <c r="G90" s="146" t="s">
        <v>168</v>
      </c>
      <c r="H90" s="188">
        <v>112000</v>
      </c>
      <c r="I90" s="188">
        <v>112000</v>
      </c>
      <c r="J90" s="160"/>
      <c r="K90" s="160"/>
      <c r="L90" s="160"/>
      <c r="M90" s="188">
        <v>59505.5</v>
      </c>
      <c r="N90" s="160">
        <v>59505.5</v>
      </c>
      <c r="O90" s="160">
        <f t="shared" si="22"/>
        <v>-52494.5</v>
      </c>
      <c r="Q90" s="161">
        <v>100000</v>
      </c>
      <c r="R90" s="161">
        <v>81000</v>
      </c>
      <c r="S90" s="161"/>
      <c r="T90" s="161"/>
      <c r="U90" s="161"/>
      <c r="V90" s="161">
        <v>11933.05</v>
      </c>
      <c r="W90" s="161">
        <v>11933.05</v>
      </c>
      <c r="X90" s="161">
        <f t="shared" si="21"/>
        <v>-69066.95</v>
      </c>
      <c r="Z90" s="162">
        <v>125000</v>
      </c>
      <c r="AA90" s="162">
        <v>125000</v>
      </c>
      <c r="AB90" s="162"/>
      <c r="AC90" s="162"/>
      <c r="AD90" s="162"/>
      <c r="AE90" s="162">
        <v>-180</v>
      </c>
      <c r="AF90" s="162">
        <v>-180</v>
      </c>
      <c r="AG90" s="162">
        <f t="shared" si="15"/>
        <v>-125180</v>
      </c>
      <c r="AI90" s="163">
        <v>125000</v>
      </c>
      <c r="AJ90" s="163">
        <v>125000</v>
      </c>
      <c r="AK90" s="164">
        <v>125000</v>
      </c>
      <c r="AL90" s="164">
        <f>IFERROR(VLOOKUP(B90,[2]rptBudgetaryBudgetCrossOrganiza!$A$4737:$N$5235,13,FALSE),"0")</f>
        <v>18961.05</v>
      </c>
      <c r="AM90" s="164"/>
      <c r="AN90" s="164"/>
      <c r="AO90" s="164"/>
      <c r="AP90" s="164"/>
      <c r="AQ90" s="164">
        <f t="shared" si="23"/>
        <v>-125000</v>
      </c>
      <c r="AS90" s="161"/>
      <c r="AT90" s="161"/>
      <c r="AU90" s="161"/>
      <c r="AV90" s="161"/>
      <c r="AW90" s="161"/>
      <c r="AX90" s="161"/>
      <c r="AY90" s="161"/>
      <c r="AZ90" s="161">
        <f t="shared" si="16"/>
        <v>0</v>
      </c>
      <c r="BB90" s="164"/>
      <c r="BC90" s="164"/>
    </row>
    <row r="91" spans="1:55" x14ac:dyDescent="0.25">
      <c r="A91" s="158">
        <v>5</v>
      </c>
      <c r="B91" s="146" t="s">
        <v>328</v>
      </c>
      <c r="C91" s="159" t="str">
        <f t="shared" si="18"/>
        <v>30</v>
      </c>
      <c r="D91" s="159" t="str">
        <f t="shared" si="19"/>
        <v>40</v>
      </c>
      <c r="E91" s="147" t="str">
        <f t="shared" si="20"/>
        <v>400</v>
      </c>
      <c r="F91" s="147" t="str">
        <f t="shared" si="17"/>
        <v>6000.18</v>
      </c>
      <c r="G91" s="146" t="s">
        <v>165</v>
      </c>
      <c r="H91" s="188">
        <v>15000</v>
      </c>
      <c r="I91" s="188">
        <v>15000</v>
      </c>
      <c r="J91" s="160"/>
      <c r="K91" s="160"/>
      <c r="L91" s="160"/>
      <c r="M91" s="188">
        <v>16814.189999999999</v>
      </c>
      <c r="N91" s="160">
        <v>16814.189999999999</v>
      </c>
      <c r="O91" s="160">
        <f t="shared" si="22"/>
        <v>1814.1899999999987</v>
      </c>
      <c r="Q91" s="161">
        <v>12000</v>
      </c>
      <c r="R91" s="161">
        <v>12000</v>
      </c>
      <c r="S91" s="161"/>
      <c r="T91" s="161"/>
      <c r="U91" s="161"/>
      <c r="V91" s="161">
        <v>16244.61</v>
      </c>
      <c r="W91" s="161">
        <v>16244.61</v>
      </c>
      <c r="X91" s="161">
        <f t="shared" si="21"/>
        <v>4244.6100000000006</v>
      </c>
      <c r="Z91" s="162">
        <v>24000</v>
      </c>
      <c r="AA91" s="162">
        <v>24000</v>
      </c>
      <c r="AB91" s="162"/>
      <c r="AC91" s="162"/>
      <c r="AD91" s="162"/>
      <c r="AE91" s="162">
        <v>7265</v>
      </c>
      <c r="AF91" s="162">
        <v>7265</v>
      </c>
      <c r="AG91" s="162">
        <f t="shared" si="15"/>
        <v>-16735</v>
      </c>
      <c r="AI91" s="163">
        <v>24000</v>
      </c>
      <c r="AJ91" s="163">
        <v>24000</v>
      </c>
      <c r="AK91" s="164">
        <v>24000</v>
      </c>
      <c r="AL91" s="164">
        <f>IFERROR(VLOOKUP(B91,[2]rptBudgetaryBudgetCrossOrganiza!$A$4737:$N$5235,13,FALSE),"0")</f>
        <v>663</v>
      </c>
      <c r="AM91" s="164"/>
      <c r="AN91" s="164"/>
      <c r="AO91" s="164"/>
      <c r="AP91" s="164"/>
      <c r="AQ91" s="164">
        <f t="shared" si="23"/>
        <v>-24000</v>
      </c>
      <c r="AS91" s="161"/>
      <c r="AT91" s="161"/>
      <c r="AU91" s="161"/>
      <c r="AV91" s="161"/>
      <c r="AW91" s="161"/>
      <c r="AX91" s="161"/>
      <c r="AY91" s="161"/>
      <c r="AZ91" s="161">
        <f t="shared" si="16"/>
        <v>0</v>
      </c>
      <c r="BB91" s="164"/>
      <c r="BC91" s="164"/>
    </row>
    <row r="92" spans="1:55" x14ac:dyDescent="0.25">
      <c r="A92" s="158">
        <v>5</v>
      </c>
      <c r="B92" s="146" t="s">
        <v>331</v>
      </c>
      <c r="C92" s="159" t="str">
        <f t="shared" si="18"/>
        <v>30</v>
      </c>
      <c r="D92" s="159" t="str">
        <f t="shared" si="19"/>
        <v>40</v>
      </c>
      <c r="E92" s="147" t="str">
        <f t="shared" si="20"/>
        <v>400</v>
      </c>
      <c r="F92" s="147" t="str">
        <f t="shared" si="17"/>
        <v>6000.19</v>
      </c>
      <c r="G92" s="146" t="s">
        <v>164</v>
      </c>
      <c r="H92" s="188">
        <v>1200</v>
      </c>
      <c r="I92" s="188">
        <v>1200</v>
      </c>
      <c r="J92" s="160"/>
      <c r="K92" s="160"/>
      <c r="L92" s="160"/>
      <c r="M92" s="188">
        <v>0</v>
      </c>
      <c r="N92" s="160">
        <v>0</v>
      </c>
      <c r="O92" s="160">
        <f t="shared" si="22"/>
        <v>-1200</v>
      </c>
      <c r="Q92" s="161">
        <v>0</v>
      </c>
      <c r="R92" s="161">
        <v>0</v>
      </c>
      <c r="S92" s="161"/>
      <c r="T92" s="161"/>
      <c r="U92" s="161"/>
      <c r="V92" s="161">
        <v>0</v>
      </c>
      <c r="W92" s="161">
        <v>0</v>
      </c>
      <c r="X92" s="161">
        <f t="shared" si="21"/>
        <v>0</v>
      </c>
      <c r="Z92" s="162">
        <v>0</v>
      </c>
      <c r="AA92" s="162">
        <v>0</v>
      </c>
      <c r="AB92" s="162"/>
      <c r="AC92" s="162"/>
      <c r="AD92" s="162"/>
      <c r="AE92" s="162">
        <v>0</v>
      </c>
      <c r="AF92" s="162">
        <v>0</v>
      </c>
      <c r="AG92" s="162">
        <f t="shared" si="15"/>
        <v>0</v>
      </c>
      <c r="AI92" s="163">
        <v>0</v>
      </c>
      <c r="AJ92" s="163">
        <v>0</v>
      </c>
      <c r="AK92" s="164">
        <v>0</v>
      </c>
      <c r="AL92" s="164">
        <f>IFERROR(VLOOKUP(B92,[2]rptBudgetaryBudgetCrossOrganiza!$A$4737:$N$5235,13,FALSE),"0")</f>
        <v>0</v>
      </c>
      <c r="AM92" s="164"/>
      <c r="AN92" s="164"/>
      <c r="AO92" s="164"/>
      <c r="AP92" s="164"/>
      <c r="AQ92" s="164">
        <f t="shared" si="23"/>
        <v>0</v>
      </c>
      <c r="AS92" s="161"/>
      <c r="AT92" s="161"/>
      <c r="AU92" s="161"/>
      <c r="AV92" s="161"/>
      <c r="AW92" s="161"/>
      <c r="AX92" s="161"/>
      <c r="AY92" s="161"/>
      <c r="AZ92" s="161">
        <f t="shared" si="16"/>
        <v>0</v>
      </c>
      <c r="BB92" s="164"/>
      <c r="BC92" s="164"/>
    </row>
    <row r="93" spans="1:55" x14ac:dyDescent="0.25">
      <c r="A93" s="158">
        <v>5</v>
      </c>
      <c r="B93" s="146" t="s">
        <v>333</v>
      </c>
      <c r="C93" s="159" t="str">
        <f t="shared" si="18"/>
        <v>30</v>
      </c>
      <c r="D93" s="159" t="str">
        <f t="shared" si="19"/>
        <v>40</v>
      </c>
      <c r="E93" s="147" t="str">
        <f t="shared" si="20"/>
        <v>400</v>
      </c>
      <c r="F93" s="147" t="str">
        <f t="shared" si="17"/>
        <v>6000.33</v>
      </c>
      <c r="G93" s="146" t="s">
        <v>334</v>
      </c>
      <c r="H93" s="188">
        <v>0</v>
      </c>
      <c r="I93" s="188">
        <v>0</v>
      </c>
      <c r="J93" s="160"/>
      <c r="K93" s="160"/>
      <c r="L93" s="160"/>
      <c r="M93" s="188">
        <v>0</v>
      </c>
      <c r="N93" s="160">
        <v>0</v>
      </c>
      <c r="O93" s="160">
        <f t="shared" si="22"/>
        <v>0</v>
      </c>
      <c r="Q93" s="161">
        <v>0</v>
      </c>
      <c r="R93" s="161">
        <v>15000</v>
      </c>
      <c r="S93" s="161"/>
      <c r="T93" s="161"/>
      <c r="U93" s="161"/>
      <c r="V93" s="161">
        <v>14471.75</v>
      </c>
      <c r="W93" s="161">
        <v>14471.75</v>
      </c>
      <c r="X93" s="161">
        <f t="shared" si="21"/>
        <v>-528.25</v>
      </c>
      <c r="Z93" s="162">
        <v>0</v>
      </c>
      <c r="AA93" s="162">
        <v>3656</v>
      </c>
      <c r="AB93" s="162"/>
      <c r="AC93" s="162"/>
      <c r="AD93" s="162"/>
      <c r="AE93" s="162">
        <v>3261.25</v>
      </c>
      <c r="AF93" s="162">
        <v>3261.25</v>
      </c>
      <c r="AG93" s="162">
        <f t="shared" si="15"/>
        <v>-394.75</v>
      </c>
      <c r="AI93" s="163">
        <v>0</v>
      </c>
      <c r="AJ93" s="163">
        <v>0</v>
      </c>
      <c r="AK93" s="164">
        <v>0</v>
      </c>
      <c r="AL93" s="164">
        <f>IFERROR(VLOOKUP(B93,[2]rptBudgetaryBudgetCrossOrganiza!$A$4737:$N$5235,13,FALSE),"0")</f>
        <v>367.5</v>
      </c>
      <c r="AM93" s="164"/>
      <c r="AN93" s="164"/>
      <c r="AO93" s="164"/>
      <c r="AP93" s="164"/>
      <c r="AQ93" s="164">
        <f t="shared" si="23"/>
        <v>0</v>
      </c>
      <c r="AS93" s="161"/>
      <c r="AT93" s="161"/>
      <c r="AU93" s="161"/>
      <c r="AV93" s="161"/>
      <c r="AW93" s="161"/>
      <c r="AX93" s="161"/>
      <c r="AY93" s="161"/>
      <c r="AZ93" s="161">
        <f t="shared" si="16"/>
        <v>0</v>
      </c>
      <c r="BB93" s="164"/>
      <c r="BC93" s="164"/>
    </row>
    <row r="94" spans="1:55" x14ac:dyDescent="0.25">
      <c r="A94" s="158">
        <v>6</v>
      </c>
      <c r="B94" s="146" t="s">
        <v>336</v>
      </c>
      <c r="C94" s="159" t="str">
        <f t="shared" si="18"/>
        <v>30</v>
      </c>
      <c r="D94" s="159" t="str">
        <f t="shared" si="19"/>
        <v>40</v>
      </c>
      <c r="E94" s="147" t="str">
        <f t="shared" si="20"/>
        <v>400</v>
      </c>
      <c r="F94" s="147" t="str">
        <f t="shared" si="17"/>
        <v>6100.01</v>
      </c>
      <c r="G94" s="146" t="s">
        <v>112</v>
      </c>
      <c r="H94" s="188">
        <v>9000</v>
      </c>
      <c r="I94" s="188">
        <v>9000</v>
      </c>
      <c r="J94" s="160"/>
      <c r="K94" s="160"/>
      <c r="L94" s="160"/>
      <c r="M94" s="188">
        <v>4651.95</v>
      </c>
      <c r="N94" s="160">
        <v>4651.95</v>
      </c>
      <c r="O94" s="160">
        <f t="shared" si="22"/>
        <v>-4348.05</v>
      </c>
      <c r="Q94" s="161">
        <v>5000</v>
      </c>
      <c r="R94" s="161">
        <v>5000</v>
      </c>
      <c r="S94" s="161"/>
      <c r="T94" s="161"/>
      <c r="U94" s="161"/>
      <c r="V94" s="161">
        <v>4755.16</v>
      </c>
      <c r="W94" s="161">
        <v>4755.16</v>
      </c>
      <c r="X94" s="161">
        <f t="shared" si="21"/>
        <v>-244.84000000000015</v>
      </c>
      <c r="Z94" s="162">
        <v>5000</v>
      </c>
      <c r="AA94" s="162">
        <v>5000</v>
      </c>
      <c r="AB94" s="162"/>
      <c r="AC94" s="162"/>
      <c r="AD94" s="162"/>
      <c r="AE94" s="162">
        <v>4742.13</v>
      </c>
      <c r="AF94" s="162">
        <v>4742.13</v>
      </c>
      <c r="AG94" s="162">
        <f t="shared" si="15"/>
        <v>-257.86999999999989</v>
      </c>
      <c r="AI94" s="163">
        <v>5000</v>
      </c>
      <c r="AJ94" s="163">
        <v>5000</v>
      </c>
      <c r="AK94" s="164">
        <v>5000</v>
      </c>
      <c r="AL94" s="164">
        <f>IFERROR(VLOOKUP(B94,[2]rptBudgetaryBudgetCrossOrganiza!$A$4737:$N$5235,13,FALSE),"0")</f>
        <v>0</v>
      </c>
      <c r="AM94" s="164"/>
      <c r="AN94" s="164"/>
      <c r="AO94" s="164"/>
      <c r="AP94" s="164"/>
      <c r="AQ94" s="164">
        <f t="shared" si="23"/>
        <v>-5000</v>
      </c>
      <c r="AS94" s="161"/>
      <c r="AT94" s="161"/>
      <c r="AU94" s="161"/>
      <c r="AV94" s="161"/>
      <c r="AW94" s="161"/>
      <c r="AX94" s="161"/>
      <c r="AY94" s="161"/>
      <c r="AZ94" s="161">
        <f t="shared" si="16"/>
        <v>0</v>
      </c>
      <c r="BB94" s="164"/>
      <c r="BC94" s="164"/>
    </row>
    <row r="95" spans="1:55" x14ac:dyDescent="0.25">
      <c r="A95" s="158">
        <v>6</v>
      </c>
      <c r="B95" s="146" t="s">
        <v>339</v>
      </c>
      <c r="C95" s="159" t="str">
        <f t="shared" si="18"/>
        <v>30</v>
      </c>
      <c r="D95" s="159" t="str">
        <f t="shared" si="19"/>
        <v>40</v>
      </c>
      <c r="E95" s="147" t="str">
        <f t="shared" si="20"/>
        <v>400</v>
      </c>
      <c r="F95" s="147" t="str">
        <f t="shared" si="17"/>
        <v>6100.02</v>
      </c>
      <c r="G95" s="146" t="s">
        <v>149</v>
      </c>
      <c r="H95" s="188">
        <v>2530</v>
      </c>
      <c r="I95" s="188">
        <v>2530</v>
      </c>
      <c r="J95" s="160"/>
      <c r="K95" s="160"/>
      <c r="L95" s="160"/>
      <c r="M95" s="188">
        <v>2285.1999999999998</v>
      </c>
      <c r="N95" s="160">
        <v>2285.1999999999998</v>
      </c>
      <c r="O95" s="160">
        <f t="shared" si="22"/>
        <v>-244.80000000000018</v>
      </c>
      <c r="Q95" s="161">
        <v>2750</v>
      </c>
      <c r="R95" s="161">
        <v>2750</v>
      </c>
      <c r="S95" s="161"/>
      <c r="T95" s="161"/>
      <c r="U95" s="161"/>
      <c r="V95" s="161">
        <v>1864.01</v>
      </c>
      <c r="W95" s="161">
        <v>1864.01</v>
      </c>
      <c r="X95" s="161">
        <f t="shared" si="21"/>
        <v>-885.99</v>
      </c>
      <c r="Z95" s="162">
        <v>2100</v>
      </c>
      <c r="AA95" s="162">
        <v>2100</v>
      </c>
      <c r="AB95" s="162"/>
      <c r="AC95" s="162"/>
      <c r="AD95" s="162"/>
      <c r="AE95" s="162">
        <v>1902.26</v>
      </c>
      <c r="AF95" s="162">
        <v>1902.26</v>
      </c>
      <c r="AG95" s="162">
        <f t="shared" ref="AG95:AG120" si="24">AF95-AA95</f>
        <v>-197.74</v>
      </c>
      <c r="AI95" s="163">
        <v>2100</v>
      </c>
      <c r="AJ95" s="163">
        <v>2100</v>
      </c>
      <c r="AK95" s="164">
        <v>2100</v>
      </c>
      <c r="AL95" s="164">
        <f>IFERROR(VLOOKUP(B95,[2]rptBudgetaryBudgetCrossOrganiza!$A$4737:$N$5235,13,FALSE),"0")</f>
        <v>357.26</v>
      </c>
      <c r="AM95" s="164"/>
      <c r="AN95" s="164"/>
      <c r="AO95" s="164"/>
      <c r="AP95" s="164"/>
      <c r="AQ95" s="164">
        <f t="shared" si="23"/>
        <v>-2100</v>
      </c>
      <c r="AS95" s="161"/>
      <c r="AT95" s="161"/>
      <c r="AU95" s="161"/>
      <c r="AV95" s="161"/>
      <c r="AW95" s="161"/>
      <c r="AX95" s="161"/>
      <c r="AY95" s="161"/>
      <c r="AZ95" s="161">
        <f t="shared" ref="AZ95:AZ119" si="25">AY95-AT95</f>
        <v>0</v>
      </c>
      <c r="BB95" s="164"/>
      <c r="BC95" s="164"/>
    </row>
    <row r="96" spans="1:55" x14ac:dyDescent="0.25">
      <c r="A96" s="158">
        <v>6</v>
      </c>
      <c r="B96" s="146" t="s">
        <v>342</v>
      </c>
      <c r="C96" s="159" t="str">
        <f t="shared" si="18"/>
        <v>30</v>
      </c>
      <c r="D96" s="159" t="str">
        <f t="shared" si="19"/>
        <v>40</v>
      </c>
      <c r="E96" s="147" t="str">
        <f t="shared" si="20"/>
        <v>400</v>
      </c>
      <c r="F96" s="147" t="str">
        <f t="shared" si="17"/>
        <v>6100.03</v>
      </c>
      <c r="G96" s="146" t="s">
        <v>150</v>
      </c>
      <c r="H96" s="188">
        <v>120</v>
      </c>
      <c r="I96" s="188">
        <v>120</v>
      </c>
      <c r="J96" s="160"/>
      <c r="K96" s="160"/>
      <c r="L96" s="160"/>
      <c r="M96" s="188">
        <v>0</v>
      </c>
      <c r="N96" s="160">
        <v>0</v>
      </c>
      <c r="O96" s="160">
        <f t="shared" si="22"/>
        <v>-120</v>
      </c>
      <c r="Q96" s="161">
        <v>250</v>
      </c>
      <c r="R96" s="161">
        <v>250</v>
      </c>
      <c r="S96" s="161"/>
      <c r="T96" s="161"/>
      <c r="U96" s="161"/>
      <c r="V96" s="161">
        <v>304.08</v>
      </c>
      <c r="W96" s="161">
        <v>304.08</v>
      </c>
      <c r="X96" s="161">
        <f t="shared" si="21"/>
        <v>54.079999999999984</v>
      </c>
      <c r="Z96" s="162">
        <v>250</v>
      </c>
      <c r="AA96" s="162">
        <v>250</v>
      </c>
      <c r="AB96" s="162"/>
      <c r="AC96" s="162"/>
      <c r="AD96" s="162"/>
      <c r="AE96" s="162">
        <v>393.81</v>
      </c>
      <c r="AF96" s="162">
        <v>393.81</v>
      </c>
      <c r="AG96" s="162">
        <f t="shared" si="24"/>
        <v>143.81</v>
      </c>
      <c r="AI96" s="163">
        <v>250</v>
      </c>
      <c r="AJ96" s="163">
        <v>250</v>
      </c>
      <c r="AK96" s="164">
        <v>250</v>
      </c>
      <c r="AL96" s="164">
        <f>IFERROR(VLOOKUP(B96,[2]rptBudgetaryBudgetCrossOrganiza!$A$4737:$N$5235,13,FALSE),"0")</f>
        <v>76.02</v>
      </c>
      <c r="AM96" s="164"/>
      <c r="AN96" s="164"/>
      <c r="AO96" s="164"/>
      <c r="AP96" s="164"/>
      <c r="AQ96" s="164">
        <f t="shared" si="23"/>
        <v>-250</v>
      </c>
      <c r="AS96" s="161"/>
      <c r="AT96" s="161"/>
      <c r="AU96" s="161"/>
      <c r="AV96" s="161"/>
      <c r="AW96" s="161"/>
      <c r="AX96" s="161"/>
      <c r="AY96" s="161"/>
      <c r="AZ96" s="161">
        <f t="shared" si="25"/>
        <v>0</v>
      </c>
      <c r="BB96" s="164"/>
      <c r="BC96" s="164"/>
    </row>
    <row r="97" spans="1:55" x14ac:dyDescent="0.25">
      <c r="A97" s="158">
        <v>6</v>
      </c>
      <c r="B97" s="146" t="s">
        <v>345</v>
      </c>
      <c r="C97" s="159" t="str">
        <f t="shared" si="18"/>
        <v>30</v>
      </c>
      <c r="D97" s="159" t="str">
        <f t="shared" si="19"/>
        <v>40</v>
      </c>
      <c r="E97" s="147" t="str">
        <f t="shared" si="20"/>
        <v>400</v>
      </c>
      <c r="F97" s="147" t="str">
        <f t="shared" si="17"/>
        <v>6200.01</v>
      </c>
      <c r="G97" s="146" t="s">
        <v>151</v>
      </c>
      <c r="H97" s="188">
        <v>4000</v>
      </c>
      <c r="I97" s="188">
        <v>4000</v>
      </c>
      <c r="J97" s="160"/>
      <c r="K97" s="160"/>
      <c r="L97" s="160"/>
      <c r="M97" s="188">
        <v>1742.39</v>
      </c>
      <c r="N97" s="160">
        <v>1742.39</v>
      </c>
      <c r="O97" s="160">
        <f t="shared" si="22"/>
        <v>-2257.6099999999997</v>
      </c>
      <c r="Q97" s="161">
        <v>4000</v>
      </c>
      <c r="R97" s="161">
        <v>4000</v>
      </c>
      <c r="S97" s="161"/>
      <c r="T97" s="161"/>
      <c r="U97" s="161"/>
      <c r="V97" s="161">
        <v>2407.7399999999998</v>
      </c>
      <c r="W97" s="161">
        <v>2407.7399999999998</v>
      </c>
      <c r="X97" s="161">
        <f t="shared" si="21"/>
        <v>-1592.2600000000002</v>
      </c>
      <c r="Z97" s="162">
        <v>4000</v>
      </c>
      <c r="AA97" s="162">
        <v>4000</v>
      </c>
      <c r="AB97" s="162"/>
      <c r="AC97" s="162"/>
      <c r="AD97" s="162"/>
      <c r="AE97" s="162">
        <v>3679.35</v>
      </c>
      <c r="AF97" s="162">
        <v>3679.35</v>
      </c>
      <c r="AG97" s="162">
        <f t="shared" si="24"/>
        <v>-320.65000000000009</v>
      </c>
      <c r="AI97" s="163">
        <v>4000</v>
      </c>
      <c r="AJ97" s="163">
        <v>4000</v>
      </c>
      <c r="AK97" s="164">
        <v>4000</v>
      </c>
      <c r="AL97" s="164">
        <f>IFERROR(VLOOKUP(B97,[2]rptBudgetaryBudgetCrossOrganiza!$A$4737:$N$5235,13,FALSE),"0")</f>
        <v>448.21</v>
      </c>
      <c r="AM97" s="164"/>
      <c r="AN97" s="164"/>
      <c r="AO97" s="164"/>
      <c r="AP97" s="164"/>
      <c r="AQ97" s="164">
        <f t="shared" si="23"/>
        <v>-4000</v>
      </c>
      <c r="AS97" s="161"/>
      <c r="AT97" s="161"/>
      <c r="AU97" s="161"/>
      <c r="AV97" s="161"/>
      <c r="AW97" s="161"/>
      <c r="AX97" s="161"/>
      <c r="AY97" s="161"/>
      <c r="AZ97" s="161">
        <f t="shared" si="25"/>
        <v>0</v>
      </c>
      <c r="BB97" s="164"/>
      <c r="BC97" s="164"/>
    </row>
    <row r="98" spans="1:55" ht="45" x14ac:dyDescent="0.25">
      <c r="A98" s="158">
        <v>6</v>
      </c>
      <c r="B98" s="146" t="s">
        <v>348</v>
      </c>
      <c r="C98" s="159" t="str">
        <f t="shared" si="18"/>
        <v>30</v>
      </c>
      <c r="D98" s="159" t="str">
        <f t="shared" si="19"/>
        <v>40</v>
      </c>
      <c r="E98" s="147" t="str">
        <f t="shared" si="20"/>
        <v>400</v>
      </c>
      <c r="F98" s="147" t="str">
        <f t="shared" si="17"/>
        <v>6200.02</v>
      </c>
      <c r="G98" s="146" t="s">
        <v>113</v>
      </c>
      <c r="H98" s="188">
        <v>2500</v>
      </c>
      <c r="I98" s="188">
        <v>2500</v>
      </c>
      <c r="J98" s="160"/>
      <c r="K98" s="160"/>
      <c r="L98" s="160"/>
      <c r="M98" s="188">
        <v>4979.8100000000004</v>
      </c>
      <c r="N98" s="160">
        <v>4979.8100000000004</v>
      </c>
      <c r="O98" s="160">
        <f t="shared" si="22"/>
        <v>2479.8100000000004</v>
      </c>
      <c r="Q98" s="161">
        <v>3000</v>
      </c>
      <c r="R98" s="161">
        <v>9000</v>
      </c>
      <c r="S98" s="161"/>
      <c r="T98" s="161"/>
      <c r="U98" s="161"/>
      <c r="V98" s="161">
        <v>4007.59</v>
      </c>
      <c r="W98" s="161">
        <v>4007.59</v>
      </c>
      <c r="X98" s="161">
        <f t="shared" si="21"/>
        <v>-4992.41</v>
      </c>
      <c r="Z98" s="162">
        <v>3000</v>
      </c>
      <c r="AA98" s="162">
        <v>3000</v>
      </c>
      <c r="AB98" s="162"/>
      <c r="AC98" s="162"/>
      <c r="AD98" s="162"/>
      <c r="AE98" s="162">
        <v>3339.38</v>
      </c>
      <c r="AF98" s="162">
        <v>3339.38</v>
      </c>
      <c r="AG98" s="162">
        <f t="shared" si="24"/>
        <v>339.38000000000011</v>
      </c>
      <c r="AI98" s="163">
        <v>3000</v>
      </c>
      <c r="AJ98" s="163">
        <v>3000</v>
      </c>
      <c r="AK98" s="164">
        <v>13000</v>
      </c>
      <c r="AL98" s="164">
        <f>IFERROR(VLOOKUP(B98,[2]rptBudgetaryBudgetCrossOrganiza!$A$4737:$N$5235,13,FALSE),"0")</f>
        <v>1567.74</v>
      </c>
      <c r="AM98" s="164"/>
      <c r="AN98" s="164"/>
      <c r="AO98" s="164"/>
      <c r="AP98" s="164"/>
      <c r="AQ98" s="164">
        <f t="shared" si="23"/>
        <v>-3000</v>
      </c>
      <c r="AS98" s="161"/>
      <c r="AT98" s="161"/>
      <c r="AU98" s="161"/>
      <c r="AV98" s="161"/>
      <c r="AW98" s="161"/>
      <c r="AX98" s="161"/>
      <c r="AY98" s="161"/>
      <c r="AZ98" s="161">
        <f t="shared" si="25"/>
        <v>0</v>
      </c>
      <c r="BB98" s="164"/>
      <c r="BC98" s="198" t="s">
        <v>452</v>
      </c>
    </row>
    <row r="99" spans="1:55" x14ac:dyDescent="0.25">
      <c r="A99" s="158">
        <v>6</v>
      </c>
      <c r="B99" s="146" t="s">
        <v>351</v>
      </c>
      <c r="C99" s="159" t="str">
        <f t="shared" si="18"/>
        <v>30</v>
      </c>
      <c r="D99" s="159" t="str">
        <f t="shared" si="19"/>
        <v>40</v>
      </c>
      <c r="E99" s="147" t="str">
        <f t="shared" si="20"/>
        <v>400</v>
      </c>
      <c r="F99" s="147" t="str">
        <f t="shared" ref="F99:F130" si="26">RIGHT(B99,7)</f>
        <v>6200.03</v>
      </c>
      <c r="G99" s="146" t="s">
        <v>114</v>
      </c>
      <c r="H99" s="188">
        <v>5500</v>
      </c>
      <c r="I99" s="188">
        <v>5500</v>
      </c>
      <c r="J99" s="160"/>
      <c r="K99" s="160"/>
      <c r="L99" s="160"/>
      <c r="M99" s="188">
        <v>5930.32</v>
      </c>
      <c r="N99" s="160">
        <v>5930.32</v>
      </c>
      <c r="O99" s="160">
        <f t="shared" si="22"/>
        <v>430.31999999999971</v>
      </c>
      <c r="Q99" s="161">
        <v>5000</v>
      </c>
      <c r="R99" s="161">
        <v>5000</v>
      </c>
      <c r="S99" s="161"/>
      <c r="T99" s="161"/>
      <c r="U99" s="161"/>
      <c r="V99" s="161">
        <v>4332.24</v>
      </c>
      <c r="W99" s="161">
        <v>4332.24</v>
      </c>
      <c r="X99" s="161">
        <f t="shared" si="21"/>
        <v>-667.76000000000022</v>
      </c>
      <c r="Z99" s="162">
        <v>5000</v>
      </c>
      <c r="AA99" s="162">
        <v>5000</v>
      </c>
      <c r="AB99" s="162"/>
      <c r="AC99" s="162"/>
      <c r="AD99" s="162"/>
      <c r="AE99" s="162">
        <v>3926.47</v>
      </c>
      <c r="AF99" s="162">
        <v>3926.47</v>
      </c>
      <c r="AG99" s="162">
        <f t="shared" si="24"/>
        <v>-1073.5300000000002</v>
      </c>
      <c r="AI99" s="163">
        <v>5000</v>
      </c>
      <c r="AJ99" s="163">
        <v>5000</v>
      </c>
      <c r="AK99" s="164">
        <v>5000</v>
      </c>
      <c r="AL99" s="164">
        <f>IFERROR(VLOOKUP(B99,[2]rptBudgetaryBudgetCrossOrganiza!$A$4737:$N$5235,13,FALSE),"0")</f>
        <v>528.29999999999995</v>
      </c>
      <c r="AM99" s="164"/>
      <c r="AN99" s="164"/>
      <c r="AO99" s="164"/>
      <c r="AP99" s="164"/>
      <c r="AQ99" s="164">
        <f t="shared" si="23"/>
        <v>-5000</v>
      </c>
      <c r="AS99" s="161"/>
      <c r="AT99" s="161"/>
      <c r="AU99" s="161"/>
      <c r="AV99" s="161"/>
      <c r="AW99" s="161"/>
      <c r="AX99" s="161"/>
      <c r="AY99" s="161"/>
      <c r="AZ99" s="161">
        <f t="shared" si="25"/>
        <v>0</v>
      </c>
      <c r="BB99" s="164"/>
      <c r="BC99" s="164"/>
    </row>
    <row r="100" spans="1:55" x14ac:dyDescent="0.25">
      <c r="A100" s="158">
        <v>6</v>
      </c>
      <c r="B100" s="146" t="s">
        <v>354</v>
      </c>
      <c r="C100" s="159" t="str">
        <f t="shared" si="18"/>
        <v>30</v>
      </c>
      <c r="D100" s="159" t="str">
        <f t="shared" si="19"/>
        <v>40</v>
      </c>
      <c r="E100" s="147" t="str">
        <f t="shared" si="20"/>
        <v>400</v>
      </c>
      <c r="F100" s="147" t="str">
        <f t="shared" si="26"/>
        <v>6200.04</v>
      </c>
      <c r="G100" s="146" t="s">
        <v>152</v>
      </c>
      <c r="H100" s="188">
        <v>0</v>
      </c>
      <c r="I100" s="188">
        <v>0</v>
      </c>
      <c r="J100" s="160"/>
      <c r="K100" s="160"/>
      <c r="L100" s="160"/>
      <c r="M100" s="188">
        <v>0</v>
      </c>
      <c r="N100" s="160">
        <v>0</v>
      </c>
      <c r="O100" s="160">
        <f t="shared" si="22"/>
        <v>0</v>
      </c>
      <c r="Q100" s="161">
        <v>0</v>
      </c>
      <c r="R100" s="161">
        <v>0</v>
      </c>
      <c r="S100" s="161"/>
      <c r="T100" s="161"/>
      <c r="U100" s="161"/>
      <c r="V100" s="161">
        <v>0</v>
      </c>
      <c r="W100" s="161">
        <v>0</v>
      </c>
      <c r="X100" s="161">
        <f t="shared" si="21"/>
        <v>0</v>
      </c>
      <c r="Z100" s="162">
        <v>0</v>
      </c>
      <c r="AA100" s="162">
        <v>0</v>
      </c>
      <c r="AB100" s="162"/>
      <c r="AC100" s="162"/>
      <c r="AD100" s="162"/>
      <c r="AE100" s="162">
        <v>0</v>
      </c>
      <c r="AF100" s="162">
        <v>0</v>
      </c>
      <c r="AG100" s="162">
        <f t="shared" si="24"/>
        <v>0</v>
      </c>
      <c r="AI100" s="163">
        <v>0</v>
      </c>
      <c r="AJ100" s="163">
        <v>0</v>
      </c>
      <c r="AK100" s="164">
        <v>0</v>
      </c>
      <c r="AL100" s="164">
        <f>IFERROR(VLOOKUP(B100,[2]rptBudgetaryBudgetCrossOrganiza!$A$4737:$N$5235,13,FALSE),"0")</f>
        <v>0</v>
      </c>
      <c r="AM100" s="164"/>
      <c r="AN100" s="164"/>
      <c r="AO100" s="164"/>
      <c r="AP100" s="164"/>
      <c r="AQ100" s="164">
        <f t="shared" si="23"/>
        <v>0</v>
      </c>
      <c r="AS100" s="161"/>
      <c r="AT100" s="161"/>
      <c r="AU100" s="161"/>
      <c r="AV100" s="161"/>
      <c r="AW100" s="161"/>
      <c r="AX100" s="161"/>
      <c r="AY100" s="161"/>
      <c r="AZ100" s="161">
        <f t="shared" si="25"/>
        <v>0</v>
      </c>
      <c r="BB100" s="164"/>
      <c r="BC100" s="164"/>
    </row>
    <row r="101" spans="1:55" x14ac:dyDescent="0.25">
      <c r="A101" s="158">
        <v>6</v>
      </c>
      <c r="B101" s="146" t="s">
        <v>357</v>
      </c>
      <c r="C101" s="159" t="str">
        <f t="shared" si="18"/>
        <v>30</v>
      </c>
      <c r="D101" s="159" t="str">
        <f t="shared" si="19"/>
        <v>40</v>
      </c>
      <c r="E101" s="147" t="str">
        <f t="shared" si="20"/>
        <v>400</v>
      </c>
      <c r="F101" s="147" t="str">
        <f t="shared" si="26"/>
        <v>6200.05</v>
      </c>
      <c r="G101" s="146" t="s">
        <v>115</v>
      </c>
      <c r="H101" s="188">
        <v>300</v>
      </c>
      <c r="I101" s="188">
        <v>300</v>
      </c>
      <c r="J101" s="160"/>
      <c r="K101" s="160"/>
      <c r="L101" s="160"/>
      <c r="M101" s="188">
        <v>630.12</v>
      </c>
      <c r="N101" s="160">
        <v>630.12</v>
      </c>
      <c r="O101" s="160">
        <f t="shared" si="22"/>
        <v>330.12</v>
      </c>
      <c r="Q101" s="161">
        <v>800</v>
      </c>
      <c r="R101" s="161">
        <v>800</v>
      </c>
      <c r="S101" s="161"/>
      <c r="T101" s="161"/>
      <c r="U101" s="161"/>
      <c r="V101" s="161">
        <v>119.34</v>
      </c>
      <c r="W101" s="161">
        <v>119.34</v>
      </c>
      <c r="X101" s="161">
        <f t="shared" si="21"/>
        <v>-680.66</v>
      </c>
      <c r="Z101" s="162">
        <v>300</v>
      </c>
      <c r="AA101" s="162">
        <v>300</v>
      </c>
      <c r="AB101" s="162"/>
      <c r="AC101" s="162"/>
      <c r="AD101" s="162"/>
      <c r="AE101" s="162">
        <v>0</v>
      </c>
      <c r="AF101" s="162">
        <v>0</v>
      </c>
      <c r="AG101" s="162">
        <f t="shared" si="24"/>
        <v>-300</v>
      </c>
      <c r="AI101" s="163">
        <v>300</v>
      </c>
      <c r="AJ101" s="163">
        <v>300</v>
      </c>
      <c r="AK101" s="164">
        <v>300</v>
      </c>
      <c r="AL101" s="164">
        <f>IFERROR(VLOOKUP(B101,[2]rptBudgetaryBudgetCrossOrganiza!$A$4737:$N$5235,13,FALSE),"0")</f>
        <v>0</v>
      </c>
      <c r="AM101" s="164"/>
      <c r="AN101" s="164"/>
      <c r="AO101" s="164"/>
      <c r="AP101" s="164"/>
      <c r="AQ101" s="164">
        <f t="shared" si="23"/>
        <v>-300</v>
      </c>
      <c r="AS101" s="161"/>
      <c r="AT101" s="161"/>
      <c r="AU101" s="161"/>
      <c r="AV101" s="161"/>
      <c r="AW101" s="161"/>
      <c r="AX101" s="161"/>
      <c r="AY101" s="161"/>
      <c r="AZ101" s="161">
        <f t="shared" si="25"/>
        <v>0</v>
      </c>
      <c r="BB101" s="164"/>
      <c r="BC101" s="164"/>
    </row>
    <row r="102" spans="1:55" x14ac:dyDescent="0.25">
      <c r="A102" s="158">
        <v>6</v>
      </c>
      <c r="B102" s="146" t="s">
        <v>362</v>
      </c>
      <c r="C102" s="159" t="str">
        <f t="shared" si="18"/>
        <v>30</v>
      </c>
      <c r="D102" s="159" t="str">
        <f t="shared" si="19"/>
        <v>40</v>
      </c>
      <c r="E102" s="147" t="str">
        <f t="shared" si="20"/>
        <v>400</v>
      </c>
      <c r="F102" s="147" t="str">
        <f t="shared" si="26"/>
        <v>6200.09</v>
      </c>
      <c r="G102" s="146" t="s">
        <v>148</v>
      </c>
      <c r="H102" s="188">
        <v>0</v>
      </c>
      <c r="I102" s="188">
        <v>0</v>
      </c>
      <c r="J102" s="160"/>
      <c r="K102" s="160"/>
      <c r="L102" s="160"/>
      <c r="M102" s="188">
        <v>0</v>
      </c>
      <c r="N102" s="160">
        <v>0</v>
      </c>
      <c r="O102" s="160">
        <f t="shared" si="22"/>
        <v>0</v>
      </c>
      <c r="Q102" s="161">
        <v>0</v>
      </c>
      <c r="R102" s="161">
        <v>0</v>
      </c>
      <c r="S102" s="161"/>
      <c r="T102" s="161"/>
      <c r="U102" s="161"/>
      <c r="V102" s="161">
        <v>0</v>
      </c>
      <c r="W102" s="161">
        <v>0</v>
      </c>
      <c r="X102" s="161">
        <f t="shared" si="21"/>
        <v>0</v>
      </c>
      <c r="Z102" s="162">
        <v>0</v>
      </c>
      <c r="AA102" s="162">
        <v>0</v>
      </c>
      <c r="AB102" s="162"/>
      <c r="AC102" s="162"/>
      <c r="AD102" s="162"/>
      <c r="AE102" s="162">
        <v>0</v>
      </c>
      <c r="AF102" s="162">
        <v>0</v>
      </c>
      <c r="AG102" s="162">
        <f t="shared" si="24"/>
        <v>0</v>
      </c>
      <c r="AI102" s="163">
        <v>0</v>
      </c>
      <c r="AJ102" s="163">
        <v>0</v>
      </c>
      <c r="AK102" s="164">
        <v>0</v>
      </c>
      <c r="AL102" s="164">
        <f>IFERROR(VLOOKUP(B102,[2]rptBudgetaryBudgetCrossOrganiza!$A$4737:$N$5235,13,FALSE),"0")</f>
        <v>0</v>
      </c>
      <c r="AM102" s="164"/>
      <c r="AN102" s="164"/>
      <c r="AO102" s="164"/>
      <c r="AP102" s="164"/>
      <c r="AQ102" s="164">
        <f t="shared" si="23"/>
        <v>0</v>
      </c>
      <c r="AS102" s="161"/>
      <c r="AT102" s="161"/>
      <c r="AU102" s="161"/>
      <c r="AV102" s="161"/>
      <c r="AW102" s="161"/>
      <c r="AX102" s="161"/>
      <c r="AY102" s="161"/>
      <c r="AZ102" s="161">
        <f t="shared" si="25"/>
        <v>0</v>
      </c>
      <c r="BB102" s="164"/>
      <c r="BC102" s="164"/>
    </row>
    <row r="103" spans="1:55" x14ac:dyDescent="0.25">
      <c r="A103" s="158">
        <v>6</v>
      </c>
      <c r="B103" s="146" t="s">
        <v>364</v>
      </c>
      <c r="C103" s="159" t="str">
        <f t="shared" si="18"/>
        <v>30</v>
      </c>
      <c r="D103" s="159" t="str">
        <f t="shared" si="19"/>
        <v>40</v>
      </c>
      <c r="E103" s="147" t="str">
        <f t="shared" si="20"/>
        <v>400</v>
      </c>
      <c r="F103" s="147" t="str">
        <f t="shared" si="26"/>
        <v>6260.01</v>
      </c>
      <c r="G103" s="146" t="s">
        <v>365</v>
      </c>
      <c r="H103" s="188">
        <v>2000</v>
      </c>
      <c r="I103" s="188">
        <v>2000</v>
      </c>
      <c r="J103" s="160"/>
      <c r="K103" s="160"/>
      <c r="L103" s="160"/>
      <c r="M103" s="188">
        <v>0</v>
      </c>
      <c r="N103" s="160">
        <v>0</v>
      </c>
      <c r="O103" s="160">
        <f t="shared" si="22"/>
        <v>-2000</v>
      </c>
      <c r="Q103" s="161">
        <v>2000</v>
      </c>
      <c r="R103" s="161">
        <v>2000</v>
      </c>
      <c r="S103" s="161"/>
      <c r="T103" s="161"/>
      <c r="U103" s="161"/>
      <c r="V103" s="161">
        <v>0</v>
      </c>
      <c r="W103" s="161">
        <v>0</v>
      </c>
      <c r="X103" s="161">
        <f t="shared" si="21"/>
        <v>-2000</v>
      </c>
      <c r="Z103" s="162">
        <v>2000</v>
      </c>
      <c r="AA103" s="162">
        <v>2000</v>
      </c>
      <c r="AB103" s="162"/>
      <c r="AC103" s="162"/>
      <c r="AD103" s="162"/>
      <c r="AE103" s="162">
        <v>0</v>
      </c>
      <c r="AF103" s="162">
        <v>0</v>
      </c>
      <c r="AG103" s="162">
        <f t="shared" si="24"/>
        <v>-2000</v>
      </c>
      <c r="AI103" s="163">
        <v>2000</v>
      </c>
      <c r="AJ103" s="163">
        <v>2000</v>
      </c>
      <c r="AK103" s="164">
        <v>2000</v>
      </c>
      <c r="AL103" s="164">
        <f>IFERROR(VLOOKUP(B103,[2]rptBudgetaryBudgetCrossOrganiza!$A$4737:$N$5235,13,FALSE),"0")</f>
        <v>0</v>
      </c>
      <c r="AM103" s="164"/>
      <c r="AN103" s="164"/>
      <c r="AO103" s="164"/>
      <c r="AP103" s="164"/>
      <c r="AQ103" s="164">
        <f t="shared" si="23"/>
        <v>-2000</v>
      </c>
      <c r="AS103" s="161"/>
      <c r="AT103" s="161"/>
      <c r="AU103" s="161"/>
      <c r="AV103" s="161"/>
      <c r="AW103" s="161"/>
      <c r="AX103" s="161"/>
      <c r="AY103" s="161"/>
      <c r="AZ103" s="161">
        <f t="shared" si="25"/>
        <v>0</v>
      </c>
      <c r="BB103" s="164"/>
      <c r="BC103" s="164"/>
    </row>
    <row r="104" spans="1:55" x14ac:dyDescent="0.25">
      <c r="A104" s="158">
        <v>6</v>
      </c>
      <c r="B104" s="146" t="s">
        <v>367</v>
      </c>
      <c r="C104" s="159" t="str">
        <f t="shared" si="18"/>
        <v>30</v>
      </c>
      <c r="D104" s="159" t="str">
        <f t="shared" si="19"/>
        <v>40</v>
      </c>
      <c r="E104" s="147" t="str">
        <f t="shared" si="20"/>
        <v>400</v>
      </c>
      <c r="F104" s="147" t="str">
        <f t="shared" si="26"/>
        <v>6300.01</v>
      </c>
      <c r="G104" s="146" t="s">
        <v>153</v>
      </c>
      <c r="H104" s="188">
        <v>3250</v>
      </c>
      <c r="I104" s="188">
        <v>3250</v>
      </c>
      <c r="J104" s="160"/>
      <c r="K104" s="160"/>
      <c r="L104" s="160"/>
      <c r="M104" s="188">
        <v>7105</v>
      </c>
      <c r="N104" s="160">
        <v>7105</v>
      </c>
      <c r="O104" s="160">
        <f t="shared" si="22"/>
        <v>3855</v>
      </c>
      <c r="Q104" s="161">
        <v>3000</v>
      </c>
      <c r="R104" s="161">
        <v>3000</v>
      </c>
      <c r="S104" s="161"/>
      <c r="T104" s="161"/>
      <c r="U104" s="161"/>
      <c r="V104" s="161">
        <v>3969.34</v>
      </c>
      <c r="W104" s="161">
        <v>3969.34</v>
      </c>
      <c r="X104" s="161">
        <f t="shared" si="21"/>
        <v>969.34000000000015</v>
      </c>
      <c r="Z104" s="162">
        <v>3000</v>
      </c>
      <c r="AA104" s="162">
        <v>3000</v>
      </c>
      <c r="AB104" s="162"/>
      <c r="AC104" s="162"/>
      <c r="AD104" s="162"/>
      <c r="AE104" s="162">
        <v>2810.02</v>
      </c>
      <c r="AF104" s="162">
        <v>2810.02</v>
      </c>
      <c r="AG104" s="162">
        <f t="shared" si="24"/>
        <v>-189.98000000000002</v>
      </c>
      <c r="AI104" s="163">
        <v>3000</v>
      </c>
      <c r="AJ104" s="163">
        <v>3000</v>
      </c>
      <c r="AK104" s="164">
        <v>3000</v>
      </c>
      <c r="AL104" s="164">
        <f>IFERROR(VLOOKUP(B104,[2]rptBudgetaryBudgetCrossOrganiza!$A$4737:$N$5235,13,FALSE),"0")</f>
        <v>1306.08</v>
      </c>
      <c r="AM104" s="164"/>
      <c r="AN104" s="164"/>
      <c r="AO104" s="164"/>
      <c r="AP104" s="164"/>
      <c r="AQ104" s="164">
        <f t="shared" si="23"/>
        <v>-3000</v>
      </c>
      <c r="AS104" s="161"/>
      <c r="AT104" s="161"/>
      <c r="AU104" s="161"/>
      <c r="AV104" s="161"/>
      <c r="AW104" s="161"/>
      <c r="AX104" s="161"/>
      <c r="AY104" s="161"/>
      <c r="AZ104" s="161">
        <f t="shared" si="25"/>
        <v>0</v>
      </c>
      <c r="BB104" s="164"/>
      <c r="BC104" s="164"/>
    </row>
    <row r="105" spans="1:55" x14ac:dyDescent="0.25">
      <c r="A105" s="158">
        <v>6</v>
      </c>
      <c r="B105" s="146" t="s">
        <v>371</v>
      </c>
      <c r="C105" s="159" t="str">
        <f t="shared" si="18"/>
        <v>30</v>
      </c>
      <c r="D105" s="159" t="str">
        <f t="shared" si="19"/>
        <v>40</v>
      </c>
      <c r="E105" s="147" t="str">
        <f t="shared" si="20"/>
        <v>400</v>
      </c>
      <c r="F105" s="147" t="str">
        <f t="shared" si="26"/>
        <v>6300.02</v>
      </c>
      <c r="G105" s="146" t="s">
        <v>370</v>
      </c>
      <c r="H105" s="188">
        <v>1000</v>
      </c>
      <c r="I105" s="188">
        <v>1000</v>
      </c>
      <c r="J105" s="160"/>
      <c r="K105" s="160"/>
      <c r="L105" s="160"/>
      <c r="M105" s="188">
        <v>695</v>
      </c>
      <c r="N105" s="160">
        <v>695</v>
      </c>
      <c r="O105" s="160">
        <f t="shared" si="22"/>
        <v>-305</v>
      </c>
      <c r="Q105" s="161">
        <v>1000</v>
      </c>
      <c r="R105" s="161">
        <v>1000</v>
      </c>
      <c r="S105" s="161"/>
      <c r="T105" s="161"/>
      <c r="U105" s="161"/>
      <c r="V105" s="161">
        <v>60</v>
      </c>
      <c r="W105" s="161">
        <v>60</v>
      </c>
      <c r="X105" s="161">
        <f t="shared" si="21"/>
        <v>-940</v>
      </c>
      <c r="Z105" s="162">
        <v>1000</v>
      </c>
      <c r="AA105" s="162">
        <v>1000</v>
      </c>
      <c r="AB105" s="162"/>
      <c r="AC105" s="162"/>
      <c r="AD105" s="162"/>
      <c r="AE105" s="162">
        <v>0</v>
      </c>
      <c r="AF105" s="162">
        <v>0</v>
      </c>
      <c r="AG105" s="162">
        <f t="shared" si="24"/>
        <v>-1000</v>
      </c>
      <c r="AI105" s="163">
        <v>1000</v>
      </c>
      <c r="AJ105" s="163">
        <v>1000</v>
      </c>
      <c r="AK105" s="164">
        <v>1000</v>
      </c>
      <c r="AL105" s="164">
        <f>IFERROR(VLOOKUP(B105,[2]rptBudgetaryBudgetCrossOrganiza!$A$4737:$N$5235,13,FALSE),"0")</f>
        <v>0</v>
      </c>
      <c r="AM105" s="164"/>
      <c r="AN105" s="164"/>
      <c r="AO105" s="164"/>
      <c r="AP105" s="164"/>
      <c r="AQ105" s="164">
        <f t="shared" si="23"/>
        <v>-1000</v>
      </c>
      <c r="AS105" s="161"/>
      <c r="AT105" s="161"/>
      <c r="AU105" s="161"/>
      <c r="AV105" s="161"/>
      <c r="AW105" s="161"/>
      <c r="AX105" s="161"/>
      <c r="AY105" s="161"/>
      <c r="AZ105" s="161">
        <f t="shared" si="25"/>
        <v>0</v>
      </c>
      <c r="BB105" s="164"/>
      <c r="BC105" s="164"/>
    </row>
    <row r="106" spans="1:55" x14ac:dyDescent="0.25">
      <c r="A106" s="158">
        <v>6</v>
      </c>
      <c r="B106" s="146" t="s">
        <v>373</v>
      </c>
      <c r="C106" s="159" t="str">
        <f t="shared" si="18"/>
        <v>30</v>
      </c>
      <c r="D106" s="159" t="str">
        <f t="shared" si="19"/>
        <v>40</v>
      </c>
      <c r="E106" s="147" t="str">
        <f t="shared" si="20"/>
        <v>400</v>
      </c>
      <c r="F106" s="147" t="str">
        <f t="shared" si="26"/>
        <v>6350.01</v>
      </c>
      <c r="G106" s="146" t="s">
        <v>154</v>
      </c>
      <c r="H106" s="188">
        <v>0</v>
      </c>
      <c r="I106" s="188">
        <v>34000</v>
      </c>
      <c r="J106" s="160"/>
      <c r="K106" s="160"/>
      <c r="L106" s="160"/>
      <c r="M106" s="188">
        <v>34359.94</v>
      </c>
      <c r="N106" s="160">
        <v>34359.94</v>
      </c>
      <c r="O106" s="160">
        <f t="shared" si="22"/>
        <v>359.94000000000233</v>
      </c>
      <c r="Q106" s="161">
        <v>25000</v>
      </c>
      <c r="R106" s="161">
        <v>25000</v>
      </c>
      <c r="S106" s="161"/>
      <c r="T106" s="161"/>
      <c r="U106" s="161"/>
      <c r="V106" s="161">
        <v>22500</v>
      </c>
      <c r="W106" s="161">
        <v>22500</v>
      </c>
      <c r="X106" s="161">
        <f t="shared" si="21"/>
        <v>-2500</v>
      </c>
      <c r="Z106" s="162">
        <v>25000</v>
      </c>
      <c r="AA106" s="162">
        <v>25000</v>
      </c>
      <c r="AB106" s="162"/>
      <c r="AC106" s="162"/>
      <c r="AD106" s="162"/>
      <c r="AE106" s="162">
        <v>22500</v>
      </c>
      <c r="AF106" s="162">
        <v>22500</v>
      </c>
      <c r="AG106" s="162">
        <f t="shared" si="24"/>
        <v>-2500</v>
      </c>
      <c r="AI106" s="163">
        <v>25000</v>
      </c>
      <c r="AJ106" s="163">
        <v>25000</v>
      </c>
      <c r="AK106" s="164">
        <v>25000</v>
      </c>
      <c r="AL106" s="164">
        <f>IFERROR(VLOOKUP(B106,[2]rptBudgetaryBudgetCrossOrganiza!$A$4737:$N$5235,13,FALSE),"0")</f>
        <v>42.8</v>
      </c>
      <c r="AM106" s="164"/>
      <c r="AN106" s="164"/>
      <c r="AO106" s="164"/>
      <c r="AP106" s="164"/>
      <c r="AQ106" s="164">
        <f t="shared" si="23"/>
        <v>-25000</v>
      </c>
      <c r="AS106" s="161"/>
      <c r="AT106" s="161"/>
      <c r="AU106" s="161"/>
      <c r="AV106" s="161"/>
      <c r="AW106" s="161"/>
      <c r="AX106" s="161"/>
      <c r="AY106" s="161"/>
      <c r="AZ106" s="161">
        <f t="shared" si="25"/>
        <v>0</v>
      </c>
      <c r="BB106" s="164"/>
      <c r="BC106" s="197"/>
    </row>
    <row r="107" spans="1:55" x14ac:dyDescent="0.25">
      <c r="A107" s="158">
        <v>6</v>
      </c>
      <c r="B107" s="146" t="s">
        <v>375</v>
      </c>
      <c r="C107" s="159" t="str">
        <f t="shared" si="18"/>
        <v>30</v>
      </c>
      <c r="D107" s="159" t="str">
        <f t="shared" si="19"/>
        <v>40</v>
      </c>
      <c r="E107" s="147" t="str">
        <f t="shared" si="20"/>
        <v>400</v>
      </c>
      <c r="F107" s="147" t="str">
        <f t="shared" si="26"/>
        <v>6400.01</v>
      </c>
      <c r="G107" s="146" t="s">
        <v>155</v>
      </c>
      <c r="H107" s="188">
        <v>0</v>
      </c>
      <c r="I107" s="188">
        <v>0</v>
      </c>
      <c r="J107" s="160"/>
      <c r="K107" s="160"/>
      <c r="L107" s="160"/>
      <c r="M107" s="188">
        <v>0</v>
      </c>
      <c r="N107" s="160">
        <v>0</v>
      </c>
      <c r="O107" s="160">
        <f t="shared" si="22"/>
        <v>0</v>
      </c>
      <c r="Q107" s="161">
        <v>0</v>
      </c>
      <c r="R107" s="161">
        <v>0</v>
      </c>
      <c r="S107" s="161"/>
      <c r="T107" s="161"/>
      <c r="U107" s="161"/>
      <c r="V107" s="161">
        <v>0</v>
      </c>
      <c r="W107" s="161">
        <v>0</v>
      </c>
      <c r="X107" s="161">
        <f t="shared" si="21"/>
        <v>0</v>
      </c>
      <c r="Z107" s="162">
        <v>0</v>
      </c>
      <c r="AA107" s="162">
        <v>0</v>
      </c>
      <c r="AB107" s="162"/>
      <c r="AC107" s="162"/>
      <c r="AD107" s="162"/>
      <c r="AE107" s="162">
        <v>0</v>
      </c>
      <c r="AF107" s="162">
        <v>0</v>
      </c>
      <c r="AG107" s="162">
        <f t="shared" si="24"/>
        <v>0</v>
      </c>
      <c r="AI107" s="163">
        <v>0</v>
      </c>
      <c r="AJ107" s="163">
        <v>0</v>
      </c>
      <c r="AK107" s="164">
        <v>0</v>
      </c>
      <c r="AL107" s="164">
        <f>IFERROR(VLOOKUP(B107,[2]rptBudgetaryBudgetCrossOrganiza!$A$4737:$N$5235,13,FALSE),"0")</f>
        <v>0</v>
      </c>
      <c r="AM107" s="164"/>
      <c r="AN107" s="164"/>
      <c r="AO107" s="164"/>
      <c r="AP107" s="164"/>
      <c r="AQ107" s="164">
        <f t="shared" si="23"/>
        <v>0</v>
      </c>
      <c r="AS107" s="161"/>
      <c r="AT107" s="161"/>
      <c r="AU107" s="161"/>
      <c r="AV107" s="161"/>
      <c r="AW107" s="161"/>
      <c r="AX107" s="161"/>
      <c r="AY107" s="161"/>
      <c r="AZ107" s="161">
        <f t="shared" si="25"/>
        <v>0</v>
      </c>
      <c r="BB107" s="164"/>
      <c r="BC107" s="164"/>
    </row>
    <row r="108" spans="1:55" x14ac:dyDescent="0.25">
      <c r="A108" s="158">
        <v>6</v>
      </c>
      <c r="B108" s="146" t="s">
        <v>377</v>
      </c>
      <c r="C108" s="159" t="str">
        <f t="shared" si="18"/>
        <v>30</v>
      </c>
      <c r="D108" s="159" t="str">
        <f t="shared" si="19"/>
        <v>40</v>
      </c>
      <c r="E108" s="147" t="str">
        <f t="shared" si="20"/>
        <v>400</v>
      </c>
      <c r="F108" s="147" t="str">
        <f t="shared" si="26"/>
        <v>6400.05</v>
      </c>
      <c r="G108" s="146" t="s">
        <v>117</v>
      </c>
      <c r="H108" s="188">
        <v>0</v>
      </c>
      <c r="I108" s="188">
        <v>0</v>
      </c>
      <c r="J108" s="160"/>
      <c r="K108" s="160"/>
      <c r="L108" s="160"/>
      <c r="M108" s="188">
        <v>0</v>
      </c>
      <c r="N108" s="160">
        <v>0</v>
      </c>
      <c r="O108" s="160">
        <f t="shared" si="22"/>
        <v>0</v>
      </c>
      <c r="Q108" s="161">
        <v>0</v>
      </c>
      <c r="R108" s="161">
        <v>0</v>
      </c>
      <c r="S108" s="161"/>
      <c r="T108" s="161"/>
      <c r="U108" s="161"/>
      <c r="V108" s="161">
        <v>0</v>
      </c>
      <c r="W108" s="161">
        <v>0</v>
      </c>
      <c r="X108" s="161">
        <f t="shared" si="21"/>
        <v>0</v>
      </c>
      <c r="Z108" s="162">
        <v>0</v>
      </c>
      <c r="AA108" s="162">
        <v>0</v>
      </c>
      <c r="AB108" s="162"/>
      <c r="AC108" s="162"/>
      <c r="AD108" s="162"/>
      <c r="AE108" s="162">
        <v>0</v>
      </c>
      <c r="AF108" s="162">
        <v>0</v>
      </c>
      <c r="AG108" s="162">
        <f t="shared" si="24"/>
        <v>0</v>
      </c>
      <c r="AI108" s="163">
        <v>0</v>
      </c>
      <c r="AJ108" s="163">
        <v>0</v>
      </c>
      <c r="AK108" s="164">
        <v>0</v>
      </c>
      <c r="AL108" s="164">
        <f>IFERROR(VLOOKUP(B108,[2]rptBudgetaryBudgetCrossOrganiza!$A$4737:$N$5235,13,FALSE),"0")</f>
        <v>0</v>
      </c>
      <c r="AM108" s="164"/>
      <c r="AN108" s="164"/>
      <c r="AO108" s="164"/>
      <c r="AP108" s="164"/>
      <c r="AQ108" s="164">
        <f t="shared" si="23"/>
        <v>0</v>
      </c>
      <c r="AS108" s="161"/>
      <c r="AT108" s="161"/>
      <c r="AU108" s="161"/>
      <c r="AV108" s="161"/>
      <c r="AW108" s="161"/>
      <c r="AX108" s="161"/>
      <c r="AY108" s="161"/>
      <c r="AZ108" s="161">
        <f t="shared" si="25"/>
        <v>0</v>
      </c>
      <c r="BB108" s="164"/>
      <c r="BC108" s="164"/>
    </row>
    <row r="109" spans="1:55" x14ac:dyDescent="0.25">
      <c r="A109" s="158">
        <v>6</v>
      </c>
      <c r="B109" s="146" t="s">
        <v>382</v>
      </c>
      <c r="C109" s="159" t="str">
        <f t="shared" si="18"/>
        <v>30</v>
      </c>
      <c r="D109" s="159" t="str">
        <f t="shared" si="19"/>
        <v>40</v>
      </c>
      <c r="E109" s="147" t="str">
        <f t="shared" si="20"/>
        <v>400</v>
      </c>
      <c r="F109" s="147" t="str">
        <f t="shared" si="26"/>
        <v>6500.04</v>
      </c>
      <c r="G109" s="146" t="s">
        <v>118</v>
      </c>
      <c r="H109" s="188">
        <v>17730</v>
      </c>
      <c r="I109" s="188">
        <v>17730</v>
      </c>
      <c r="J109" s="160"/>
      <c r="K109" s="160"/>
      <c r="L109" s="160"/>
      <c r="M109" s="188">
        <v>17730</v>
      </c>
      <c r="N109" s="160">
        <v>17730</v>
      </c>
      <c r="O109" s="160">
        <f t="shared" ref="O109:O120" si="27">N109-I109</f>
        <v>0</v>
      </c>
      <c r="Q109" s="161">
        <v>22700</v>
      </c>
      <c r="R109" s="161">
        <v>22700</v>
      </c>
      <c r="S109" s="161"/>
      <c r="T109" s="161"/>
      <c r="U109" s="161"/>
      <c r="V109" s="161">
        <v>22700</v>
      </c>
      <c r="W109" s="161">
        <v>22700</v>
      </c>
      <c r="X109" s="161">
        <f t="shared" si="21"/>
        <v>0</v>
      </c>
      <c r="Z109" s="162">
        <v>26550</v>
      </c>
      <c r="AA109" s="162">
        <v>26550</v>
      </c>
      <c r="AB109" s="162"/>
      <c r="AC109" s="162"/>
      <c r="AD109" s="162"/>
      <c r="AE109" s="162">
        <v>11062.5</v>
      </c>
      <c r="AF109" s="162">
        <v>11062.5</v>
      </c>
      <c r="AG109" s="162">
        <f t="shared" si="24"/>
        <v>-15487.5</v>
      </c>
      <c r="AI109" s="163">
        <v>26550</v>
      </c>
      <c r="AJ109" s="163">
        <v>26550</v>
      </c>
      <c r="AK109" s="164">
        <v>26550</v>
      </c>
      <c r="AL109" s="164">
        <f>IFERROR(VLOOKUP(B109,[2]rptBudgetaryBudgetCrossOrganiza!$A$4737:$N$5235,13,FALSE),"0")</f>
        <v>0</v>
      </c>
      <c r="AM109" s="164"/>
      <c r="AN109" s="164"/>
      <c r="AO109" s="164"/>
      <c r="AP109" s="164"/>
      <c r="AQ109" s="164">
        <f t="shared" ref="AQ109:AQ120" si="28">AP109-AJ109</f>
        <v>-26550</v>
      </c>
      <c r="AS109" s="161"/>
      <c r="AT109" s="161"/>
      <c r="AU109" s="161"/>
      <c r="AV109" s="161"/>
      <c r="AW109" s="161"/>
      <c r="AX109" s="161"/>
      <c r="AY109" s="161"/>
      <c r="AZ109" s="161">
        <f t="shared" si="25"/>
        <v>0</v>
      </c>
      <c r="BB109" s="164"/>
      <c r="BC109" s="164"/>
    </row>
    <row r="110" spans="1:55" x14ac:dyDescent="0.25">
      <c r="A110" s="158">
        <v>6</v>
      </c>
      <c r="B110" s="146" t="s">
        <v>385</v>
      </c>
      <c r="C110" s="159" t="str">
        <f t="shared" si="18"/>
        <v>30</v>
      </c>
      <c r="D110" s="159" t="str">
        <f t="shared" si="19"/>
        <v>40</v>
      </c>
      <c r="E110" s="147" t="str">
        <f t="shared" si="20"/>
        <v>400</v>
      </c>
      <c r="F110" s="147" t="str">
        <f t="shared" si="26"/>
        <v>6600.01</v>
      </c>
      <c r="G110" s="146" t="s">
        <v>156</v>
      </c>
      <c r="H110" s="188">
        <v>300</v>
      </c>
      <c r="I110" s="188">
        <v>300</v>
      </c>
      <c r="J110" s="160"/>
      <c r="K110" s="160"/>
      <c r="L110" s="160"/>
      <c r="M110" s="188">
        <v>25.14</v>
      </c>
      <c r="N110" s="160">
        <v>25.14</v>
      </c>
      <c r="O110" s="160">
        <f t="shared" si="27"/>
        <v>-274.86</v>
      </c>
      <c r="Q110" s="161">
        <v>500</v>
      </c>
      <c r="R110" s="161">
        <v>500</v>
      </c>
      <c r="S110" s="161"/>
      <c r="T110" s="161"/>
      <c r="U110" s="161"/>
      <c r="V110" s="161">
        <v>122.35</v>
      </c>
      <c r="W110" s="161">
        <v>122.35</v>
      </c>
      <c r="X110" s="161">
        <f t="shared" si="21"/>
        <v>-377.65</v>
      </c>
      <c r="Z110" s="162">
        <v>500</v>
      </c>
      <c r="AA110" s="162">
        <v>500</v>
      </c>
      <c r="AB110" s="162"/>
      <c r="AC110" s="162"/>
      <c r="AD110" s="162"/>
      <c r="AE110" s="162">
        <v>25.36</v>
      </c>
      <c r="AF110" s="162">
        <v>25.36</v>
      </c>
      <c r="AG110" s="162">
        <f t="shared" si="24"/>
        <v>-474.64</v>
      </c>
      <c r="AI110" s="163">
        <v>500</v>
      </c>
      <c r="AJ110" s="163">
        <v>500</v>
      </c>
      <c r="AK110" s="164">
        <v>500</v>
      </c>
      <c r="AL110" s="164">
        <f>IFERROR(VLOOKUP(B110,[2]rptBudgetaryBudgetCrossOrganiza!$A$4737:$N$5235,13,FALSE),"0")</f>
        <v>0</v>
      </c>
      <c r="AM110" s="164"/>
      <c r="AN110" s="164"/>
      <c r="AO110" s="164"/>
      <c r="AP110" s="164"/>
      <c r="AQ110" s="164">
        <f t="shared" si="28"/>
        <v>-500</v>
      </c>
      <c r="AS110" s="161"/>
      <c r="AT110" s="161"/>
      <c r="AU110" s="161"/>
      <c r="AV110" s="161"/>
      <c r="AW110" s="161"/>
      <c r="AX110" s="161"/>
      <c r="AY110" s="161"/>
      <c r="AZ110" s="161">
        <f t="shared" si="25"/>
        <v>0</v>
      </c>
      <c r="BB110" s="164"/>
      <c r="BC110" s="164"/>
    </row>
    <row r="111" spans="1:55" x14ac:dyDescent="0.25">
      <c r="A111" s="158">
        <v>6</v>
      </c>
      <c r="B111" s="146" t="s">
        <v>388</v>
      </c>
      <c r="C111" s="159" t="str">
        <f t="shared" si="18"/>
        <v>30</v>
      </c>
      <c r="D111" s="159" t="str">
        <f t="shared" si="19"/>
        <v>40</v>
      </c>
      <c r="E111" s="147" t="str">
        <f t="shared" si="20"/>
        <v>400</v>
      </c>
      <c r="F111" s="147" t="str">
        <f t="shared" si="26"/>
        <v>6600.03</v>
      </c>
      <c r="G111" s="146" t="s">
        <v>157</v>
      </c>
      <c r="H111" s="188">
        <v>1000</v>
      </c>
      <c r="I111" s="188">
        <v>1000</v>
      </c>
      <c r="J111" s="160"/>
      <c r="K111" s="160"/>
      <c r="L111" s="160"/>
      <c r="M111" s="188">
        <v>0</v>
      </c>
      <c r="N111" s="160">
        <v>0</v>
      </c>
      <c r="O111" s="160">
        <f t="shared" si="27"/>
        <v>-1000</v>
      </c>
      <c r="Q111" s="161">
        <v>1000</v>
      </c>
      <c r="R111" s="161">
        <v>1000</v>
      </c>
      <c r="S111" s="161"/>
      <c r="T111" s="161"/>
      <c r="U111" s="161"/>
      <c r="V111" s="161">
        <v>0</v>
      </c>
      <c r="W111" s="161">
        <v>0</v>
      </c>
      <c r="X111" s="161">
        <f t="shared" si="21"/>
        <v>-1000</v>
      </c>
      <c r="Z111" s="162">
        <v>500</v>
      </c>
      <c r="AA111" s="162">
        <v>500</v>
      </c>
      <c r="AB111" s="162"/>
      <c r="AC111" s="162"/>
      <c r="AD111" s="162"/>
      <c r="AE111" s="162">
        <v>0</v>
      </c>
      <c r="AF111" s="162">
        <v>0</v>
      </c>
      <c r="AG111" s="162">
        <f t="shared" si="24"/>
        <v>-500</v>
      </c>
      <c r="AI111" s="163">
        <v>500</v>
      </c>
      <c r="AJ111" s="163">
        <v>500</v>
      </c>
      <c r="AK111" s="164">
        <v>500</v>
      </c>
      <c r="AL111" s="164">
        <f>IFERROR(VLOOKUP(B111,[2]rptBudgetaryBudgetCrossOrganiza!$A$4737:$N$5235,13,FALSE),"0")</f>
        <v>0</v>
      </c>
      <c r="AM111" s="164"/>
      <c r="AN111" s="164"/>
      <c r="AO111" s="164"/>
      <c r="AP111" s="164"/>
      <c r="AQ111" s="164">
        <f t="shared" si="28"/>
        <v>-500</v>
      </c>
      <c r="AS111" s="161"/>
      <c r="AT111" s="161"/>
      <c r="AU111" s="161"/>
      <c r="AV111" s="161"/>
      <c r="AW111" s="161"/>
      <c r="AX111" s="161"/>
      <c r="AY111" s="161"/>
      <c r="AZ111" s="161">
        <f t="shared" si="25"/>
        <v>0</v>
      </c>
      <c r="BB111" s="164"/>
      <c r="BC111" s="164"/>
    </row>
    <row r="112" spans="1:55" x14ac:dyDescent="0.25">
      <c r="A112" s="158">
        <v>6</v>
      </c>
      <c r="B112" s="146" t="s">
        <v>391</v>
      </c>
      <c r="C112" s="159" t="str">
        <f t="shared" si="18"/>
        <v>30</v>
      </c>
      <c r="D112" s="159" t="str">
        <f t="shared" si="19"/>
        <v>40</v>
      </c>
      <c r="E112" s="147" t="str">
        <f t="shared" si="20"/>
        <v>400</v>
      </c>
      <c r="F112" s="147" t="str">
        <f t="shared" si="26"/>
        <v>6600.04</v>
      </c>
      <c r="G112" s="146" t="s">
        <v>119</v>
      </c>
      <c r="H112" s="188">
        <v>14000</v>
      </c>
      <c r="I112" s="188">
        <v>14000</v>
      </c>
      <c r="J112" s="160"/>
      <c r="K112" s="160"/>
      <c r="L112" s="160"/>
      <c r="M112" s="188">
        <v>12645.03</v>
      </c>
      <c r="N112" s="160">
        <v>12645.03</v>
      </c>
      <c r="O112" s="160">
        <f t="shared" si="27"/>
        <v>-1354.9699999999993</v>
      </c>
      <c r="Q112" s="161">
        <v>15000</v>
      </c>
      <c r="R112" s="161">
        <v>15000</v>
      </c>
      <c r="S112" s="161"/>
      <c r="T112" s="161"/>
      <c r="U112" s="161"/>
      <c r="V112" s="161">
        <v>11087.43</v>
      </c>
      <c r="W112" s="161">
        <v>11087.43</v>
      </c>
      <c r="X112" s="161">
        <f t="shared" si="21"/>
        <v>-3912.5699999999997</v>
      </c>
      <c r="Z112" s="162">
        <v>21000</v>
      </c>
      <c r="AA112" s="162">
        <v>21000</v>
      </c>
      <c r="AB112" s="162"/>
      <c r="AC112" s="162"/>
      <c r="AD112" s="162"/>
      <c r="AE112" s="162">
        <v>9900.3799999999992</v>
      </c>
      <c r="AF112" s="162">
        <v>9900.3799999999992</v>
      </c>
      <c r="AG112" s="162">
        <f t="shared" si="24"/>
        <v>-11099.62</v>
      </c>
      <c r="AI112" s="163">
        <v>21000</v>
      </c>
      <c r="AJ112" s="163">
        <v>21000</v>
      </c>
      <c r="AK112" s="164">
        <v>21000</v>
      </c>
      <c r="AL112" s="164">
        <f>IFERROR(VLOOKUP(B112,[2]rptBudgetaryBudgetCrossOrganiza!$A$4737:$N$5235,13,FALSE),"0")</f>
        <v>0</v>
      </c>
      <c r="AM112" s="164"/>
      <c r="AN112" s="164"/>
      <c r="AO112" s="164"/>
      <c r="AP112" s="164"/>
      <c r="AQ112" s="164">
        <f t="shared" si="28"/>
        <v>-21000</v>
      </c>
      <c r="AS112" s="161"/>
      <c r="AT112" s="161"/>
      <c r="AU112" s="161"/>
      <c r="AV112" s="161"/>
      <c r="AW112" s="161"/>
      <c r="AX112" s="161"/>
      <c r="AY112" s="161"/>
      <c r="AZ112" s="161">
        <f t="shared" si="25"/>
        <v>0</v>
      </c>
      <c r="BB112" s="164"/>
      <c r="BC112" s="164"/>
    </row>
    <row r="113" spans="1:55" x14ac:dyDescent="0.25">
      <c r="A113" s="158">
        <v>6</v>
      </c>
      <c r="B113" s="146" t="s">
        <v>395</v>
      </c>
      <c r="C113" s="159" t="str">
        <f t="shared" si="18"/>
        <v>30</v>
      </c>
      <c r="D113" s="159" t="str">
        <f t="shared" si="19"/>
        <v>40</v>
      </c>
      <c r="E113" s="147" t="str">
        <f t="shared" si="20"/>
        <v>400</v>
      </c>
      <c r="F113" s="147" t="str">
        <f t="shared" si="26"/>
        <v>6600.05</v>
      </c>
      <c r="G113" s="146" t="s">
        <v>394</v>
      </c>
      <c r="H113" s="188">
        <v>15000</v>
      </c>
      <c r="I113" s="188">
        <v>15000</v>
      </c>
      <c r="J113" s="160"/>
      <c r="K113" s="160"/>
      <c r="L113" s="160"/>
      <c r="M113" s="188">
        <v>10206.6</v>
      </c>
      <c r="N113" s="160">
        <v>10206.6</v>
      </c>
      <c r="O113" s="160">
        <f t="shared" si="27"/>
        <v>-4793.3999999999996</v>
      </c>
      <c r="Q113" s="161">
        <v>4000</v>
      </c>
      <c r="R113" s="161">
        <v>12000</v>
      </c>
      <c r="S113" s="161"/>
      <c r="T113" s="161"/>
      <c r="U113" s="161"/>
      <c r="V113" s="161">
        <v>15277.68</v>
      </c>
      <c r="W113" s="161">
        <v>15277.68</v>
      </c>
      <c r="X113" s="161">
        <f t="shared" si="21"/>
        <v>3277.6800000000003</v>
      </c>
      <c r="Z113" s="162">
        <v>8000</v>
      </c>
      <c r="AA113" s="162">
        <v>8000</v>
      </c>
      <c r="AB113" s="162"/>
      <c r="AC113" s="162"/>
      <c r="AD113" s="162"/>
      <c r="AE113" s="162">
        <v>10144.34</v>
      </c>
      <c r="AF113" s="162">
        <v>10144.34</v>
      </c>
      <c r="AG113" s="162">
        <f t="shared" si="24"/>
        <v>2144.34</v>
      </c>
      <c r="AI113" s="163">
        <v>8000</v>
      </c>
      <c r="AJ113" s="163">
        <v>8000</v>
      </c>
      <c r="AK113" s="164">
        <v>8000</v>
      </c>
      <c r="AL113" s="164">
        <f>IFERROR(VLOOKUP(B113,[2]rptBudgetaryBudgetCrossOrganiza!$A$4737:$N$5235,13,FALSE),"0")</f>
        <v>1625.78</v>
      </c>
      <c r="AM113" s="164"/>
      <c r="AN113" s="164"/>
      <c r="AO113" s="164"/>
      <c r="AP113" s="164"/>
      <c r="AQ113" s="164">
        <f t="shared" si="28"/>
        <v>-8000</v>
      </c>
      <c r="AS113" s="161"/>
      <c r="AT113" s="161"/>
      <c r="AU113" s="161"/>
      <c r="AV113" s="161"/>
      <c r="AW113" s="161"/>
      <c r="AX113" s="161"/>
      <c r="AY113" s="161"/>
      <c r="AZ113" s="161">
        <f t="shared" si="25"/>
        <v>0</v>
      </c>
      <c r="BB113" s="164"/>
      <c r="BC113" s="164"/>
    </row>
    <row r="114" spans="1:55" x14ac:dyDescent="0.25">
      <c r="A114" s="158">
        <v>6</v>
      </c>
      <c r="B114" s="146" t="s">
        <v>399</v>
      </c>
      <c r="C114" s="159" t="str">
        <f t="shared" si="18"/>
        <v>30</v>
      </c>
      <c r="D114" s="159" t="str">
        <f t="shared" si="19"/>
        <v>40</v>
      </c>
      <c r="E114" s="147" t="str">
        <f t="shared" si="20"/>
        <v>400</v>
      </c>
      <c r="F114" s="147" t="str">
        <f t="shared" si="26"/>
        <v>6600.07</v>
      </c>
      <c r="G114" s="146" t="s">
        <v>120</v>
      </c>
      <c r="H114" s="188">
        <v>1750</v>
      </c>
      <c r="I114" s="188">
        <v>1750</v>
      </c>
      <c r="J114" s="160"/>
      <c r="K114" s="160"/>
      <c r="L114" s="160"/>
      <c r="M114" s="188">
        <v>769.9</v>
      </c>
      <c r="N114" s="160">
        <v>769.9</v>
      </c>
      <c r="O114" s="160">
        <f t="shared" si="27"/>
        <v>-980.1</v>
      </c>
      <c r="Q114" s="161">
        <v>2000</v>
      </c>
      <c r="R114" s="161">
        <v>2000</v>
      </c>
      <c r="S114" s="161"/>
      <c r="T114" s="161"/>
      <c r="U114" s="161"/>
      <c r="V114" s="161">
        <v>0</v>
      </c>
      <c r="W114" s="161">
        <v>0</v>
      </c>
      <c r="X114" s="161">
        <f t="shared" si="21"/>
        <v>-2000</v>
      </c>
      <c r="Z114" s="162">
        <v>50</v>
      </c>
      <c r="AA114" s="162">
        <v>50</v>
      </c>
      <c r="AB114" s="162"/>
      <c r="AC114" s="162"/>
      <c r="AD114" s="162"/>
      <c r="AE114" s="162">
        <v>0</v>
      </c>
      <c r="AF114" s="162">
        <v>0</v>
      </c>
      <c r="AG114" s="162">
        <f t="shared" si="24"/>
        <v>-50</v>
      </c>
      <c r="AI114" s="163">
        <v>50</v>
      </c>
      <c r="AJ114" s="163">
        <v>50</v>
      </c>
      <c r="AK114" s="164">
        <v>50</v>
      </c>
      <c r="AL114" s="164">
        <f>IFERROR(VLOOKUP(B114,[2]rptBudgetaryBudgetCrossOrganiza!$A$4737:$N$5235,13,FALSE),"0")</f>
        <v>60</v>
      </c>
      <c r="AM114" s="164"/>
      <c r="AN114" s="164"/>
      <c r="AO114" s="164"/>
      <c r="AP114" s="164"/>
      <c r="AQ114" s="164">
        <f t="shared" si="28"/>
        <v>-50</v>
      </c>
      <c r="AS114" s="161"/>
      <c r="AT114" s="161"/>
      <c r="AU114" s="161"/>
      <c r="AV114" s="161"/>
      <c r="AW114" s="161"/>
      <c r="AX114" s="161"/>
      <c r="AY114" s="161"/>
      <c r="AZ114" s="161">
        <f t="shared" si="25"/>
        <v>0</v>
      </c>
      <c r="BB114" s="164"/>
      <c r="BC114" s="164"/>
    </row>
    <row r="115" spans="1:55" x14ac:dyDescent="0.25">
      <c r="A115" s="158">
        <v>6</v>
      </c>
      <c r="B115" s="146" t="s">
        <v>401</v>
      </c>
      <c r="C115" s="159" t="str">
        <f t="shared" si="18"/>
        <v>30</v>
      </c>
      <c r="D115" s="159" t="str">
        <f t="shared" si="19"/>
        <v>40</v>
      </c>
      <c r="E115" s="147" t="str">
        <f t="shared" si="20"/>
        <v>400</v>
      </c>
      <c r="F115" s="147" t="str">
        <f t="shared" si="26"/>
        <v>6600.14</v>
      </c>
      <c r="G115" s="146" t="s">
        <v>402</v>
      </c>
      <c r="H115" s="188">
        <v>1000</v>
      </c>
      <c r="I115" s="188">
        <v>1000</v>
      </c>
      <c r="J115" s="160"/>
      <c r="K115" s="160"/>
      <c r="L115" s="160"/>
      <c r="M115" s="188">
        <v>1233</v>
      </c>
      <c r="N115" s="160">
        <v>1233</v>
      </c>
      <c r="O115" s="160">
        <f t="shared" si="27"/>
        <v>233</v>
      </c>
      <c r="Q115" s="161">
        <v>1000</v>
      </c>
      <c r="R115" s="161">
        <v>1000</v>
      </c>
      <c r="S115" s="161"/>
      <c r="T115" s="161"/>
      <c r="U115" s="161"/>
      <c r="V115" s="161">
        <v>447</v>
      </c>
      <c r="W115" s="161">
        <v>447</v>
      </c>
      <c r="X115" s="161">
        <f t="shared" si="21"/>
        <v>-553</v>
      </c>
      <c r="Z115" s="162">
        <v>1000</v>
      </c>
      <c r="AA115" s="162">
        <v>1000</v>
      </c>
      <c r="AB115" s="162"/>
      <c r="AC115" s="162"/>
      <c r="AD115" s="162"/>
      <c r="AE115" s="162">
        <v>890</v>
      </c>
      <c r="AF115" s="162">
        <v>890</v>
      </c>
      <c r="AG115" s="162">
        <f t="shared" si="24"/>
        <v>-110</v>
      </c>
      <c r="AI115" s="163">
        <v>1000</v>
      </c>
      <c r="AJ115" s="163">
        <v>1000</v>
      </c>
      <c r="AK115" s="164">
        <v>1000</v>
      </c>
      <c r="AL115" s="164">
        <f>IFERROR(VLOOKUP(B115,[2]rptBudgetaryBudgetCrossOrganiza!$A$4737:$N$5235,13,FALSE),"0")</f>
        <v>0</v>
      </c>
      <c r="AM115" s="164"/>
      <c r="AN115" s="164"/>
      <c r="AO115" s="164"/>
      <c r="AP115" s="164"/>
      <c r="AQ115" s="164">
        <f t="shared" si="28"/>
        <v>-1000</v>
      </c>
      <c r="AS115" s="161"/>
      <c r="AT115" s="161"/>
      <c r="AU115" s="161"/>
      <c r="AV115" s="161"/>
      <c r="AW115" s="161"/>
      <c r="AX115" s="161"/>
      <c r="AY115" s="161"/>
      <c r="AZ115" s="161">
        <f t="shared" si="25"/>
        <v>0</v>
      </c>
      <c r="BB115" s="164"/>
      <c r="BC115" s="164"/>
    </row>
    <row r="116" spans="1:55" x14ac:dyDescent="0.25">
      <c r="A116" s="158">
        <v>6</v>
      </c>
      <c r="B116" s="146" t="s">
        <v>440</v>
      </c>
      <c r="C116" s="159" t="str">
        <f t="shared" si="18"/>
        <v>30</v>
      </c>
      <c r="D116" s="159" t="str">
        <f t="shared" si="19"/>
        <v>40</v>
      </c>
      <c r="E116" s="147" t="str">
        <f t="shared" si="20"/>
        <v>400</v>
      </c>
      <c r="F116" s="147" t="str">
        <f t="shared" si="26"/>
        <v>6600.20</v>
      </c>
      <c r="G116" s="146" t="s">
        <v>403</v>
      </c>
      <c r="H116" s="188">
        <v>12000</v>
      </c>
      <c r="I116" s="188">
        <v>12000</v>
      </c>
      <c r="J116" s="160"/>
      <c r="K116" s="160"/>
      <c r="L116" s="160"/>
      <c r="M116" s="188">
        <v>617.97</v>
      </c>
      <c r="N116" s="160">
        <v>617.97</v>
      </c>
      <c r="O116" s="160">
        <f t="shared" si="27"/>
        <v>-11382.03</v>
      </c>
      <c r="Q116" s="161">
        <v>12000</v>
      </c>
      <c r="R116" s="161">
        <v>6000</v>
      </c>
      <c r="S116" s="161"/>
      <c r="T116" s="161"/>
      <c r="U116" s="161"/>
      <c r="V116" s="161">
        <v>5756.67</v>
      </c>
      <c r="W116" s="161">
        <v>5756.67</v>
      </c>
      <c r="X116" s="161">
        <f t="shared" si="21"/>
        <v>-243.32999999999993</v>
      </c>
      <c r="Z116" s="162">
        <v>12000</v>
      </c>
      <c r="AA116" s="162">
        <v>12000</v>
      </c>
      <c r="AB116" s="162"/>
      <c r="AC116" s="162"/>
      <c r="AD116" s="162"/>
      <c r="AE116" s="162">
        <v>4061.05</v>
      </c>
      <c r="AF116" s="162">
        <v>4061.05</v>
      </c>
      <c r="AG116" s="162">
        <f t="shared" si="24"/>
        <v>-7938.95</v>
      </c>
      <c r="AI116" s="163">
        <v>12000</v>
      </c>
      <c r="AJ116" s="163">
        <v>12000</v>
      </c>
      <c r="AK116" s="164">
        <v>12000</v>
      </c>
      <c r="AL116" s="164">
        <f>IFERROR(VLOOKUP(B116,[2]rptBudgetaryBudgetCrossOrganiza!$A$4737:$N$5235,13,FALSE),"0")</f>
        <v>0</v>
      </c>
      <c r="AM116" s="164"/>
      <c r="AN116" s="164"/>
      <c r="AO116" s="164"/>
      <c r="AP116" s="164"/>
      <c r="AQ116" s="164">
        <f t="shared" si="28"/>
        <v>-12000</v>
      </c>
      <c r="AS116" s="161"/>
      <c r="AT116" s="161"/>
      <c r="AU116" s="161"/>
      <c r="AV116" s="161"/>
      <c r="AW116" s="161"/>
      <c r="AX116" s="161"/>
      <c r="AY116" s="161"/>
      <c r="AZ116" s="161">
        <f t="shared" si="25"/>
        <v>0</v>
      </c>
      <c r="BB116" s="164"/>
      <c r="BC116" s="164"/>
    </row>
    <row r="117" spans="1:55" x14ac:dyDescent="0.25">
      <c r="A117" s="158">
        <v>6</v>
      </c>
      <c r="B117" s="146" t="s">
        <v>405</v>
      </c>
      <c r="C117" s="159" t="str">
        <f t="shared" si="18"/>
        <v>30</v>
      </c>
      <c r="D117" s="159" t="str">
        <f t="shared" si="19"/>
        <v>40</v>
      </c>
      <c r="E117" s="147" t="str">
        <f t="shared" si="20"/>
        <v>400</v>
      </c>
      <c r="F117" s="147" t="str">
        <f t="shared" si="26"/>
        <v>6600.26</v>
      </c>
      <c r="G117" s="146" t="s">
        <v>166</v>
      </c>
      <c r="H117" s="188">
        <v>16200</v>
      </c>
      <c r="I117" s="188">
        <v>16200</v>
      </c>
      <c r="J117" s="160"/>
      <c r="K117" s="160"/>
      <c r="L117" s="160"/>
      <c r="M117" s="188">
        <v>16200</v>
      </c>
      <c r="N117" s="160">
        <v>16200</v>
      </c>
      <c r="O117" s="160">
        <f t="shared" si="27"/>
        <v>0</v>
      </c>
      <c r="Q117" s="161">
        <v>18260</v>
      </c>
      <c r="R117" s="161">
        <v>18260</v>
      </c>
      <c r="S117" s="161"/>
      <c r="T117" s="161"/>
      <c r="U117" s="161"/>
      <c r="V117" s="161">
        <v>18260</v>
      </c>
      <c r="W117" s="161">
        <v>18260</v>
      </c>
      <c r="X117" s="161">
        <f t="shared" si="21"/>
        <v>0</v>
      </c>
      <c r="Z117" s="162">
        <v>17880</v>
      </c>
      <c r="AA117" s="162">
        <v>17880</v>
      </c>
      <c r="AB117" s="162"/>
      <c r="AC117" s="162"/>
      <c r="AD117" s="162"/>
      <c r="AE117" s="162">
        <v>7450</v>
      </c>
      <c r="AF117" s="162">
        <v>7450</v>
      </c>
      <c r="AG117" s="162">
        <f t="shared" si="24"/>
        <v>-10430</v>
      </c>
      <c r="AI117" s="163">
        <v>17880</v>
      </c>
      <c r="AJ117" s="163">
        <v>17880</v>
      </c>
      <c r="AK117" s="164">
        <v>17880</v>
      </c>
      <c r="AL117" s="164">
        <f>IFERROR(VLOOKUP(B117,[2]rptBudgetaryBudgetCrossOrganiza!$A$4737:$N$5235,13,FALSE),"0")</f>
        <v>0</v>
      </c>
      <c r="AM117" s="164"/>
      <c r="AN117" s="164"/>
      <c r="AO117" s="164"/>
      <c r="AP117" s="164"/>
      <c r="AQ117" s="164">
        <f t="shared" si="28"/>
        <v>-17880</v>
      </c>
      <c r="AS117" s="161"/>
      <c r="AT117" s="161"/>
      <c r="AU117" s="161"/>
      <c r="AV117" s="161"/>
      <c r="AW117" s="161"/>
      <c r="AX117" s="161"/>
      <c r="AY117" s="161"/>
      <c r="AZ117" s="161">
        <f t="shared" si="25"/>
        <v>0</v>
      </c>
      <c r="BB117" s="164"/>
      <c r="BC117" s="164"/>
    </row>
    <row r="118" spans="1:55" x14ac:dyDescent="0.25">
      <c r="A118" s="158">
        <v>6</v>
      </c>
      <c r="B118" s="146" t="s">
        <v>407</v>
      </c>
      <c r="C118" s="159" t="str">
        <f t="shared" si="18"/>
        <v>30</v>
      </c>
      <c r="D118" s="159" t="str">
        <f t="shared" si="19"/>
        <v>40</v>
      </c>
      <c r="E118" s="147" t="str">
        <f t="shared" si="20"/>
        <v>400</v>
      </c>
      <c r="F118" s="147" t="str">
        <f t="shared" si="26"/>
        <v>6600.28</v>
      </c>
      <c r="G118" s="146" t="s">
        <v>121</v>
      </c>
      <c r="H118" s="188">
        <v>0</v>
      </c>
      <c r="I118" s="188">
        <v>0</v>
      </c>
      <c r="J118" s="160"/>
      <c r="K118" s="160"/>
      <c r="L118" s="160"/>
      <c r="M118" s="188">
        <v>0</v>
      </c>
      <c r="N118" s="160">
        <v>0</v>
      </c>
      <c r="O118" s="160">
        <f t="shared" si="27"/>
        <v>0</v>
      </c>
      <c r="Q118" s="161">
        <v>0</v>
      </c>
      <c r="R118" s="161">
        <v>0</v>
      </c>
      <c r="S118" s="161"/>
      <c r="T118" s="161"/>
      <c r="U118" s="161"/>
      <c r="V118" s="161">
        <v>0</v>
      </c>
      <c r="W118" s="161">
        <v>0</v>
      </c>
      <c r="X118" s="161">
        <f t="shared" si="21"/>
        <v>0</v>
      </c>
      <c r="Z118" s="162">
        <v>0</v>
      </c>
      <c r="AA118" s="162">
        <v>0</v>
      </c>
      <c r="AB118" s="162"/>
      <c r="AC118" s="162"/>
      <c r="AD118" s="162"/>
      <c r="AE118" s="162">
        <v>0</v>
      </c>
      <c r="AF118" s="162">
        <v>0</v>
      </c>
      <c r="AG118" s="162">
        <f t="shared" si="24"/>
        <v>0</v>
      </c>
      <c r="AI118" s="163">
        <v>0</v>
      </c>
      <c r="AJ118" s="163">
        <v>0</v>
      </c>
      <c r="AK118" s="164">
        <v>0</v>
      </c>
      <c r="AL118" s="164">
        <f>IFERROR(VLOOKUP(B118,[2]rptBudgetaryBudgetCrossOrganiza!$A$4737:$N$5235,13,FALSE),"0")</f>
        <v>0</v>
      </c>
      <c r="AM118" s="164"/>
      <c r="AN118" s="164"/>
      <c r="AO118" s="164"/>
      <c r="AP118" s="164"/>
      <c r="AQ118" s="164">
        <f t="shared" si="28"/>
        <v>0</v>
      </c>
      <c r="AS118" s="161"/>
      <c r="AT118" s="161"/>
      <c r="AU118" s="161"/>
      <c r="AV118" s="161"/>
      <c r="AW118" s="161"/>
      <c r="AX118" s="161"/>
      <c r="AY118" s="161"/>
      <c r="AZ118" s="161">
        <f t="shared" si="25"/>
        <v>0</v>
      </c>
      <c r="BB118" s="164"/>
      <c r="BC118" s="164"/>
    </row>
    <row r="119" spans="1:55" x14ac:dyDescent="0.25">
      <c r="A119" s="158">
        <v>6</v>
      </c>
      <c r="B119" s="146" t="s">
        <v>410</v>
      </c>
      <c r="C119" s="159" t="str">
        <f t="shared" si="18"/>
        <v>30</v>
      </c>
      <c r="D119" s="159" t="str">
        <f t="shared" si="19"/>
        <v>40</v>
      </c>
      <c r="E119" s="147" t="str">
        <f t="shared" si="20"/>
        <v>400</v>
      </c>
      <c r="F119" s="147" t="str">
        <f t="shared" si="26"/>
        <v>6600.32</v>
      </c>
      <c r="G119" s="146" t="s">
        <v>122</v>
      </c>
      <c r="H119" s="188">
        <v>0</v>
      </c>
      <c r="I119" s="188">
        <v>0</v>
      </c>
      <c r="J119" s="160"/>
      <c r="K119" s="160"/>
      <c r="L119" s="160"/>
      <c r="M119" s="188">
        <v>0</v>
      </c>
      <c r="N119" s="160">
        <v>0</v>
      </c>
      <c r="O119" s="160">
        <f t="shared" si="27"/>
        <v>0</v>
      </c>
      <c r="Q119" s="161">
        <v>0</v>
      </c>
      <c r="R119" s="161">
        <v>0</v>
      </c>
      <c r="S119" s="161"/>
      <c r="T119" s="161"/>
      <c r="U119" s="161"/>
      <c r="V119" s="161">
        <v>0</v>
      </c>
      <c r="W119" s="161">
        <v>0</v>
      </c>
      <c r="X119" s="161">
        <f t="shared" si="21"/>
        <v>0</v>
      </c>
      <c r="Z119" s="162">
        <v>1695</v>
      </c>
      <c r="AA119" s="162">
        <v>1695</v>
      </c>
      <c r="AB119" s="162"/>
      <c r="AC119" s="162"/>
      <c r="AD119" s="162"/>
      <c r="AE119" s="162">
        <v>706.25</v>
      </c>
      <c r="AF119" s="162">
        <v>706.25</v>
      </c>
      <c r="AG119" s="162">
        <f t="shared" si="24"/>
        <v>-988.75</v>
      </c>
      <c r="AI119" s="163">
        <v>1695</v>
      </c>
      <c r="AJ119" s="163">
        <v>1695</v>
      </c>
      <c r="AK119" s="164">
        <v>1695</v>
      </c>
      <c r="AL119" s="164">
        <f>IFERROR(VLOOKUP(B119,[2]rptBudgetaryBudgetCrossOrganiza!$A$4737:$N$5235,13,FALSE),"0")</f>
        <v>0</v>
      </c>
      <c r="AM119" s="164"/>
      <c r="AN119" s="164"/>
      <c r="AO119" s="164"/>
      <c r="AP119" s="164"/>
      <c r="AQ119" s="164">
        <f t="shared" si="28"/>
        <v>-1695</v>
      </c>
      <c r="AS119" s="161"/>
      <c r="AT119" s="161"/>
      <c r="AU119" s="161"/>
      <c r="AV119" s="161"/>
      <c r="AW119" s="161"/>
      <c r="AX119" s="161"/>
      <c r="AY119" s="161"/>
      <c r="AZ119" s="161">
        <f t="shared" si="25"/>
        <v>0</v>
      </c>
      <c r="BB119" s="164"/>
      <c r="BC119" s="164"/>
    </row>
    <row r="120" spans="1:55" x14ac:dyDescent="0.25">
      <c r="A120" s="158">
        <v>6</v>
      </c>
      <c r="B120" s="146" t="s">
        <v>413</v>
      </c>
      <c r="C120" s="159" t="str">
        <f t="shared" si="18"/>
        <v>30</v>
      </c>
      <c r="D120" s="159" t="str">
        <f t="shared" si="19"/>
        <v>40</v>
      </c>
      <c r="E120" s="147" t="str">
        <f t="shared" si="20"/>
        <v>400</v>
      </c>
      <c r="F120" s="147" t="str">
        <f t="shared" si="26"/>
        <v>6600.36</v>
      </c>
      <c r="G120" s="146" t="s">
        <v>167</v>
      </c>
      <c r="H120" s="188">
        <v>35230</v>
      </c>
      <c r="I120" s="188">
        <v>35230</v>
      </c>
      <c r="J120" s="160"/>
      <c r="K120" s="160"/>
      <c r="L120" s="160"/>
      <c r="M120" s="188">
        <v>35230</v>
      </c>
      <c r="N120" s="160">
        <v>35230</v>
      </c>
      <c r="O120" s="160">
        <f t="shared" si="27"/>
        <v>0</v>
      </c>
      <c r="Q120" s="161">
        <v>56740</v>
      </c>
      <c r="R120" s="161">
        <v>56740</v>
      </c>
      <c r="S120" s="161"/>
      <c r="T120" s="161"/>
      <c r="U120" s="161"/>
      <c r="V120" s="161">
        <v>56740</v>
      </c>
      <c r="W120" s="161">
        <v>56740</v>
      </c>
      <c r="X120" s="161">
        <f t="shared" si="21"/>
        <v>0</v>
      </c>
      <c r="Z120" s="162">
        <v>61190</v>
      </c>
      <c r="AA120" s="162">
        <v>61190</v>
      </c>
      <c r="AB120" s="162"/>
      <c r="AC120" s="162"/>
      <c r="AD120" s="162"/>
      <c r="AE120" s="162">
        <v>25495.85</v>
      </c>
      <c r="AF120" s="162">
        <v>25495.85</v>
      </c>
      <c r="AG120" s="162">
        <f t="shared" si="24"/>
        <v>-35694.15</v>
      </c>
      <c r="AI120" s="163">
        <v>61190</v>
      </c>
      <c r="AJ120" s="163">
        <v>61190</v>
      </c>
      <c r="AK120" s="164">
        <v>61190</v>
      </c>
      <c r="AL120" s="164">
        <f>IFERROR(VLOOKUP(B120,[2]rptBudgetaryBudgetCrossOrganiza!$A$4737:$N$5235,13,FALSE),"0")</f>
        <v>0</v>
      </c>
      <c r="AM120" s="164"/>
      <c r="AN120" s="164"/>
      <c r="AO120" s="164"/>
      <c r="AP120" s="164"/>
      <c r="AQ120" s="164">
        <f t="shared" si="28"/>
        <v>-61190</v>
      </c>
      <c r="AS120" s="161"/>
      <c r="AT120" s="161"/>
      <c r="AU120" s="161"/>
      <c r="AV120" s="161"/>
      <c r="AW120" s="161"/>
      <c r="AX120" s="161"/>
      <c r="AY120" s="161"/>
      <c r="AZ120" s="161"/>
      <c r="BB120" s="164"/>
      <c r="BC120" s="164"/>
    </row>
    <row r="121" spans="1:55" x14ac:dyDescent="0.25">
      <c r="A121" s="146">
        <v>8</v>
      </c>
      <c r="B121" s="146" t="s">
        <v>421</v>
      </c>
      <c r="C121" s="159" t="str">
        <f t="shared" si="18"/>
        <v>30</v>
      </c>
      <c r="D121" s="159" t="str">
        <f t="shared" si="19"/>
        <v>40</v>
      </c>
      <c r="E121" s="147" t="str">
        <f t="shared" si="20"/>
        <v>400</v>
      </c>
      <c r="F121" s="147" t="str">
        <f t="shared" si="26"/>
        <v>8000.99</v>
      </c>
      <c r="G121" s="146" t="s">
        <v>161</v>
      </c>
      <c r="H121" s="188">
        <v>289000</v>
      </c>
      <c r="I121" s="188">
        <v>0</v>
      </c>
      <c r="J121" s="160"/>
      <c r="K121" s="160"/>
      <c r="L121" s="160"/>
      <c r="M121" s="188">
        <v>0</v>
      </c>
      <c r="N121" s="160">
        <v>0</v>
      </c>
      <c r="O121" s="160"/>
      <c r="Q121" s="161">
        <v>70000</v>
      </c>
      <c r="R121" s="161">
        <v>0</v>
      </c>
      <c r="S121" s="161"/>
      <c r="T121" s="161"/>
      <c r="U121" s="161"/>
      <c r="V121" s="161">
        <v>0</v>
      </c>
      <c r="W121" s="161">
        <v>0</v>
      </c>
      <c r="X121" s="161">
        <f t="shared" si="21"/>
        <v>0</v>
      </c>
      <c r="Z121" s="162">
        <v>0</v>
      </c>
      <c r="AA121" s="162">
        <v>0</v>
      </c>
      <c r="AB121" s="162"/>
      <c r="AC121" s="162"/>
      <c r="AD121" s="162"/>
      <c r="AE121" s="162">
        <v>0</v>
      </c>
      <c r="AF121" s="162">
        <v>0</v>
      </c>
      <c r="AG121" s="162"/>
      <c r="AI121" s="163">
        <v>0</v>
      </c>
      <c r="AJ121" s="163">
        <v>0</v>
      </c>
      <c r="AK121" s="164">
        <v>0</v>
      </c>
      <c r="AL121" s="164">
        <f>IFERROR(VLOOKUP(B121,[2]rptBudgetaryBudgetCrossOrganiza!$A$4737:$N$5235,13,FALSE),"0")</f>
        <v>0</v>
      </c>
      <c r="AM121" s="164"/>
      <c r="AN121" s="164"/>
      <c r="AO121" s="164"/>
      <c r="AP121" s="164"/>
      <c r="AQ121" s="164"/>
      <c r="AS121" s="161"/>
      <c r="AT121" s="161"/>
      <c r="AU121" s="161"/>
      <c r="AV121" s="161"/>
      <c r="AW121" s="161"/>
      <c r="AX121" s="161"/>
      <c r="AY121" s="161"/>
      <c r="AZ121" s="161"/>
      <c r="BB121" s="164"/>
      <c r="BC121" s="164"/>
    </row>
    <row r="122" spans="1:55" ht="45" x14ac:dyDescent="0.25">
      <c r="A122" s="158">
        <v>4</v>
      </c>
      <c r="B122" s="146" t="s">
        <v>248</v>
      </c>
      <c r="C122" s="159" t="str">
        <f t="shared" si="18"/>
        <v>30</v>
      </c>
      <c r="D122" s="159" t="str">
        <f t="shared" si="19"/>
        <v>45</v>
      </c>
      <c r="E122" s="147" t="str">
        <f t="shared" si="20"/>
        <v>000</v>
      </c>
      <c r="F122" s="147" t="str">
        <f t="shared" si="26"/>
        <v>5000.01</v>
      </c>
      <c r="G122" s="146" t="s">
        <v>84</v>
      </c>
      <c r="H122" s="188">
        <v>655765</v>
      </c>
      <c r="I122" s="188">
        <v>751322</v>
      </c>
      <c r="J122" s="160"/>
      <c r="K122" s="160"/>
      <c r="L122" s="160"/>
      <c r="M122" s="188">
        <v>569351.09</v>
      </c>
      <c r="N122" s="160">
        <v>569351.09</v>
      </c>
      <c r="O122" s="160">
        <f t="shared" ref="O122:O153" si="29">N122-I122</f>
        <v>-181970.91000000003</v>
      </c>
      <c r="Q122" s="161">
        <v>885295</v>
      </c>
      <c r="R122" s="161">
        <v>885295</v>
      </c>
      <c r="S122" s="161"/>
      <c r="T122" s="161"/>
      <c r="U122" s="161"/>
      <c r="V122" s="161">
        <v>866476.64</v>
      </c>
      <c r="W122" s="161">
        <v>866476.64</v>
      </c>
      <c r="X122" s="161">
        <f t="shared" si="21"/>
        <v>-18818.359999999986</v>
      </c>
      <c r="Z122" s="162">
        <v>935825</v>
      </c>
      <c r="AA122" s="162">
        <v>966602</v>
      </c>
      <c r="AB122" s="162"/>
      <c r="AC122" s="162"/>
      <c r="AD122" s="162"/>
      <c r="AE122" s="162">
        <v>791027.81</v>
      </c>
      <c r="AF122" s="162">
        <v>791027.81</v>
      </c>
      <c r="AG122" s="162">
        <f t="shared" ref="AG122:AG153" si="30">AF122-AA122</f>
        <v>-175574.18999999994</v>
      </c>
      <c r="AI122" s="163">
        <v>963900</v>
      </c>
      <c r="AJ122" s="163">
        <v>963900</v>
      </c>
      <c r="AK122" s="164">
        <f>AJ122+117442</f>
        <v>1081342</v>
      </c>
      <c r="AL122" s="164">
        <f>IFERROR(VLOOKUP(B122,[2]rptBudgetaryBudgetCrossOrganiza!$A$4737:$N$5235,13,FALSE),"0")</f>
        <v>199410.83</v>
      </c>
      <c r="AM122" s="164"/>
      <c r="AN122" s="164"/>
      <c r="AO122" s="164"/>
      <c r="AP122" s="164"/>
      <c r="AQ122" s="164">
        <f t="shared" ref="AQ122:AQ153" si="31">AP122-AJ122</f>
        <v>-963900</v>
      </c>
      <c r="AS122" s="161"/>
      <c r="AT122" s="161"/>
      <c r="AU122" s="161"/>
      <c r="AV122" s="161"/>
      <c r="AW122" s="161"/>
      <c r="AX122" s="161"/>
      <c r="AY122" s="161"/>
      <c r="AZ122" s="161">
        <f t="shared" ref="AZ122:AZ153" si="32">AY122-AT122</f>
        <v>0</v>
      </c>
      <c r="BB122" s="164"/>
      <c r="BC122" s="198" t="s">
        <v>448</v>
      </c>
    </row>
    <row r="123" spans="1:55" ht="30" x14ac:dyDescent="0.25">
      <c r="A123" s="158">
        <v>4</v>
      </c>
      <c r="B123" s="146" t="s">
        <v>251</v>
      </c>
      <c r="C123" s="159" t="str">
        <f t="shared" si="18"/>
        <v>30</v>
      </c>
      <c r="D123" s="159" t="str">
        <f t="shared" si="19"/>
        <v>45</v>
      </c>
      <c r="E123" s="147" t="str">
        <f t="shared" si="20"/>
        <v>000</v>
      </c>
      <c r="F123" s="147" t="str">
        <f t="shared" si="26"/>
        <v>5000.02</v>
      </c>
      <c r="G123" s="146" t="s">
        <v>85</v>
      </c>
      <c r="H123" s="188">
        <v>20000</v>
      </c>
      <c r="I123" s="188">
        <v>20000</v>
      </c>
      <c r="J123" s="160"/>
      <c r="K123" s="160"/>
      <c r="L123" s="160"/>
      <c r="M123" s="188">
        <v>7788.78</v>
      </c>
      <c r="N123" s="160">
        <v>7788.78</v>
      </c>
      <c r="O123" s="160">
        <f t="shared" si="29"/>
        <v>-12211.220000000001</v>
      </c>
      <c r="Q123" s="161">
        <v>30000</v>
      </c>
      <c r="R123" s="161">
        <v>30000</v>
      </c>
      <c r="S123" s="161"/>
      <c r="T123" s="161"/>
      <c r="U123" s="161"/>
      <c r="V123" s="161">
        <v>1142.42</v>
      </c>
      <c r="W123" s="161">
        <v>1142.42</v>
      </c>
      <c r="X123" s="161">
        <f t="shared" si="21"/>
        <v>-28857.58</v>
      </c>
      <c r="Z123" s="162">
        <v>0</v>
      </c>
      <c r="AA123" s="162">
        <v>26000</v>
      </c>
      <c r="AB123" s="162"/>
      <c r="AC123" s="162"/>
      <c r="AD123" s="162"/>
      <c r="AE123" s="162">
        <v>11166.1</v>
      </c>
      <c r="AF123" s="162">
        <v>11166.1</v>
      </c>
      <c r="AG123" s="162">
        <f t="shared" si="30"/>
        <v>-14833.9</v>
      </c>
      <c r="AI123" s="163">
        <v>0</v>
      </c>
      <c r="AJ123" s="163">
        <v>0</v>
      </c>
      <c r="AK123" s="164">
        <v>24768</v>
      </c>
      <c r="AL123" s="164">
        <f>IFERROR(VLOOKUP(B123,[2]rptBudgetaryBudgetCrossOrganiza!$A$4737:$N$5235,13,FALSE),"0")</f>
        <v>4416.22</v>
      </c>
      <c r="AM123" s="164"/>
      <c r="AN123" s="164"/>
      <c r="AO123" s="164"/>
      <c r="AP123" s="164"/>
      <c r="AQ123" s="164">
        <f t="shared" si="31"/>
        <v>0</v>
      </c>
      <c r="AS123" s="161"/>
      <c r="AT123" s="161"/>
      <c r="AU123" s="161"/>
      <c r="AV123" s="161"/>
      <c r="AW123" s="161"/>
      <c r="AX123" s="161"/>
      <c r="AY123" s="161"/>
      <c r="AZ123" s="161">
        <f t="shared" si="32"/>
        <v>0</v>
      </c>
      <c r="BB123" s="164"/>
      <c r="BC123" s="198" t="s">
        <v>451</v>
      </c>
    </row>
    <row r="124" spans="1:55" ht="45" x14ac:dyDescent="0.25">
      <c r="A124" s="158">
        <v>4</v>
      </c>
      <c r="B124" s="165" t="s">
        <v>254</v>
      </c>
      <c r="C124" s="159" t="str">
        <f t="shared" si="18"/>
        <v>30</v>
      </c>
      <c r="D124" s="159" t="str">
        <f t="shared" si="19"/>
        <v>45</v>
      </c>
      <c r="E124" s="147" t="str">
        <f t="shared" si="20"/>
        <v>000</v>
      </c>
      <c r="F124" s="147" t="str">
        <f t="shared" si="26"/>
        <v>5000.03</v>
      </c>
      <c r="G124" s="146" t="s">
        <v>86</v>
      </c>
      <c r="H124" s="188">
        <v>10000</v>
      </c>
      <c r="I124" s="188">
        <v>10000</v>
      </c>
      <c r="J124" s="160"/>
      <c r="K124" s="160"/>
      <c r="L124" s="160"/>
      <c r="M124" s="188">
        <v>6002.42</v>
      </c>
      <c r="N124" s="160">
        <v>6002.42</v>
      </c>
      <c r="O124" s="160">
        <f t="shared" si="29"/>
        <v>-3997.58</v>
      </c>
      <c r="Q124" s="161">
        <v>10000</v>
      </c>
      <c r="R124" s="161">
        <v>10000</v>
      </c>
      <c r="S124" s="161"/>
      <c r="T124" s="161"/>
      <c r="U124" s="161"/>
      <c r="V124" s="161">
        <v>6513.59</v>
      </c>
      <c r="W124" s="161">
        <v>6513.59</v>
      </c>
      <c r="X124" s="161">
        <f t="shared" si="21"/>
        <v>-3486.41</v>
      </c>
      <c r="Z124" s="162">
        <v>8000</v>
      </c>
      <c r="AA124" s="162">
        <v>8000</v>
      </c>
      <c r="AB124" s="162"/>
      <c r="AC124" s="162"/>
      <c r="AD124" s="162"/>
      <c r="AE124" s="162">
        <v>13388.51</v>
      </c>
      <c r="AF124" s="162">
        <v>13388.51</v>
      </c>
      <c r="AG124" s="162">
        <f t="shared" si="30"/>
        <v>5388.51</v>
      </c>
      <c r="AI124" s="163">
        <v>8240</v>
      </c>
      <c r="AJ124" s="163">
        <v>8240</v>
      </c>
      <c r="AK124" s="164">
        <v>15889</v>
      </c>
      <c r="AL124" s="164">
        <f>IFERROR(VLOOKUP(B124,[2]rptBudgetaryBudgetCrossOrganiza!$A$4737:$N$5235,13,FALSE),"0")</f>
        <v>2772.91</v>
      </c>
      <c r="AM124" s="164"/>
      <c r="AN124" s="164"/>
      <c r="AO124" s="164"/>
      <c r="AP124" s="164"/>
      <c r="AQ124" s="164">
        <f t="shared" si="31"/>
        <v>-8240</v>
      </c>
      <c r="AS124" s="161"/>
      <c r="AT124" s="161"/>
      <c r="AU124" s="161"/>
      <c r="AV124" s="161"/>
      <c r="AW124" s="161"/>
      <c r="AX124" s="161"/>
      <c r="AY124" s="161"/>
      <c r="AZ124" s="161">
        <f t="shared" si="32"/>
        <v>0</v>
      </c>
      <c r="BB124" s="164"/>
      <c r="BC124" s="198" t="s">
        <v>449</v>
      </c>
    </row>
    <row r="125" spans="1:55" x14ac:dyDescent="0.25">
      <c r="A125" s="158">
        <v>4</v>
      </c>
      <c r="B125" s="146" t="s">
        <v>257</v>
      </c>
      <c r="C125" s="159" t="str">
        <f t="shared" si="18"/>
        <v>30</v>
      </c>
      <c r="D125" s="159" t="str">
        <f t="shared" si="19"/>
        <v>45</v>
      </c>
      <c r="E125" s="147" t="str">
        <f t="shared" si="20"/>
        <v>000</v>
      </c>
      <c r="F125" s="147" t="str">
        <f t="shared" si="26"/>
        <v>5000.04</v>
      </c>
      <c r="G125" s="146" t="s">
        <v>87</v>
      </c>
      <c r="H125" s="188">
        <v>500</v>
      </c>
      <c r="I125" s="188">
        <v>500</v>
      </c>
      <c r="J125" s="160"/>
      <c r="K125" s="160"/>
      <c r="L125" s="160"/>
      <c r="M125" s="188">
        <v>0</v>
      </c>
      <c r="N125" s="160">
        <v>0</v>
      </c>
      <c r="O125" s="160">
        <f t="shared" si="29"/>
        <v>-500</v>
      </c>
      <c r="Q125" s="161">
        <v>0</v>
      </c>
      <c r="R125" s="161">
        <v>0</v>
      </c>
      <c r="S125" s="161"/>
      <c r="T125" s="161"/>
      <c r="U125" s="161"/>
      <c r="V125" s="161">
        <v>0</v>
      </c>
      <c r="W125" s="161">
        <v>0</v>
      </c>
      <c r="X125" s="161">
        <f t="shared" si="21"/>
        <v>0</v>
      </c>
      <c r="Z125" s="162">
        <v>0</v>
      </c>
      <c r="AA125" s="162">
        <v>0</v>
      </c>
      <c r="AB125" s="162"/>
      <c r="AC125" s="162"/>
      <c r="AD125" s="162"/>
      <c r="AE125" s="162">
        <v>0</v>
      </c>
      <c r="AF125" s="162">
        <v>0</v>
      </c>
      <c r="AG125" s="162">
        <f t="shared" si="30"/>
        <v>0</v>
      </c>
      <c r="AI125" s="163">
        <v>0</v>
      </c>
      <c r="AJ125" s="163">
        <v>0</v>
      </c>
      <c r="AK125" s="164">
        <v>0</v>
      </c>
      <c r="AL125" s="164">
        <f>IFERROR(VLOOKUP(B125,[2]rptBudgetaryBudgetCrossOrganiza!$A$4737:$N$5235,13,FALSE),"0")</f>
        <v>0</v>
      </c>
      <c r="AM125" s="164"/>
      <c r="AN125" s="164"/>
      <c r="AO125" s="164"/>
      <c r="AP125" s="164"/>
      <c r="AQ125" s="164">
        <f t="shared" si="31"/>
        <v>0</v>
      </c>
      <c r="AS125" s="161"/>
      <c r="AT125" s="161"/>
      <c r="AU125" s="161"/>
      <c r="AV125" s="161"/>
      <c r="AW125" s="161"/>
      <c r="AX125" s="161"/>
      <c r="AY125" s="161"/>
      <c r="AZ125" s="161">
        <f t="shared" si="32"/>
        <v>0</v>
      </c>
      <c r="BB125" s="164"/>
      <c r="BC125" s="164"/>
    </row>
    <row r="126" spans="1:55" x14ac:dyDescent="0.25">
      <c r="A126" s="158">
        <v>4</v>
      </c>
      <c r="B126" s="146" t="s">
        <v>261</v>
      </c>
      <c r="C126" s="159" t="str">
        <f t="shared" si="18"/>
        <v>30</v>
      </c>
      <c r="D126" s="159" t="str">
        <f t="shared" si="19"/>
        <v>45</v>
      </c>
      <c r="E126" s="147" t="str">
        <f t="shared" si="20"/>
        <v>000</v>
      </c>
      <c r="F126" s="147" t="str">
        <f t="shared" si="26"/>
        <v>5000.06</v>
      </c>
      <c r="G126" s="146" t="s">
        <v>89</v>
      </c>
      <c r="H126" s="188">
        <v>0</v>
      </c>
      <c r="I126" s="188">
        <v>0</v>
      </c>
      <c r="J126" s="160"/>
      <c r="K126" s="160"/>
      <c r="L126" s="160"/>
      <c r="M126" s="188">
        <v>0</v>
      </c>
      <c r="N126" s="160">
        <v>0</v>
      </c>
      <c r="O126" s="160">
        <f t="shared" si="29"/>
        <v>0</v>
      </c>
      <c r="Q126" s="161">
        <v>0</v>
      </c>
      <c r="R126" s="161">
        <v>0</v>
      </c>
      <c r="S126" s="161"/>
      <c r="T126" s="161"/>
      <c r="U126" s="161"/>
      <c r="V126" s="161">
        <v>5154.58</v>
      </c>
      <c r="W126" s="161">
        <v>5154.58</v>
      </c>
      <c r="X126" s="161">
        <f t="shared" si="21"/>
        <v>5154.58</v>
      </c>
      <c r="Z126" s="162">
        <v>6690</v>
      </c>
      <c r="AA126" s="162">
        <v>6690</v>
      </c>
      <c r="AB126" s="162"/>
      <c r="AC126" s="162"/>
      <c r="AD126" s="162"/>
      <c r="AE126" s="162">
        <v>2219.91</v>
      </c>
      <c r="AF126" s="162">
        <v>2219.91</v>
      </c>
      <c r="AG126" s="162">
        <f t="shared" si="30"/>
        <v>-4470.09</v>
      </c>
      <c r="AI126" s="163">
        <v>6690</v>
      </c>
      <c r="AJ126" s="163">
        <v>6690</v>
      </c>
      <c r="AK126" s="164">
        <v>6690</v>
      </c>
      <c r="AL126" s="164">
        <f>IFERROR(VLOOKUP(B126,[2]rptBudgetaryBudgetCrossOrganiza!$A$4737:$N$5235,13,FALSE),"0")</f>
        <v>0</v>
      </c>
      <c r="AM126" s="164"/>
      <c r="AN126" s="164"/>
      <c r="AO126" s="164"/>
      <c r="AP126" s="164"/>
      <c r="AQ126" s="164">
        <f t="shared" si="31"/>
        <v>-6690</v>
      </c>
      <c r="AS126" s="161"/>
      <c r="AT126" s="161"/>
      <c r="AU126" s="161"/>
      <c r="AV126" s="161"/>
      <c r="AW126" s="161"/>
      <c r="AX126" s="161"/>
      <c r="AY126" s="161"/>
      <c r="AZ126" s="161">
        <f t="shared" si="32"/>
        <v>0</v>
      </c>
      <c r="BB126" s="164"/>
      <c r="BC126" s="164"/>
    </row>
    <row r="127" spans="1:55" x14ac:dyDescent="0.25">
      <c r="A127" s="158">
        <v>4</v>
      </c>
      <c r="B127" s="146" t="s">
        <v>264</v>
      </c>
      <c r="C127" s="159" t="str">
        <f t="shared" si="18"/>
        <v>30</v>
      </c>
      <c r="D127" s="159" t="str">
        <f t="shared" si="19"/>
        <v>45</v>
      </c>
      <c r="E127" s="147" t="str">
        <f t="shared" si="20"/>
        <v>000</v>
      </c>
      <c r="F127" s="147" t="str">
        <f t="shared" si="26"/>
        <v>5000.07</v>
      </c>
      <c r="G127" s="146" t="s">
        <v>90</v>
      </c>
      <c r="H127" s="188">
        <v>3475</v>
      </c>
      <c r="I127" s="188">
        <v>3475</v>
      </c>
      <c r="J127" s="160"/>
      <c r="K127" s="160"/>
      <c r="L127" s="160"/>
      <c r="M127" s="188">
        <v>1765.49</v>
      </c>
      <c r="N127" s="160">
        <v>1765.49</v>
      </c>
      <c r="O127" s="160">
        <f t="shared" si="29"/>
        <v>-1709.51</v>
      </c>
      <c r="Q127" s="161">
        <v>6990</v>
      </c>
      <c r="R127" s="161">
        <v>6990</v>
      </c>
      <c r="S127" s="161"/>
      <c r="T127" s="161"/>
      <c r="U127" s="161"/>
      <c r="V127" s="161">
        <v>0</v>
      </c>
      <c r="W127" s="161">
        <v>0</v>
      </c>
      <c r="X127" s="161">
        <f t="shared" si="21"/>
        <v>-6990</v>
      </c>
      <c r="Z127" s="162">
        <v>7330</v>
      </c>
      <c r="AA127" s="162">
        <v>7330</v>
      </c>
      <c r="AB127" s="162"/>
      <c r="AC127" s="162"/>
      <c r="AD127" s="162"/>
      <c r="AE127" s="162">
        <v>6776.36</v>
      </c>
      <c r="AF127" s="162">
        <v>6776.36</v>
      </c>
      <c r="AG127" s="162">
        <f t="shared" si="30"/>
        <v>-553.64000000000033</v>
      </c>
      <c r="AI127" s="163">
        <v>7550</v>
      </c>
      <c r="AJ127" s="163">
        <v>7550</v>
      </c>
      <c r="AK127" s="164">
        <v>7550</v>
      </c>
      <c r="AL127" s="164">
        <f>IFERROR(VLOOKUP(B127,[2]rptBudgetaryBudgetCrossOrganiza!$A$4737:$N$5235,13,FALSE),"0")</f>
        <v>0</v>
      </c>
      <c r="AM127" s="164"/>
      <c r="AN127" s="164"/>
      <c r="AO127" s="164"/>
      <c r="AP127" s="164"/>
      <c r="AQ127" s="164">
        <f t="shared" si="31"/>
        <v>-7550</v>
      </c>
      <c r="AS127" s="161"/>
      <c r="AT127" s="161"/>
      <c r="AU127" s="161"/>
      <c r="AV127" s="161"/>
      <c r="AW127" s="161"/>
      <c r="AX127" s="161"/>
      <c r="AY127" s="161"/>
      <c r="AZ127" s="161">
        <f t="shared" si="32"/>
        <v>0</v>
      </c>
      <c r="BB127" s="164"/>
      <c r="BC127" s="164"/>
    </row>
    <row r="128" spans="1:55" x14ac:dyDescent="0.25">
      <c r="A128" s="158">
        <v>4</v>
      </c>
      <c r="B128" s="146" t="s">
        <v>267</v>
      </c>
      <c r="C128" s="159" t="str">
        <f t="shared" si="18"/>
        <v>30</v>
      </c>
      <c r="D128" s="159" t="str">
        <f t="shared" si="19"/>
        <v>45</v>
      </c>
      <c r="E128" s="147" t="str">
        <f t="shared" si="20"/>
        <v>000</v>
      </c>
      <c r="F128" s="147" t="str">
        <f t="shared" si="26"/>
        <v>5000.08</v>
      </c>
      <c r="G128" s="146" t="s">
        <v>91</v>
      </c>
      <c r="H128" s="188">
        <v>2995</v>
      </c>
      <c r="I128" s="188">
        <v>2995</v>
      </c>
      <c r="J128" s="160"/>
      <c r="K128" s="160"/>
      <c r="L128" s="160"/>
      <c r="M128" s="188">
        <v>1020.1</v>
      </c>
      <c r="N128" s="160">
        <v>1020.1</v>
      </c>
      <c r="O128" s="160">
        <f t="shared" si="29"/>
        <v>-1974.9</v>
      </c>
      <c r="Q128" s="161">
        <v>2625</v>
      </c>
      <c r="R128" s="161">
        <v>2625</v>
      </c>
      <c r="S128" s="161"/>
      <c r="T128" s="161"/>
      <c r="U128" s="161"/>
      <c r="V128" s="161">
        <v>2597.0300000000002</v>
      </c>
      <c r="W128" s="161">
        <v>2597.0300000000002</v>
      </c>
      <c r="X128" s="161">
        <f t="shared" si="21"/>
        <v>-27.9699999999998</v>
      </c>
      <c r="Z128" s="162">
        <v>5090</v>
      </c>
      <c r="AA128" s="162">
        <v>5090</v>
      </c>
      <c r="AB128" s="162"/>
      <c r="AC128" s="162"/>
      <c r="AD128" s="162"/>
      <c r="AE128" s="162">
        <v>2389.96</v>
      </c>
      <c r="AF128" s="162">
        <v>2389.96</v>
      </c>
      <c r="AG128" s="162">
        <f t="shared" si="30"/>
        <v>-2700.04</v>
      </c>
      <c r="AI128" s="163">
        <v>5243</v>
      </c>
      <c r="AJ128" s="163">
        <v>5243</v>
      </c>
      <c r="AK128" s="164">
        <v>5243</v>
      </c>
      <c r="AL128" s="164">
        <f>IFERROR(VLOOKUP(B128,[2]rptBudgetaryBudgetCrossOrganiza!$A$4737:$N$5235,13,FALSE),"0")</f>
        <v>0</v>
      </c>
      <c r="AM128" s="164"/>
      <c r="AN128" s="164"/>
      <c r="AO128" s="164"/>
      <c r="AP128" s="164"/>
      <c r="AQ128" s="164">
        <f t="shared" si="31"/>
        <v>-5243</v>
      </c>
      <c r="AS128" s="161"/>
      <c r="AT128" s="161"/>
      <c r="AU128" s="161"/>
      <c r="AV128" s="161"/>
      <c r="AW128" s="161"/>
      <c r="AX128" s="161"/>
      <c r="AY128" s="161"/>
      <c r="AZ128" s="161">
        <f t="shared" si="32"/>
        <v>0</v>
      </c>
      <c r="BB128" s="164"/>
      <c r="BC128" s="164"/>
    </row>
    <row r="129" spans="1:55" x14ac:dyDescent="0.25">
      <c r="A129" s="158">
        <v>4</v>
      </c>
      <c r="B129" s="146" t="s">
        <v>430</v>
      </c>
      <c r="C129" s="159" t="str">
        <f t="shared" si="18"/>
        <v>30</v>
      </c>
      <c r="D129" s="159" t="str">
        <f t="shared" si="19"/>
        <v>45</v>
      </c>
      <c r="E129" s="147" t="str">
        <f t="shared" si="20"/>
        <v>000</v>
      </c>
      <c r="F129" s="147" t="str">
        <f t="shared" si="26"/>
        <v>5000.10</v>
      </c>
      <c r="G129" s="146" t="s">
        <v>92</v>
      </c>
      <c r="H129" s="188">
        <v>0</v>
      </c>
      <c r="I129" s="188">
        <v>0</v>
      </c>
      <c r="J129" s="160"/>
      <c r="K129" s="160"/>
      <c r="L129" s="160"/>
      <c r="M129" s="188">
        <v>0</v>
      </c>
      <c r="N129" s="160">
        <v>0</v>
      </c>
      <c r="O129" s="160">
        <f t="shared" si="29"/>
        <v>0</v>
      </c>
      <c r="Q129" s="161">
        <v>0</v>
      </c>
      <c r="R129" s="161">
        <v>0</v>
      </c>
      <c r="S129" s="161"/>
      <c r="T129" s="161"/>
      <c r="U129" s="161"/>
      <c r="V129" s="161">
        <v>0</v>
      </c>
      <c r="W129" s="161">
        <v>0</v>
      </c>
      <c r="X129" s="161">
        <f t="shared" si="21"/>
        <v>0</v>
      </c>
      <c r="Z129" s="162">
        <v>0</v>
      </c>
      <c r="AA129" s="162">
        <v>0</v>
      </c>
      <c r="AB129" s="162"/>
      <c r="AC129" s="162"/>
      <c r="AD129" s="162"/>
      <c r="AE129" s="162">
        <v>0</v>
      </c>
      <c r="AF129" s="162">
        <v>0</v>
      </c>
      <c r="AG129" s="162">
        <f t="shared" si="30"/>
        <v>0</v>
      </c>
      <c r="AI129" s="163">
        <v>0</v>
      </c>
      <c r="AJ129" s="163">
        <v>0</v>
      </c>
      <c r="AK129" s="164">
        <v>0</v>
      </c>
      <c r="AL129" s="164">
        <f>IFERROR(VLOOKUP(B129,[2]rptBudgetaryBudgetCrossOrganiza!$A$4737:$N$5235,13,FALSE),"0")</f>
        <v>0</v>
      </c>
      <c r="AM129" s="164"/>
      <c r="AN129" s="164"/>
      <c r="AO129" s="164"/>
      <c r="AP129" s="164"/>
      <c r="AQ129" s="164">
        <f t="shared" si="31"/>
        <v>0</v>
      </c>
      <c r="AS129" s="161"/>
      <c r="AT129" s="161"/>
      <c r="AU129" s="161"/>
      <c r="AV129" s="161"/>
      <c r="AW129" s="161"/>
      <c r="AX129" s="161"/>
      <c r="AY129" s="161"/>
      <c r="AZ129" s="161">
        <f t="shared" si="32"/>
        <v>0</v>
      </c>
      <c r="BB129" s="164"/>
      <c r="BC129" s="164"/>
    </row>
    <row r="130" spans="1:55" x14ac:dyDescent="0.25">
      <c r="A130" s="158">
        <v>4</v>
      </c>
      <c r="B130" s="146" t="s">
        <v>270</v>
      </c>
      <c r="C130" s="159" t="str">
        <f t="shared" si="18"/>
        <v>30</v>
      </c>
      <c r="D130" s="159" t="str">
        <f t="shared" si="19"/>
        <v>45</v>
      </c>
      <c r="E130" s="147" t="str">
        <f t="shared" si="20"/>
        <v>000</v>
      </c>
      <c r="F130" s="147" t="str">
        <f t="shared" si="26"/>
        <v>5000.11</v>
      </c>
      <c r="G130" s="146" t="s">
        <v>93</v>
      </c>
      <c r="H130" s="188">
        <v>0</v>
      </c>
      <c r="I130" s="188">
        <v>0</v>
      </c>
      <c r="J130" s="160"/>
      <c r="K130" s="160"/>
      <c r="L130" s="160"/>
      <c r="M130" s="188">
        <v>0</v>
      </c>
      <c r="N130" s="160">
        <v>0</v>
      </c>
      <c r="O130" s="160">
        <f t="shared" si="29"/>
        <v>0</v>
      </c>
      <c r="Q130" s="161">
        <v>0</v>
      </c>
      <c r="R130" s="161">
        <v>0</v>
      </c>
      <c r="S130" s="161"/>
      <c r="T130" s="161"/>
      <c r="U130" s="161"/>
      <c r="V130" s="161">
        <v>0</v>
      </c>
      <c r="W130" s="161">
        <v>0</v>
      </c>
      <c r="X130" s="161">
        <f t="shared" si="21"/>
        <v>0</v>
      </c>
      <c r="Z130" s="162">
        <v>0</v>
      </c>
      <c r="AA130" s="162">
        <v>0</v>
      </c>
      <c r="AB130" s="162"/>
      <c r="AC130" s="162"/>
      <c r="AD130" s="162"/>
      <c r="AE130" s="162">
        <v>0</v>
      </c>
      <c r="AF130" s="162">
        <v>0</v>
      </c>
      <c r="AG130" s="162">
        <f t="shared" si="30"/>
        <v>0</v>
      </c>
      <c r="AI130" s="163">
        <v>0</v>
      </c>
      <c r="AJ130" s="163">
        <v>0</v>
      </c>
      <c r="AK130" s="164">
        <v>0</v>
      </c>
      <c r="AL130" s="164">
        <f>IFERROR(VLOOKUP(B130,[2]rptBudgetaryBudgetCrossOrganiza!$A$4737:$N$5235,13,FALSE),"0")</f>
        <v>0</v>
      </c>
      <c r="AM130" s="164"/>
      <c r="AN130" s="164"/>
      <c r="AO130" s="164"/>
      <c r="AP130" s="164"/>
      <c r="AQ130" s="164">
        <f t="shared" si="31"/>
        <v>0</v>
      </c>
      <c r="AS130" s="161"/>
      <c r="AT130" s="161"/>
      <c r="AU130" s="161"/>
      <c r="AV130" s="161"/>
      <c r="AW130" s="161"/>
      <c r="AX130" s="161"/>
      <c r="AY130" s="161"/>
      <c r="AZ130" s="161">
        <f t="shared" si="32"/>
        <v>0</v>
      </c>
      <c r="BB130" s="164"/>
      <c r="BC130" s="164"/>
    </row>
    <row r="131" spans="1:55" x14ac:dyDescent="0.25">
      <c r="A131" s="158">
        <v>4</v>
      </c>
      <c r="B131" s="146" t="s">
        <v>273</v>
      </c>
      <c r="C131" s="159" t="str">
        <f t="shared" si="18"/>
        <v>30</v>
      </c>
      <c r="D131" s="159" t="str">
        <f t="shared" si="19"/>
        <v>45</v>
      </c>
      <c r="E131" s="147" t="str">
        <f t="shared" si="20"/>
        <v>000</v>
      </c>
      <c r="F131" s="147" t="str">
        <f t="shared" ref="F131:F162" si="33">RIGHT(B131,7)</f>
        <v>5000.12</v>
      </c>
      <c r="G131" s="146" t="s">
        <v>94</v>
      </c>
      <c r="H131" s="188">
        <v>0</v>
      </c>
      <c r="I131" s="188">
        <v>0</v>
      </c>
      <c r="J131" s="160"/>
      <c r="K131" s="160"/>
      <c r="L131" s="160"/>
      <c r="M131" s="188">
        <v>0</v>
      </c>
      <c r="N131" s="160">
        <v>0</v>
      </c>
      <c r="O131" s="160">
        <f t="shared" si="29"/>
        <v>0</v>
      </c>
      <c r="Q131" s="161">
        <v>0</v>
      </c>
      <c r="R131" s="161">
        <v>0</v>
      </c>
      <c r="S131" s="161"/>
      <c r="T131" s="161"/>
      <c r="U131" s="161"/>
      <c r="V131" s="161">
        <v>0</v>
      </c>
      <c r="W131" s="161">
        <v>0</v>
      </c>
      <c r="X131" s="161">
        <f t="shared" si="21"/>
        <v>0</v>
      </c>
      <c r="Z131" s="162">
        <v>0</v>
      </c>
      <c r="AA131" s="162">
        <v>0</v>
      </c>
      <c r="AB131" s="162"/>
      <c r="AC131" s="162"/>
      <c r="AD131" s="162"/>
      <c r="AE131" s="162">
        <v>0</v>
      </c>
      <c r="AF131" s="162">
        <v>0</v>
      </c>
      <c r="AG131" s="162">
        <f t="shared" si="30"/>
        <v>0</v>
      </c>
      <c r="AI131" s="163">
        <v>0</v>
      </c>
      <c r="AJ131" s="163">
        <v>0</v>
      </c>
      <c r="AK131" s="164">
        <v>0</v>
      </c>
      <c r="AL131" s="164">
        <f>IFERROR(VLOOKUP(B131,[2]rptBudgetaryBudgetCrossOrganiza!$A$4737:$N$5235,13,FALSE),"0")</f>
        <v>0</v>
      </c>
      <c r="AM131" s="164"/>
      <c r="AN131" s="164"/>
      <c r="AO131" s="164"/>
      <c r="AP131" s="164"/>
      <c r="AQ131" s="164">
        <f t="shared" si="31"/>
        <v>0</v>
      </c>
      <c r="AS131" s="161"/>
      <c r="AT131" s="161"/>
      <c r="AU131" s="161"/>
      <c r="AV131" s="161"/>
      <c r="AW131" s="161"/>
      <c r="AX131" s="161"/>
      <c r="AY131" s="161"/>
      <c r="AZ131" s="161">
        <f t="shared" si="32"/>
        <v>0</v>
      </c>
      <c r="BB131" s="164"/>
      <c r="BC131" s="164"/>
    </row>
    <row r="132" spans="1:55" x14ac:dyDescent="0.25">
      <c r="A132" s="158">
        <v>4</v>
      </c>
      <c r="B132" s="146" t="s">
        <v>276</v>
      </c>
      <c r="C132" s="159" t="str">
        <f t="shared" ref="C132:C181" si="34">MID(B132,5,2)</f>
        <v>30</v>
      </c>
      <c r="D132" s="159" t="str">
        <f t="shared" ref="D132:D181" si="35">MID(B132,8,2)</f>
        <v>45</v>
      </c>
      <c r="E132" s="147" t="str">
        <f t="shared" ref="E132:E181" si="36">MID(B132,11,3)</f>
        <v>000</v>
      </c>
      <c r="F132" s="147" t="str">
        <f t="shared" si="33"/>
        <v>5000.99</v>
      </c>
      <c r="G132" s="146" t="s">
        <v>95</v>
      </c>
      <c r="H132" s="188">
        <v>132900</v>
      </c>
      <c r="I132" s="188">
        <v>-5035</v>
      </c>
      <c r="J132" s="160"/>
      <c r="K132" s="160"/>
      <c r="L132" s="160"/>
      <c r="M132" s="188">
        <v>0</v>
      </c>
      <c r="N132" s="160">
        <v>0</v>
      </c>
      <c r="O132" s="160">
        <f t="shared" si="29"/>
        <v>5035</v>
      </c>
      <c r="Q132" s="161">
        <v>0</v>
      </c>
      <c r="R132" s="161">
        <v>0</v>
      </c>
      <c r="S132" s="161"/>
      <c r="T132" s="161"/>
      <c r="U132" s="161"/>
      <c r="V132" s="161">
        <v>0</v>
      </c>
      <c r="W132" s="161">
        <v>0</v>
      </c>
      <c r="X132" s="161">
        <f t="shared" si="21"/>
        <v>0</v>
      </c>
      <c r="Z132" s="162">
        <v>0</v>
      </c>
      <c r="AA132" s="162">
        <v>0</v>
      </c>
      <c r="AB132" s="162"/>
      <c r="AC132" s="162"/>
      <c r="AD132" s="162"/>
      <c r="AE132" s="162">
        <v>0</v>
      </c>
      <c r="AF132" s="162">
        <v>0</v>
      </c>
      <c r="AG132" s="162">
        <f t="shared" si="30"/>
        <v>0</v>
      </c>
      <c r="AI132" s="163">
        <v>0</v>
      </c>
      <c r="AJ132" s="163">
        <v>0</v>
      </c>
      <c r="AK132" s="164">
        <v>0</v>
      </c>
      <c r="AL132" s="164">
        <f>IFERROR(VLOOKUP(B132,[2]rptBudgetaryBudgetCrossOrganiza!$A$4737:$N$5235,13,FALSE),"0")</f>
        <v>0</v>
      </c>
      <c r="AM132" s="164"/>
      <c r="AN132" s="164"/>
      <c r="AO132" s="164"/>
      <c r="AP132" s="164"/>
      <c r="AQ132" s="164">
        <f t="shared" si="31"/>
        <v>0</v>
      </c>
      <c r="AS132" s="161"/>
      <c r="AT132" s="161"/>
      <c r="AU132" s="161"/>
      <c r="AV132" s="161"/>
      <c r="AW132" s="161"/>
      <c r="AX132" s="161"/>
      <c r="AY132" s="161"/>
      <c r="AZ132" s="161">
        <f t="shared" si="32"/>
        <v>0</v>
      </c>
      <c r="BB132" s="164"/>
      <c r="BC132" s="164"/>
    </row>
    <row r="133" spans="1:55" x14ac:dyDescent="0.25">
      <c r="A133" s="158">
        <v>4</v>
      </c>
      <c r="B133" s="146" t="s">
        <v>434</v>
      </c>
      <c r="C133" s="159" t="str">
        <f t="shared" si="34"/>
        <v>30</v>
      </c>
      <c r="D133" s="159" t="str">
        <f t="shared" si="35"/>
        <v>45</v>
      </c>
      <c r="E133" s="147" t="str">
        <f t="shared" si="36"/>
        <v>000</v>
      </c>
      <c r="F133" s="147" t="str">
        <f t="shared" si="33"/>
        <v>5100.00</v>
      </c>
      <c r="G133" s="146" t="s">
        <v>96</v>
      </c>
      <c r="H133" s="188">
        <v>110615</v>
      </c>
      <c r="I133" s="188">
        <v>110615</v>
      </c>
      <c r="J133" s="160"/>
      <c r="K133" s="160"/>
      <c r="L133" s="160"/>
      <c r="M133" s="188">
        <v>96267.53</v>
      </c>
      <c r="N133" s="160">
        <v>96267.53</v>
      </c>
      <c r="O133" s="160">
        <f t="shared" si="29"/>
        <v>-14347.470000000001</v>
      </c>
      <c r="Q133" s="161">
        <v>160840</v>
      </c>
      <c r="R133" s="161">
        <v>160840</v>
      </c>
      <c r="S133" s="161"/>
      <c r="T133" s="161"/>
      <c r="U133" s="161"/>
      <c r="V133" s="161">
        <v>162186.51999999999</v>
      </c>
      <c r="W133" s="161">
        <v>162186.51999999999</v>
      </c>
      <c r="X133" s="161">
        <f t="shared" si="21"/>
        <v>1346.5199999999895</v>
      </c>
      <c r="Z133" s="162">
        <v>184640</v>
      </c>
      <c r="AA133" s="162">
        <v>184640</v>
      </c>
      <c r="AB133" s="162"/>
      <c r="AC133" s="162"/>
      <c r="AD133" s="162"/>
      <c r="AE133" s="162">
        <v>155521.63</v>
      </c>
      <c r="AF133" s="162">
        <v>155521.63</v>
      </c>
      <c r="AG133" s="162">
        <f t="shared" si="30"/>
        <v>-29118.369999999995</v>
      </c>
      <c r="AI133" s="163">
        <v>184640</v>
      </c>
      <c r="AJ133" s="163">
        <v>184640</v>
      </c>
      <c r="AK133" s="164">
        <v>184640</v>
      </c>
      <c r="AL133" s="164">
        <f>IFERROR(VLOOKUP(B133,[2]rptBudgetaryBudgetCrossOrganiza!$A$4737:$N$5235,13,FALSE),"0")</f>
        <v>39344.050000000003</v>
      </c>
      <c r="AM133" s="164"/>
      <c r="AN133" s="164"/>
      <c r="AO133" s="164"/>
      <c r="AP133" s="164"/>
      <c r="AQ133" s="164">
        <f t="shared" si="31"/>
        <v>-184640</v>
      </c>
      <c r="AS133" s="161"/>
      <c r="AT133" s="161"/>
      <c r="AU133" s="161"/>
      <c r="AV133" s="161"/>
      <c r="AW133" s="161"/>
      <c r="AX133" s="161"/>
      <c r="AY133" s="161"/>
      <c r="AZ133" s="161">
        <f t="shared" si="32"/>
        <v>0</v>
      </c>
      <c r="BB133" s="164"/>
      <c r="BC133" s="164"/>
    </row>
    <row r="134" spans="1:55" x14ac:dyDescent="0.25">
      <c r="A134" s="158">
        <v>4</v>
      </c>
      <c r="B134" s="146" t="s">
        <v>279</v>
      </c>
      <c r="C134" s="159" t="str">
        <f t="shared" si="34"/>
        <v>30</v>
      </c>
      <c r="D134" s="159" t="str">
        <f t="shared" si="35"/>
        <v>45</v>
      </c>
      <c r="E134" s="147" t="str">
        <f t="shared" si="36"/>
        <v>000</v>
      </c>
      <c r="F134" s="147" t="str">
        <f t="shared" si="33"/>
        <v>5100.01</v>
      </c>
      <c r="G134" s="146" t="s">
        <v>97</v>
      </c>
      <c r="H134" s="188">
        <v>54475</v>
      </c>
      <c r="I134" s="188">
        <v>75573</v>
      </c>
      <c r="J134" s="160"/>
      <c r="K134" s="160"/>
      <c r="L134" s="160"/>
      <c r="M134" s="188">
        <v>50294.19</v>
      </c>
      <c r="N134" s="160">
        <v>50294.19</v>
      </c>
      <c r="O134" s="160">
        <f t="shared" si="29"/>
        <v>-25278.809999999998</v>
      </c>
      <c r="Q134" s="161">
        <v>71805</v>
      </c>
      <c r="R134" s="161">
        <v>71805</v>
      </c>
      <c r="S134" s="161"/>
      <c r="T134" s="161"/>
      <c r="U134" s="161"/>
      <c r="V134" s="161">
        <v>72558.09</v>
      </c>
      <c r="W134" s="161">
        <v>72558.09</v>
      </c>
      <c r="X134" s="161">
        <f t="shared" si="21"/>
        <v>753.08999999999651</v>
      </c>
      <c r="Z134" s="162">
        <v>79590</v>
      </c>
      <c r="AA134" s="162">
        <v>79590</v>
      </c>
      <c r="AB134" s="162"/>
      <c r="AC134" s="162"/>
      <c r="AD134" s="162"/>
      <c r="AE134" s="162">
        <v>74131.62</v>
      </c>
      <c r="AF134" s="162">
        <v>74131.62</v>
      </c>
      <c r="AG134" s="162">
        <f t="shared" si="30"/>
        <v>-5458.3800000000047</v>
      </c>
      <c r="AI134" s="163">
        <v>79590</v>
      </c>
      <c r="AJ134" s="163">
        <v>79590</v>
      </c>
      <c r="AK134" s="164">
        <v>79590</v>
      </c>
      <c r="AL134" s="164">
        <f>IFERROR(VLOOKUP(B134,[2]rptBudgetaryBudgetCrossOrganiza!$A$4737:$N$5235,13,FALSE),"0")</f>
        <v>20201.47</v>
      </c>
      <c r="AM134" s="164"/>
      <c r="AN134" s="164"/>
      <c r="AO134" s="164"/>
      <c r="AP134" s="164"/>
      <c r="AQ134" s="164">
        <f t="shared" si="31"/>
        <v>-79590</v>
      </c>
      <c r="AS134" s="161"/>
      <c r="AT134" s="161"/>
      <c r="AU134" s="161"/>
      <c r="AV134" s="161"/>
      <c r="AW134" s="161"/>
      <c r="AX134" s="161"/>
      <c r="AY134" s="161"/>
      <c r="AZ134" s="161">
        <f t="shared" si="32"/>
        <v>0</v>
      </c>
      <c r="BB134" s="164"/>
      <c r="BC134" s="164"/>
    </row>
    <row r="135" spans="1:55" x14ac:dyDescent="0.25">
      <c r="A135" s="158">
        <v>4</v>
      </c>
      <c r="B135" s="146" t="s">
        <v>282</v>
      </c>
      <c r="C135" s="159" t="str">
        <f t="shared" si="34"/>
        <v>30</v>
      </c>
      <c r="D135" s="159" t="str">
        <f t="shared" si="35"/>
        <v>45</v>
      </c>
      <c r="E135" s="147" t="str">
        <f t="shared" si="36"/>
        <v>000</v>
      </c>
      <c r="F135" s="147" t="str">
        <f t="shared" si="33"/>
        <v>5100.02</v>
      </c>
      <c r="G135" s="146" t="s">
        <v>98</v>
      </c>
      <c r="H135" s="188">
        <v>115620</v>
      </c>
      <c r="I135" s="188">
        <v>137220</v>
      </c>
      <c r="J135" s="160"/>
      <c r="K135" s="160"/>
      <c r="L135" s="160"/>
      <c r="M135" s="188">
        <v>61536.5</v>
      </c>
      <c r="N135" s="160">
        <v>61536.5</v>
      </c>
      <c r="O135" s="160">
        <f t="shared" si="29"/>
        <v>-75683.5</v>
      </c>
      <c r="Q135" s="161">
        <v>136340</v>
      </c>
      <c r="R135" s="161">
        <v>136340</v>
      </c>
      <c r="S135" s="161"/>
      <c r="T135" s="161"/>
      <c r="U135" s="161"/>
      <c r="V135" s="161">
        <v>102505.4</v>
      </c>
      <c r="W135" s="161">
        <v>102505.4</v>
      </c>
      <c r="X135" s="161">
        <f t="shared" si="21"/>
        <v>-33834.600000000006</v>
      </c>
      <c r="Z135" s="162">
        <v>104370</v>
      </c>
      <c r="AA135" s="162">
        <v>104370</v>
      </c>
      <c r="AB135" s="162"/>
      <c r="AC135" s="162"/>
      <c r="AD135" s="162"/>
      <c r="AE135" s="162">
        <v>82481.72</v>
      </c>
      <c r="AF135" s="162">
        <v>82481.72</v>
      </c>
      <c r="AG135" s="162">
        <f t="shared" si="30"/>
        <v>-21888.28</v>
      </c>
      <c r="AI135" s="163">
        <v>104370</v>
      </c>
      <c r="AJ135" s="163">
        <v>104370</v>
      </c>
      <c r="AK135" s="164">
        <v>104370</v>
      </c>
      <c r="AL135" s="164">
        <f>IFERROR(VLOOKUP(B135,[2]rptBudgetaryBudgetCrossOrganiza!$A$4737:$N$5235,13,FALSE),"0")</f>
        <v>20038.650000000001</v>
      </c>
      <c r="AM135" s="164"/>
      <c r="AN135" s="164"/>
      <c r="AO135" s="164"/>
      <c r="AP135" s="164"/>
      <c r="AQ135" s="164">
        <f t="shared" si="31"/>
        <v>-104370</v>
      </c>
      <c r="AS135" s="161"/>
      <c r="AT135" s="161"/>
      <c r="AU135" s="161"/>
      <c r="AV135" s="161"/>
      <c r="AW135" s="161"/>
      <c r="AX135" s="161"/>
      <c r="AY135" s="161"/>
      <c r="AZ135" s="161">
        <f t="shared" si="32"/>
        <v>0</v>
      </c>
      <c r="BB135" s="164"/>
      <c r="BC135" s="164"/>
    </row>
    <row r="136" spans="1:55" x14ac:dyDescent="0.25">
      <c r="A136" s="158">
        <v>4</v>
      </c>
      <c r="B136" s="146" t="s">
        <v>285</v>
      </c>
      <c r="C136" s="159" t="str">
        <f t="shared" si="34"/>
        <v>30</v>
      </c>
      <c r="D136" s="159" t="str">
        <f t="shared" si="35"/>
        <v>45</v>
      </c>
      <c r="E136" s="147" t="str">
        <f t="shared" si="36"/>
        <v>000</v>
      </c>
      <c r="F136" s="147" t="str">
        <f t="shared" si="33"/>
        <v>5100.03</v>
      </c>
      <c r="G136" s="146" t="s">
        <v>99</v>
      </c>
      <c r="H136" s="188">
        <v>9725</v>
      </c>
      <c r="I136" s="188">
        <v>11379</v>
      </c>
      <c r="J136" s="160"/>
      <c r="K136" s="160"/>
      <c r="L136" s="160"/>
      <c r="M136" s="188">
        <v>7839.2</v>
      </c>
      <c r="N136" s="160">
        <v>7839.2</v>
      </c>
      <c r="O136" s="160">
        <f t="shared" si="29"/>
        <v>-3539.8</v>
      </c>
      <c r="Q136" s="161">
        <v>11955</v>
      </c>
      <c r="R136" s="161">
        <v>11955</v>
      </c>
      <c r="S136" s="161"/>
      <c r="T136" s="161"/>
      <c r="U136" s="161"/>
      <c r="V136" s="161">
        <v>10809.81</v>
      </c>
      <c r="W136" s="161">
        <v>10809.81</v>
      </c>
      <c r="X136" s="161">
        <f t="shared" si="21"/>
        <v>-1145.1900000000005</v>
      </c>
      <c r="Z136" s="162">
        <v>11950</v>
      </c>
      <c r="AA136" s="162">
        <v>11950</v>
      </c>
      <c r="AB136" s="162"/>
      <c r="AC136" s="162"/>
      <c r="AD136" s="162"/>
      <c r="AE136" s="162">
        <v>9678.48</v>
      </c>
      <c r="AF136" s="162">
        <v>9678.48</v>
      </c>
      <c r="AG136" s="162">
        <f t="shared" si="30"/>
        <v>-2271.5200000000004</v>
      </c>
      <c r="AI136" s="163">
        <v>11950</v>
      </c>
      <c r="AJ136" s="163">
        <v>11950</v>
      </c>
      <c r="AK136" s="164">
        <v>11950</v>
      </c>
      <c r="AL136" s="164">
        <f>IFERROR(VLOOKUP(B136,[2]rptBudgetaryBudgetCrossOrganiza!$A$4737:$N$5235,13,FALSE),"0")</f>
        <v>2278.6</v>
      </c>
      <c r="AM136" s="164"/>
      <c r="AN136" s="164"/>
      <c r="AO136" s="164"/>
      <c r="AP136" s="164"/>
      <c r="AQ136" s="164">
        <f t="shared" si="31"/>
        <v>-11950</v>
      </c>
      <c r="AS136" s="161"/>
      <c r="AT136" s="161"/>
      <c r="AU136" s="161"/>
      <c r="AV136" s="161"/>
      <c r="AW136" s="161"/>
      <c r="AX136" s="161"/>
      <c r="AY136" s="161"/>
      <c r="AZ136" s="161">
        <f t="shared" si="32"/>
        <v>0</v>
      </c>
      <c r="BB136" s="164"/>
      <c r="BC136" s="164"/>
    </row>
    <row r="137" spans="1:55" x14ac:dyDescent="0.25">
      <c r="A137" s="158">
        <v>4</v>
      </c>
      <c r="B137" s="146" t="s">
        <v>288</v>
      </c>
      <c r="C137" s="159" t="str">
        <f t="shared" si="34"/>
        <v>30</v>
      </c>
      <c r="D137" s="159" t="str">
        <f t="shared" si="35"/>
        <v>45</v>
      </c>
      <c r="E137" s="147" t="str">
        <f t="shared" si="36"/>
        <v>000</v>
      </c>
      <c r="F137" s="147" t="str">
        <f t="shared" si="33"/>
        <v>5100.04</v>
      </c>
      <c r="G137" s="146" t="s">
        <v>100</v>
      </c>
      <c r="H137" s="188">
        <v>1685</v>
      </c>
      <c r="I137" s="188">
        <v>1925</v>
      </c>
      <c r="J137" s="160"/>
      <c r="K137" s="160"/>
      <c r="L137" s="160"/>
      <c r="M137" s="188">
        <v>1450.74</v>
      </c>
      <c r="N137" s="160">
        <v>1450.74</v>
      </c>
      <c r="O137" s="160">
        <f t="shared" si="29"/>
        <v>-474.26</v>
      </c>
      <c r="Q137" s="161">
        <v>2085</v>
      </c>
      <c r="R137" s="161">
        <v>2085</v>
      </c>
      <c r="S137" s="161"/>
      <c r="T137" s="161"/>
      <c r="U137" s="161"/>
      <c r="V137" s="161">
        <v>2057.7600000000002</v>
      </c>
      <c r="W137" s="161">
        <v>2057.7600000000002</v>
      </c>
      <c r="X137" s="161">
        <f t="shared" si="21"/>
        <v>-27.239999999999782</v>
      </c>
      <c r="Z137" s="162">
        <v>2065</v>
      </c>
      <c r="AA137" s="162">
        <v>2065</v>
      </c>
      <c r="AB137" s="162"/>
      <c r="AC137" s="162"/>
      <c r="AD137" s="162"/>
      <c r="AE137" s="162">
        <v>1807.94</v>
      </c>
      <c r="AF137" s="162">
        <v>1807.94</v>
      </c>
      <c r="AG137" s="162">
        <f t="shared" si="30"/>
        <v>-257.05999999999995</v>
      </c>
      <c r="AI137" s="163">
        <v>2065</v>
      </c>
      <c r="AJ137" s="163">
        <v>2065</v>
      </c>
      <c r="AK137" s="164">
        <v>2065</v>
      </c>
      <c r="AL137" s="164">
        <f>IFERROR(VLOOKUP(B137,[2]rptBudgetaryBudgetCrossOrganiza!$A$4737:$N$5235,13,FALSE),"0")</f>
        <v>444.66</v>
      </c>
      <c r="AM137" s="164"/>
      <c r="AN137" s="164"/>
      <c r="AO137" s="164"/>
      <c r="AP137" s="164"/>
      <c r="AQ137" s="164">
        <f t="shared" si="31"/>
        <v>-2065</v>
      </c>
      <c r="AS137" s="161"/>
      <c r="AT137" s="161"/>
      <c r="AU137" s="161"/>
      <c r="AV137" s="161"/>
      <c r="AW137" s="161"/>
      <c r="AX137" s="161"/>
      <c r="AY137" s="161"/>
      <c r="AZ137" s="161">
        <f t="shared" si="32"/>
        <v>0</v>
      </c>
      <c r="BB137" s="164"/>
      <c r="BC137" s="164"/>
    </row>
    <row r="138" spans="1:55" x14ac:dyDescent="0.25">
      <c r="A138" s="158">
        <v>4</v>
      </c>
      <c r="B138" s="146" t="s">
        <v>291</v>
      </c>
      <c r="C138" s="159" t="str">
        <f t="shared" si="34"/>
        <v>30</v>
      </c>
      <c r="D138" s="159" t="str">
        <f t="shared" si="35"/>
        <v>45</v>
      </c>
      <c r="E138" s="147" t="str">
        <f t="shared" si="36"/>
        <v>000</v>
      </c>
      <c r="F138" s="147" t="str">
        <f t="shared" si="33"/>
        <v>5100.05</v>
      </c>
      <c r="G138" s="146" t="s">
        <v>101</v>
      </c>
      <c r="H138" s="188">
        <v>855</v>
      </c>
      <c r="I138" s="188">
        <v>1042</v>
      </c>
      <c r="J138" s="160"/>
      <c r="K138" s="160"/>
      <c r="L138" s="160"/>
      <c r="M138" s="188">
        <v>514.09</v>
      </c>
      <c r="N138" s="160">
        <v>514.09</v>
      </c>
      <c r="O138" s="160">
        <f t="shared" si="29"/>
        <v>-527.91</v>
      </c>
      <c r="Q138" s="161">
        <v>950</v>
      </c>
      <c r="R138" s="161">
        <v>950</v>
      </c>
      <c r="S138" s="161"/>
      <c r="T138" s="161"/>
      <c r="U138" s="161"/>
      <c r="V138" s="161">
        <v>937.68</v>
      </c>
      <c r="W138" s="161">
        <v>937.68</v>
      </c>
      <c r="X138" s="161">
        <f t="shared" ref="X138:X181" si="37">W138-R138</f>
        <v>-12.32000000000005</v>
      </c>
      <c r="Z138" s="162">
        <v>980</v>
      </c>
      <c r="AA138" s="162">
        <v>980</v>
      </c>
      <c r="AB138" s="162"/>
      <c r="AC138" s="162"/>
      <c r="AD138" s="162"/>
      <c r="AE138" s="162">
        <v>613.9</v>
      </c>
      <c r="AF138" s="162">
        <v>613.9</v>
      </c>
      <c r="AG138" s="162">
        <f t="shared" si="30"/>
        <v>-366.1</v>
      </c>
      <c r="AI138" s="163">
        <v>980</v>
      </c>
      <c r="AJ138" s="163">
        <v>980</v>
      </c>
      <c r="AK138" s="164">
        <v>980</v>
      </c>
      <c r="AL138" s="164">
        <f>IFERROR(VLOOKUP(B138,[2]rptBudgetaryBudgetCrossOrganiza!$A$4737:$N$5235,13,FALSE),"0")</f>
        <v>120.7</v>
      </c>
      <c r="AM138" s="164"/>
      <c r="AN138" s="164"/>
      <c r="AO138" s="164"/>
      <c r="AP138" s="164"/>
      <c r="AQ138" s="164">
        <f t="shared" si="31"/>
        <v>-980</v>
      </c>
      <c r="AS138" s="161"/>
      <c r="AT138" s="161"/>
      <c r="AU138" s="161"/>
      <c r="AV138" s="161"/>
      <c r="AW138" s="161"/>
      <c r="AX138" s="161"/>
      <c r="AY138" s="161"/>
      <c r="AZ138" s="161">
        <f t="shared" si="32"/>
        <v>0</v>
      </c>
      <c r="BB138" s="164"/>
      <c r="BC138" s="164"/>
    </row>
    <row r="139" spans="1:55" x14ac:dyDescent="0.25">
      <c r="A139" s="158">
        <v>4</v>
      </c>
      <c r="B139" s="146" t="s">
        <v>294</v>
      </c>
      <c r="C139" s="159" t="str">
        <f t="shared" si="34"/>
        <v>30</v>
      </c>
      <c r="D139" s="159" t="str">
        <f t="shared" si="35"/>
        <v>45</v>
      </c>
      <c r="E139" s="147" t="str">
        <f t="shared" si="36"/>
        <v>000</v>
      </c>
      <c r="F139" s="147" t="str">
        <f t="shared" si="33"/>
        <v>5100.06</v>
      </c>
      <c r="G139" s="146" t="s">
        <v>102</v>
      </c>
      <c r="H139" s="188">
        <v>20560</v>
      </c>
      <c r="I139" s="188">
        <v>20560</v>
      </c>
      <c r="J139" s="160"/>
      <c r="K139" s="160"/>
      <c r="L139" s="160"/>
      <c r="M139" s="188">
        <v>20560</v>
      </c>
      <c r="N139" s="160">
        <v>20560</v>
      </c>
      <c r="O139" s="160">
        <f t="shared" si="29"/>
        <v>0</v>
      </c>
      <c r="Q139" s="161">
        <v>23060</v>
      </c>
      <c r="R139" s="161">
        <v>23060</v>
      </c>
      <c r="S139" s="161"/>
      <c r="T139" s="161"/>
      <c r="U139" s="161"/>
      <c r="V139" s="161">
        <v>23060</v>
      </c>
      <c r="W139" s="161">
        <v>23060</v>
      </c>
      <c r="X139" s="161">
        <f t="shared" si="37"/>
        <v>0</v>
      </c>
      <c r="Z139" s="162">
        <v>28450</v>
      </c>
      <c r="AA139" s="162">
        <v>28450</v>
      </c>
      <c r="AB139" s="162"/>
      <c r="AC139" s="162"/>
      <c r="AD139" s="162"/>
      <c r="AE139" s="162">
        <v>9483.32</v>
      </c>
      <c r="AF139" s="162">
        <v>9483.32</v>
      </c>
      <c r="AG139" s="162">
        <f t="shared" si="30"/>
        <v>-18966.68</v>
      </c>
      <c r="AI139" s="163">
        <v>28450</v>
      </c>
      <c r="AJ139" s="163">
        <v>28450</v>
      </c>
      <c r="AK139" s="164">
        <v>28450</v>
      </c>
      <c r="AL139" s="164">
        <f>IFERROR(VLOOKUP(B139,[2]rptBudgetaryBudgetCrossOrganiza!$A$4737:$N$5235,13,FALSE),"0")</f>
        <v>0</v>
      </c>
      <c r="AM139" s="164"/>
      <c r="AN139" s="164"/>
      <c r="AO139" s="164"/>
      <c r="AP139" s="164"/>
      <c r="AQ139" s="164">
        <f t="shared" si="31"/>
        <v>-28450</v>
      </c>
      <c r="AS139" s="161"/>
      <c r="AT139" s="161"/>
      <c r="AU139" s="161"/>
      <c r="AV139" s="161"/>
      <c r="AW139" s="161"/>
      <c r="AX139" s="161"/>
      <c r="AY139" s="161"/>
      <c r="AZ139" s="161">
        <f t="shared" si="32"/>
        <v>0</v>
      </c>
      <c r="BB139" s="164"/>
      <c r="BC139" s="164"/>
    </row>
    <row r="140" spans="1:55" x14ac:dyDescent="0.25">
      <c r="A140" s="158">
        <v>4</v>
      </c>
      <c r="B140" s="146" t="s">
        <v>297</v>
      </c>
      <c r="C140" s="159" t="str">
        <f t="shared" si="34"/>
        <v>30</v>
      </c>
      <c r="D140" s="159" t="str">
        <f t="shared" si="35"/>
        <v>45</v>
      </c>
      <c r="E140" s="147" t="str">
        <f t="shared" si="36"/>
        <v>000</v>
      </c>
      <c r="F140" s="147" t="str">
        <f t="shared" si="33"/>
        <v>5100.07</v>
      </c>
      <c r="G140" s="146" t="s">
        <v>103</v>
      </c>
      <c r="H140" s="188">
        <v>4190</v>
      </c>
      <c r="I140" s="188">
        <v>4568</v>
      </c>
      <c r="J140" s="160"/>
      <c r="K140" s="160"/>
      <c r="L140" s="160"/>
      <c r="M140" s="188">
        <v>2506.2399999999998</v>
      </c>
      <c r="N140" s="160">
        <v>2506.2399999999998</v>
      </c>
      <c r="O140" s="160">
        <f t="shared" si="29"/>
        <v>-2061.7600000000002</v>
      </c>
      <c r="Q140" s="161">
        <v>4250</v>
      </c>
      <c r="R140" s="161">
        <v>4250</v>
      </c>
      <c r="S140" s="161"/>
      <c r="T140" s="161"/>
      <c r="U140" s="161"/>
      <c r="V140" s="161">
        <v>3676.53</v>
      </c>
      <c r="W140" s="161">
        <v>3676.53</v>
      </c>
      <c r="X140" s="161">
        <f t="shared" si="37"/>
        <v>-573.4699999999998</v>
      </c>
      <c r="Z140" s="162">
        <v>3800</v>
      </c>
      <c r="AA140" s="162">
        <v>3800</v>
      </c>
      <c r="AB140" s="162"/>
      <c r="AC140" s="162"/>
      <c r="AD140" s="162"/>
      <c r="AE140" s="162">
        <v>2779.43</v>
      </c>
      <c r="AF140" s="162">
        <v>2779.43</v>
      </c>
      <c r="AG140" s="162">
        <f t="shared" si="30"/>
        <v>-1020.5700000000002</v>
      </c>
      <c r="AI140" s="163">
        <v>3800</v>
      </c>
      <c r="AJ140" s="163">
        <v>3800</v>
      </c>
      <c r="AK140" s="164">
        <v>3800</v>
      </c>
      <c r="AL140" s="164">
        <f>IFERROR(VLOOKUP(B140,[2]rptBudgetaryBudgetCrossOrganiza!$A$4737:$N$5235,13,FALSE),"0")</f>
        <v>547.96</v>
      </c>
      <c r="AM140" s="164"/>
      <c r="AN140" s="164"/>
      <c r="AO140" s="164"/>
      <c r="AP140" s="164"/>
      <c r="AQ140" s="164">
        <f t="shared" si="31"/>
        <v>-3800</v>
      </c>
      <c r="AS140" s="161"/>
      <c r="AT140" s="161"/>
      <c r="AU140" s="161"/>
      <c r="AV140" s="161"/>
      <c r="AW140" s="161"/>
      <c r="AX140" s="161"/>
      <c r="AY140" s="161"/>
      <c r="AZ140" s="161">
        <f t="shared" si="32"/>
        <v>0</v>
      </c>
      <c r="BB140" s="164"/>
      <c r="BC140" s="164"/>
    </row>
    <row r="141" spans="1:55" x14ac:dyDescent="0.25">
      <c r="A141" s="158">
        <v>4</v>
      </c>
      <c r="B141" s="146" t="s">
        <v>300</v>
      </c>
      <c r="C141" s="159" t="str">
        <f t="shared" si="34"/>
        <v>30</v>
      </c>
      <c r="D141" s="159" t="str">
        <f t="shared" si="35"/>
        <v>45</v>
      </c>
      <c r="E141" s="147" t="str">
        <f t="shared" si="36"/>
        <v>000</v>
      </c>
      <c r="F141" s="147" t="str">
        <f t="shared" si="33"/>
        <v>5100.08</v>
      </c>
      <c r="G141" s="146" t="s">
        <v>104</v>
      </c>
      <c r="H141" s="188">
        <v>0</v>
      </c>
      <c r="I141" s="188">
        <v>0</v>
      </c>
      <c r="J141" s="160"/>
      <c r="K141" s="160"/>
      <c r="L141" s="160"/>
      <c r="M141" s="188">
        <v>9515.74</v>
      </c>
      <c r="N141" s="160">
        <v>9515.74</v>
      </c>
      <c r="O141" s="160">
        <f t="shared" si="29"/>
        <v>9515.74</v>
      </c>
      <c r="Q141" s="161">
        <v>8105</v>
      </c>
      <c r="R141" s="161">
        <v>8105</v>
      </c>
      <c r="S141" s="161"/>
      <c r="T141" s="161"/>
      <c r="U141" s="161"/>
      <c r="V141" s="161">
        <v>13377.88</v>
      </c>
      <c r="W141" s="161">
        <v>13377.88</v>
      </c>
      <c r="X141" s="161">
        <f t="shared" si="37"/>
        <v>5272.8799999999992</v>
      </c>
      <c r="Z141" s="162">
        <v>13525</v>
      </c>
      <c r="AA141" s="162">
        <v>13525</v>
      </c>
      <c r="AB141" s="162"/>
      <c r="AC141" s="162"/>
      <c r="AD141" s="162"/>
      <c r="AE141" s="162">
        <v>11544.11</v>
      </c>
      <c r="AF141" s="162">
        <v>11544.11</v>
      </c>
      <c r="AG141" s="162">
        <f t="shared" si="30"/>
        <v>-1980.8899999999994</v>
      </c>
      <c r="AI141" s="163">
        <v>13525</v>
      </c>
      <c r="AJ141" s="163">
        <v>13525</v>
      </c>
      <c r="AK141" s="164">
        <v>13525</v>
      </c>
      <c r="AL141" s="164">
        <f>IFERROR(VLOOKUP(B141,[2]rptBudgetaryBudgetCrossOrganiza!$A$4737:$N$5235,13,FALSE),"0")</f>
        <v>5769.5</v>
      </c>
      <c r="AM141" s="164"/>
      <c r="AN141" s="164"/>
      <c r="AO141" s="164"/>
      <c r="AP141" s="164"/>
      <c r="AQ141" s="164">
        <f t="shared" si="31"/>
        <v>-13525</v>
      </c>
      <c r="AS141" s="161"/>
      <c r="AT141" s="161"/>
      <c r="AU141" s="161"/>
      <c r="AV141" s="161"/>
      <c r="AW141" s="161"/>
      <c r="AX141" s="161"/>
      <c r="AY141" s="161"/>
      <c r="AZ141" s="161">
        <f t="shared" si="32"/>
        <v>0</v>
      </c>
      <c r="BB141" s="164"/>
      <c r="BC141" s="164"/>
    </row>
    <row r="142" spans="1:55" x14ac:dyDescent="0.25">
      <c r="A142" s="158">
        <v>4</v>
      </c>
      <c r="B142" s="146" t="s">
        <v>303</v>
      </c>
      <c r="C142" s="159" t="str">
        <f t="shared" si="34"/>
        <v>30</v>
      </c>
      <c r="D142" s="159" t="str">
        <f t="shared" si="35"/>
        <v>45</v>
      </c>
      <c r="E142" s="147" t="str">
        <f t="shared" si="36"/>
        <v>000</v>
      </c>
      <c r="F142" s="147" t="str">
        <f t="shared" si="33"/>
        <v>5100.09</v>
      </c>
      <c r="G142" s="146" t="s">
        <v>105</v>
      </c>
      <c r="H142" s="188">
        <v>0</v>
      </c>
      <c r="I142" s="188">
        <v>0</v>
      </c>
      <c r="J142" s="160"/>
      <c r="K142" s="160"/>
      <c r="L142" s="160"/>
      <c r="M142" s="188">
        <v>2428</v>
      </c>
      <c r="N142" s="160">
        <v>2428</v>
      </c>
      <c r="O142" s="160">
        <f t="shared" si="29"/>
        <v>2428</v>
      </c>
      <c r="Q142" s="161">
        <v>0</v>
      </c>
      <c r="R142" s="161">
        <v>0</v>
      </c>
      <c r="S142" s="161"/>
      <c r="T142" s="161"/>
      <c r="U142" s="161"/>
      <c r="V142" s="161">
        <v>0</v>
      </c>
      <c r="W142" s="161">
        <v>0</v>
      </c>
      <c r="X142" s="161">
        <f t="shared" si="37"/>
        <v>0</v>
      </c>
      <c r="Z142" s="162">
        <v>0</v>
      </c>
      <c r="AA142" s="162">
        <v>0</v>
      </c>
      <c r="AB142" s="162"/>
      <c r="AC142" s="162"/>
      <c r="AD142" s="162"/>
      <c r="AE142" s="162">
        <v>0</v>
      </c>
      <c r="AF142" s="162">
        <v>0</v>
      </c>
      <c r="AG142" s="162">
        <f t="shared" si="30"/>
        <v>0</v>
      </c>
      <c r="AI142" s="163">
        <v>0</v>
      </c>
      <c r="AJ142" s="163">
        <v>0</v>
      </c>
      <c r="AK142" s="164">
        <v>0</v>
      </c>
      <c r="AL142" s="164">
        <f>IFERROR(VLOOKUP(B142,[2]rptBudgetaryBudgetCrossOrganiza!$A$4737:$N$5235,13,FALSE),"0")</f>
        <v>1800</v>
      </c>
      <c r="AM142" s="164"/>
      <c r="AN142" s="164"/>
      <c r="AO142" s="164"/>
      <c r="AP142" s="164"/>
      <c r="AQ142" s="164">
        <f t="shared" si="31"/>
        <v>0</v>
      </c>
      <c r="AS142" s="161"/>
      <c r="AT142" s="161"/>
      <c r="AU142" s="161"/>
      <c r="AV142" s="161"/>
      <c r="AW142" s="161"/>
      <c r="AX142" s="161"/>
      <c r="AY142" s="161"/>
      <c r="AZ142" s="161">
        <f t="shared" si="32"/>
        <v>0</v>
      </c>
      <c r="BB142" s="164"/>
      <c r="BC142" s="164"/>
    </row>
    <row r="143" spans="1:55" x14ac:dyDescent="0.25">
      <c r="A143" s="158">
        <v>4</v>
      </c>
      <c r="B143" s="146" t="s">
        <v>437</v>
      </c>
      <c r="C143" s="159" t="str">
        <f t="shared" si="34"/>
        <v>30</v>
      </c>
      <c r="D143" s="159" t="str">
        <f t="shared" si="35"/>
        <v>45</v>
      </c>
      <c r="E143" s="147" t="str">
        <f t="shared" si="36"/>
        <v>000</v>
      </c>
      <c r="F143" s="147" t="str">
        <f t="shared" si="33"/>
        <v>5100.10</v>
      </c>
      <c r="G143" s="146" t="s">
        <v>106</v>
      </c>
      <c r="H143" s="188">
        <v>450</v>
      </c>
      <c r="I143" s="188">
        <v>600</v>
      </c>
      <c r="J143" s="160"/>
      <c r="K143" s="160"/>
      <c r="L143" s="160"/>
      <c r="M143" s="188">
        <v>150</v>
      </c>
      <c r="N143" s="160">
        <v>150</v>
      </c>
      <c r="O143" s="160">
        <f t="shared" si="29"/>
        <v>-450</v>
      </c>
      <c r="Q143" s="161">
        <v>600</v>
      </c>
      <c r="R143" s="161">
        <v>600</v>
      </c>
      <c r="S143" s="161"/>
      <c r="T143" s="161"/>
      <c r="U143" s="161"/>
      <c r="V143" s="161">
        <v>450</v>
      </c>
      <c r="W143" s="161">
        <v>450</v>
      </c>
      <c r="X143" s="161">
        <f t="shared" si="37"/>
        <v>-150</v>
      </c>
      <c r="Z143" s="162">
        <v>450</v>
      </c>
      <c r="AA143" s="162">
        <v>450</v>
      </c>
      <c r="AB143" s="162"/>
      <c r="AC143" s="162"/>
      <c r="AD143" s="162"/>
      <c r="AE143" s="162">
        <v>1500</v>
      </c>
      <c r="AF143" s="162">
        <v>1500</v>
      </c>
      <c r="AG143" s="162">
        <f t="shared" si="30"/>
        <v>1050</v>
      </c>
      <c r="AI143" s="163">
        <v>450</v>
      </c>
      <c r="AJ143" s="163">
        <v>450</v>
      </c>
      <c r="AK143" s="164">
        <v>450</v>
      </c>
      <c r="AL143" s="164">
        <f>IFERROR(VLOOKUP(B143,[2]rptBudgetaryBudgetCrossOrganiza!$A$4737:$N$5235,13,FALSE),"0")</f>
        <v>0</v>
      </c>
      <c r="AM143" s="164"/>
      <c r="AN143" s="164"/>
      <c r="AO143" s="164"/>
      <c r="AP143" s="164"/>
      <c r="AQ143" s="164">
        <f t="shared" si="31"/>
        <v>-450</v>
      </c>
      <c r="AS143" s="161"/>
      <c r="AT143" s="161"/>
      <c r="AU143" s="161"/>
      <c r="AV143" s="161"/>
      <c r="AW143" s="161"/>
      <c r="AX143" s="161"/>
      <c r="AY143" s="161"/>
      <c r="AZ143" s="161">
        <f t="shared" si="32"/>
        <v>0</v>
      </c>
      <c r="BB143" s="164"/>
      <c r="BC143" s="164"/>
    </row>
    <row r="144" spans="1:55" x14ac:dyDescent="0.25">
      <c r="A144" s="158">
        <v>4</v>
      </c>
      <c r="B144" s="146" t="s">
        <v>306</v>
      </c>
      <c r="C144" s="159" t="str">
        <f t="shared" si="34"/>
        <v>30</v>
      </c>
      <c r="D144" s="159" t="str">
        <f t="shared" si="35"/>
        <v>45</v>
      </c>
      <c r="E144" s="147" t="str">
        <f t="shared" si="36"/>
        <v>000</v>
      </c>
      <c r="F144" s="147" t="str">
        <f t="shared" si="33"/>
        <v>5100.11</v>
      </c>
      <c r="G144" s="146" t="s">
        <v>107</v>
      </c>
      <c r="H144" s="188">
        <v>9920</v>
      </c>
      <c r="I144" s="188">
        <v>11036</v>
      </c>
      <c r="J144" s="160"/>
      <c r="K144" s="160"/>
      <c r="L144" s="160"/>
      <c r="M144" s="188">
        <v>8699.59</v>
      </c>
      <c r="N144" s="160">
        <v>8699.59</v>
      </c>
      <c r="O144" s="160">
        <f t="shared" si="29"/>
        <v>-2336.41</v>
      </c>
      <c r="Q144" s="161">
        <v>13730</v>
      </c>
      <c r="R144" s="161">
        <v>13730</v>
      </c>
      <c r="S144" s="161"/>
      <c r="T144" s="161"/>
      <c r="U144" s="161"/>
      <c r="V144" s="161">
        <v>13030.58</v>
      </c>
      <c r="W144" s="161">
        <v>13030.58</v>
      </c>
      <c r="X144" s="161">
        <f t="shared" si="37"/>
        <v>-699.42000000000007</v>
      </c>
      <c r="Z144" s="162">
        <v>14145</v>
      </c>
      <c r="AA144" s="162">
        <v>14145</v>
      </c>
      <c r="AB144" s="162"/>
      <c r="AC144" s="162"/>
      <c r="AD144" s="162"/>
      <c r="AE144" s="162">
        <v>12229.35</v>
      </c>
      <c r="AF144" s="162">
        <v>12229.35</v>
      </c>
      <c r="AG144" s="162">
        <f t="shared" si="30"/>
        <v>-1915.6499999999996</v>
      </c>
      <c r="AI144" s="163">
        <v>14145</v>
      </c>
      <c r="AJ144" s="163">
        <v>14145</v>
      </c>
      <c r="AK144" s="164">
        <v>14145</v>
      </c>
      <c r="AL144" s="164">
        <f>IFERROR(VLOOKUP(B144,[2]rptBudgetaryBudgetCrossOrganiza!$A$4737:$N$5235,13,FALSE),"0")</f>
        <v>3075.92</v>
      </c>
      <c r="AM144" s="164"/>
      <c r="AN144" s="164"/>
      <c r="AO144" s="164"/>
      <c r="AP144" s="164"/>
      <c r="AQ144" s="164">
        <f t="shared" si="31"/>
        <v>-14145</v>
      </c>
      <c r="AS144" s="161"/>
      <c r="AT144" s="161"/>
      <c r="AU144" s="161"/>
      <c r="AV144" s="161"/>
      <c r="AW144" s="161"/>
      <c r="AX144" s="161"/>
      <c r="AY144" s="161"/>
      <c r="AZ144" s="161">
        <f t="shared" si="32"/>
        <v>0</v>
      </c>
      <c r="BB144" s="164"/>
      <c r="BC144" s="164"/>
    </row>
    <row r="145" spans="1:55" x14ac:dyDescent="0.25">
      <c r="A145" s="158">
        <v>4</v>
      </c>
      <c r="B145" s="146" t="s">
        <v>309</v>
      </c>
      <c r="C145" s="159" t="str">
        <f t="shared" si="34"/>
        <v>30</v>
      </c>
      <c r="D145" s="159" t="str">
        <f t="shared" si="35"/>
        <v>45</v>
      </c>
      <c r="E145" s="147" t="str">
        <f t="shared" si="36"/>
        <v>000</v>
      </c>
      <c r="F145" s="147" t="str">
        <f t="shared" si="33"/>
        <v>5100.12</v>
      </c>
      <c r="G145" s="146" t="s">
        <v>108</v>
      </c>
      <c r="H145" s="188">
        <v>250</v>
      </c>
      <c r="I145" s="188">
        <v>250</v>
      </c>
      <c r="J145" s="160"/>
      <c r="K145" s="160"/>
      <c r="L145" s="160"/>
      <c r="M145" s="188">
        <v>45</v>
      </c>
      <c r="N145" s="160">
        <v>45</v>
      </c>
      <c r="O145" s="160">
        <f t="shared" si="29"/>
        <v>-205</v>
      </c>
      <c r="Q145" s="161">
        <v>50</v>
      </c>
      <c r="R145" s="161">
        <v>50</v>
      </c>
      <c r="S145" s="161"/>
      <c r="T145" s="161"/>
      <c r="U145" s="161"/>
      <c r="V145" s="161">
        <v>170</v>
      </c>
      <c r="W145" s="161">
        <v>170</v>
      </c>
      <c r="X145" s="161">
        <f t="shared" si="37"/>
        <v>120</v>
      </c>
      <c r="Z145" s="162">
        <v>100</v>
      </c>
      <c r="AA145" s="162">
        <v>100</v>
      </c>
      <c r="AB145" s="162"/>
      <c r="AC145" s="162"/>
      <c r="AD145" s="162"/>
      <c r="AE145" s="162">
        <v>45</v>
      </c>
      <c r="AF145" s="162">
        <v>45</v>
      </c>
      <c r="AG145" s="162">
        <f t="shared" si="30"/>
        <v>-55</v>
      </c>
      <c r="AI145" s="163">
        <v>100</v>
      </c>
      <c r="AJ145" s="163">
        <v>100</v>
      </c>
      <c r="AK145" s="164">
        <v>100</v>
      </c>
      <c r="AL145" s="164">
        <f>IFERROR(VLOOKUP(B145,[2]rptBudgetaryBudgetCrossOrganiza!$A$4737:$N$5235,13,FALSE),"0")</f>
        <v>0</v>
      </c>
      <c r="AM145" s="164"/>
      <c r="AN145" s="164"/>
      <c r="AO145" s="164"/>
      <c r="AP145" s="164"/>
      <c r="AQ145" s="164">
        <f t="shared" si="31"/>
        <v>-100</v>
      </c>
      <c r="AS145" s="161"/>
      <c r="AT145" s="161"/>
      <c r="AU145" s="161"/>
      <c r="AV145" s="161"/>
      <c r="AW145" s="161"/>
      <c r="AX145" s="161"/>
      <c r="AY145" s="161"/>
      <c r="AZ145" s="161">
        <f t="shared" si="32"/>
        <v>0</v>
      </c>
      <c r="BB145" s="164"/>
      <c r="BC145" s="164"/>
    </row>
    <row r="146" spans="1:55" x14ac:dyDescent="0.25">
      <c r="A146" s="158">
        <v>4</v>
      </c>
      <c r="B146" s="146" t="s">
        <v>312</v>
      </c>
      <c r="C146" s="159" t="str">
        <f t="shared" si="34"/>
        <v>30</v>
      </c>
      <c r="D146" s="159" t="str">
        <f t="shared" si="35"/>
        <v>45</v>
      </c>
      <c r="E146" s="147" t="str">
        <f t="shared" si="36"/>
        <v>000</v>
      </c>
      <c r="F146" s="147" t="str">
        <f t="shared" si="33"/>
        <v>5100.15</v>
      </c>
      <c r="G146" s="146" t="s">
        <v>109</v>
      </c>
      <c r="H146" s="188">
        <v>4285</v>
      </c>
      <c r="I146" s="188">
        <v>4285</v>
      </c>
      <c r="J146" s="160"/>
      <c r="K146" s="160"/>
      <c r="L146" s="160"/>
      <c r="M146" s="188">
        <v>4284</v>
      </c>
      <c r="N146" s="160">
        <v>4284</v>
      </c>
      <c r="O146" s="160">
        <f t="shared" si="29"/>
        <v>-1</v>
      </c>
      <c r="Q146" s="161">
        <v>4775</v>
      </c>
      <c r="R146" s="161">
        <v>4775</v>
      </c>
      <c r="S146" s="161"/>
      <c r="T146" s="161"/>
      <c r="U146" s="161"/>
      <c r="V146" s="161">
        <v>4773.6000000000004</v>
      </c>
      <c r="W146" s="161">
        <v>4773.6000000000004</v>
      </c>
      <c r="X146" s="161">
        <f t="shared" si="37"/>
        <v>-1.3999999999996362</v>
      </c>
      <c r="Z146" s="162">
        <v>5842</v>
      </c>
      <c r="AA146" s="162">
        <v>5842</v>
      </c>
      <c r="AB146" s="162"/>
      <c r="AC146" s="162"/>
      <c r="AD146" s="162"/>
      <c r="AE146" s="162">
        <v>3592.2</v>
      </c>
      <c r="AF146" s="162">
        <v>3592.2</v>
      </c>
      <c r="AG146" s="162">
        <f t="shared" si="30"/>
        <v>-2249.8000000000002</v>
      </c>
      <c r="AI146" s="163">
        <v>5842</v>
      </c>
      <c r="AJ146" s="163">
        <v>5842</v>
      </c>
      <c r="AK146" s="164">
        <v>5842</v>
      </c>
      <c r="AL146" s="164">
        <f>IFERROR(VLOOKUP(B146,[2]rptBudgetaryBudgetCrossOrganiza!$A$4737:$N$5235,13,FALSE),"0")</f>
        <v>862.2</v>
      </c>
      <c r="AM146" s="164"/>
      <c r="AN146" s="164"/>
      <c r="AO146" s="164"/>
      <c r="AP146" s="164"/>
      <c r="AQ146" s="164">
        <f t="shared" si="31"/>
        <v>-5842</v>
      </c>
      <c r="AS146" s="161"/>
      <c r="AT146" s="161"/>
      <c r="AU146" s="161"/>
      <c r="AV146" s="161"/>
      <c r="AW146" s="161"/>
      <c r="AX146" s="161"/>
      <c r="AY146" s="161"/>
      <c r="AZ146" s="161">
        <f t="shared" si="32"/>
        <v>0</v>
      </c>
      <c r="BB146" s="164"/>
      <c r="BC146" s="164"/>
    </row>
    <row r="147" spans="1:55" x14ac:dyDescent="0.25">
      <c r="A147" s="158">
        <v>4</v>
      </c>
      <c r="B147" s="146" t="s">
        <v>317</v>
      </c>
      <c r="C147" s="159" t="str">
        <f t="shared" si="34"/>
        <v>30</v>
      </c>
      <c r="D147" s="159" t="str">
        <f t="shared" si="35"/>
        <v>45</v>
      </c>
      <c r="E147" s="147" t="str">
        <f t="shared" si="36"/>
        <v>000</v>
      </c>
      <c r="F147" s="147" t="str">
        <f t="shared" si="33"/>
        <v>5100.17</v>
      </c>
      <c r="G147" s="146" t="s">
        <v>315</v>
      </c>
      <c r="H147" s="188">
        <v>53750</v>
      </c>
      <c r="I147" s="188">
        <v>53750</v>
      </c>
      <c r="J147" s="160"/>
      <c r="K147" s="160"/>
      <c r="L147" s="160"/>
      <c r="M147" s="188">
        <v>51115.08</v>
      </c>
      <c r="N147" s="160">
        <v>51115.08</v>
      </c>
      <c r="O147" s="160">
        <f t="shared" si="29"/>
        <v>-2634.9199999999983</v>
      </c>
      <c r="Q147" s="161">
        <v>56210</v>
      </c>
      <c r="R147" s="161">
        <v>56210</v>
      </c>
      <c r="S147" s="161"/>
      <c r="T147" s="161"/>
      <c r="U147" s="161"/>
      <c r="V147" s="161">
        <v>38134.300000000003</v>
      </c>
      <c r="W147" s="161">
        <v>38134.300000000003</v>
      </c>
      <c r="X147" s="161">
        <f t="shared" si="37"/>
        <v>-18075.699999999997</v>
      </c>
      <c r="Z147" s="162">
        <v>36765</v>
      </c>
      <c r="AA147" s="162">
        <v>36765</v>
      </c>
      <c r="AB147" s="162"/>
      <c r="AC147" s="162"/>
      <c r="AD147" s="162"/>
      <c r="AE147" s="162">
        <v>39326.94</v>
      </c>
      <c r="AF147" s="162">
        <v>39326.94</v>
      </c>
      <c r="AG147" s="162">
        <f t="shared" si="30"/>
        <v>2561.9400000000023</v>
      </c>
      <c r="AI147" s="163">
        <v>36765</v>
      </c>
      <c r="AJ147" s="163">
        <v>36765</v>
      </c>
      <c r="AK147" s="164">
        <v>36765</v>
      </c>
      <c r="AL147" s="164">
        <f>IFERROR(VLOOKUP(B147,[2]rptBudgetaryBudgetCrossOrganiza!$A$4737:$N$5235,13,FALSE),"0")</f>
        <v>10487.13</v>
      </c>
      <c r="AM147" s="164"/>
      <c r="AN147" s="164"/>
      <c r="AO147" s="164"/>
      <c r="AP147" s="164"/>
      <c r="AQ147" s="164">
        <f t="shared" si="31"/>
        <v>-36765</v>
      </c>
      <c r="AS147" s="161"/>
      <c r="AT147" s="161"/>
      <c r="AU147" s="161"/>
      <c r="AV147" s="161"/>
      <c r="AW147" s="161"/>
      <c r="AX147" s="161"/>
      <c r="AY147" s="161"/>
      <c r="AZ147" s="161">
        <f t="shared" si="32"/>
        <v>0</v>
      </c>
      <c r="BB147" s="164"/>
      <c r="BC147" s="164"/>
    </row>
    <row r="148" spans="1:55" ht="60" x14ac:dyDescent="0.25">
      <c r="A148" s="158">
        <v>5</v>
      </c>
      <c r="B148" s="146" t="s">
        <v>321</v>
      </c>
      <c r="C148" s="159" t="str">
        <f t="shared" si="34"/>
        <v>30</v>
      </c>
      <c r="D148" s="159" t="str">
        <f t="shared" si="35"/>
        <v>45</v>
      </c>
      <c r="E148" s="147" t="str">
        <f t="shared" si="36"/>
        <v>000</v>
      </c>
      <c r="F148" s="147" t="str">
        <f t="shared" si="33"/>
        <v>6000.01</v>
      </c>
      <c r="G148" s="146" t="s">
        <v>111</v>
      </c>
      <c r="H148" s="188">
        <v>50000</v>
      </c>
      <c r="I148" s="188">
        <v>57730</v>
      </c>
      <c r="J148" s="160"/>
      <c r="K148" s="160"/>
      <c r="L148" s="160"/>
      <c r="M148" s="188">
        <v>57682.77</v>
      </c>
      <c r="N148" s="160">
        <v>57682.77</v>
      </c>
      <c r="O148" s="160">
        <f t="shared" si="29"/>
        <v>-47.230000000003201</v>
      </c>
      <c r="Q148" s="161">
        <v>50000</v>
      </c>
      <c r="R148" s="161">
        <v>100000</v>
      </c>
      <c r="S148" s="161"/>
      <c r="T148" s="161"/>
      <c r="U148" s="161"/>
      <c r="V148" s="161">
        <v>34355.339999999997</v>
      </c>
      <c r="W148" s="161">
        <v>34355.339999999997</v>
      </c>
      <c r="X148" s="161">
        <f t="shared" si="37"/>
        <v>-65644.66</v>
      </c>
      <c r="Z148" s="162">
        <v>70000</v>
      </c>
      <c r="AA148" s="162">
        <v>247276</v>
      </c>
      <c r="AB148" s="162"/>
      <c r="AC148" s="162"/>
      <c r="AD148" s="162"/>
      <c r="AE148" s="162">
        <v>158454.78</v>
      </c>
      <c r="AF148" s="162">
        <v>158454.78</v>
      </c>
      <c r="AG148" s="162">
        <f t="shared" si="30"/>
        <v>-88821.22</v>
      </c>
      <c r="AI148" s="163">
        <v>70000</v>
      </c>
      <c r="AJ148" s="163">
        <v>70000</v>
      </c>
      <c r="AK148" s="164">
        <f>70000+50000</f>
        <v>120000</v>
      </c>
      <c r="AL148" s="164">
        <f>IFERROR(VLOOKUP(B148,[2]rptBudgetaryBudgetCrossOrganiza!$A$4737:$N$5235,13,FALSE),"0")</f>
        <v>3772.34</v>
      </c>
      <c r="AM148" s="164"/>
      <c r="AN148" s="164"/>
      <c r="AO148" s="164"/>
      <c r="AP148" s="164"/>
      <c r="AQ148" s="164">
        <f t="shared" si="31"/>
        <v>-70000</v>
      </c>
      <c r="AS148" s="161"/>
      <c r="AT148" s="161"/>
      <c r="AU148" s="161"/>
      <c r="AV148" s="161"/>
      <c r="AW148" s="161"/>
      <c r="AX148" s="161"/>
      <c r="AY148" s="161"/>
      <c r="AZ148" s="161">
        <f t="shared" si="32"/>
        <v>0</v>
      </c>
      <c r="BB148" s="164"/>
      <c r="BC148" s="198" t="s">
        <v>454</v>
      </c>
    </row>
    <row r="149" spans="1:55" x14ac:dyDescent="0.25">
      <c r="A149" s="158">
        <v>5</v>
      </c>
      <c r="B149" s="146" t="s">
        <v>322</v>
      </c>
      <c r="C149" s="159" t="str">
        <f t="shared" si="34"/>
        <v>30</v>
      </c>
      <c r="D149" s="159" t="str">
        <f t="shared" si="35"/>
        <v>45</v>
      </c>
      <c r="E149" s="147" t="str">
        <f t="shared" si="36"/>
        <v>000</v>
      </c>
      <c r="F149" s="147" t="str">
        <f t="shared" si="33"/>
        <v>6000.02</v>
      </c>
      <c r="G149" s="146" t="s">
        <v>323</v>
      </c>
      <c r="H149" s="188">
        <v>0</v>
      </c>
      <c r="I149" s="188">
        <v>0</v>
      </c>
      <c r="J149" s="160"/>
      <c r="K149" s="160"/>
      <c r="L149" s="160"/>
      <c r="M149" s="188">
        <v>0</v>
      </c>
      <c r="N149" s="160">
        <v>0</v>
      </c>
      <c r="O149" s="160">
        <f t="shared" si="29"/>
        <v>0</v>
      </c>
      <c r="Q149" s="161">
        <v>0</v>
      </c>
      <c r="R149" s="161">
        <v>0</v>
      </c>
      <c r="S149" s="161"/>
      <c r="T149" s="161"/>
      <c r="U149" s="161"/>
      <c r="V149" s="161">
        <v>0</v>
      </c>
      <c r="W149" s="161">
        <v>0</v>
      </c>
      <c r="X149" s="161">
        <f t="shared" si="37"/>
        <v>0</v>
      </c>
      <c r="Z149" s="162">
        <v>0</v>
      </c>
      <c r="AA149" s="162">
        <v>0</v>
      </c>
      <c r="AB149" s="162"/>
      <c r="AC149" s="162"/>
      <c r="AD149" s="162"/>
      <c r="AE149" s="162">
        <v>0</v>
      </c>
      <c r="AF149" s="162">
        <v>0</v>
      </c>
      <c r="AG149" s="162">
        <f t="shared" si="30"/>
        <v>0</v>
      </c>
      <c r="AI149" s="163">
        <v>0</v>
      </c>
      <c r="AJ149" s="163">
        <v>0</v>
      </c>
      <c r="AK149" s="164">
        <v>0</v>
      </c>
      <c r="AL149" s="164">
        <f>IFERROR(VLOOKUP(B149,[2]rptBudgetaryBudgetCrossOrganiza!$A$4737:$N$5235,13,FALSE),"0")</f>
        <v>0</v>
      </c>
      <c r="AM149" s="164"/>
      <c r="AN149" s="164"/>
      <c r="AO149" s="164"/>
      <c r="AP149" s="164"/>
      <c r="AQ149" s="164">
        <f t="shared" si="31"/>
        <v>0</v>
      </c>
      <c r="AS149" s="161"/>
      <c r="AT149" s="161"/>
      <c r="AU149" s="161"/>
      <c r="AV149" s="161"/>
      <c r="AW149" s="161"/>
      <c r="AX149" s="161"/>
      <c r="AY149" s="161"/>
      <c r="AZ149" s="161">
        <f t="shared" si="32"/>
        <v>0</v>
      </c>
      <c r="BB149" s="164"/>
      <c r="BC149" s="164"/>
    </row>
    <row r="150" spans="1:55" ht="90" x14ac:dyDescent="0.25">
      <c r="A150" s="158">
        <v>5</v>
      </c>
      <c r="B150" s="146" t="s">
        <v>439</v>
      </c>
      <c r="C150" s="159" t="str">
        <f t="shared" si="34"/>
        <v>30</v>
      </c>
      <c r="D150" s="159" t="str">
        <f t="shared" si="35"/>
        <v>45</v>
      </c>
      <c r="E150" s="147" t="str">
        <f t="shared" si="36"/>
        <v>000</v>
      </c>
      <c r="F150" s="147" t="str">
        <f t="shared" si="33"/>
        <v>6000.10</v>
      </c>
      <c r="G150" s="146" t="s">
        <v>324</v>
      </c>
      <c r="H150" s="188">
        <v>300000</v>
      </c>
      <c r="I150" s="188">
        <v>1750000</v>
      </c>
      <c r="J150" s="160"/>
      <c r="K150" s="160"/>
      <c r="L150" s="160"/>
      <c r="M150" s="188">
        <v>697625.23</v>
      </c>
      <c r="N150" s="160">
        <v>697625.23</v>
      </c>
      <c r="O150" s="160">
        <f t="shared" si="29"/>
        <v>-1052374.77</v>
      </c>
      <c r="Q150" s="161">
        <v>720000</v>
      </c>
      <c r="R150" s="161">
        <v>1834690</v>
      </c>
      <c r="S150" s="161"/>
      <c r="T150" s="161"/>
      <c r="U150" s="161"/>
      <c r="V150" s="161">
        <v>490155.01</v>
      </c>
      <c r="W150" s="161">
        <v>490155.01</v>
      </c>
      <c r="X150" s="161">
        <f t="shared" si="37"/>
        <v>-1344534.99</v>
      </c>
      <c r="Z150" s="162">
        <v>750000</v>
      </c>
      <c r="AA150" s="162">
        <v>750000</v>
      </c>
      <c r="AB150" s="162"/>
      <c r="AC150" s="162"/>
      <c r="AD150" s="162"/>
      <c r="AE150" s="162">
        <v>752895.24</v>
      </c>
      <c r="AF150" s="162">
        <v>752895.24</v>
      </c>
      <c r="AG150" s="162">
        <f t="shared" si="30"/>
        <v>2895.2399999999907</v>
      </c>
      <c r="AI150" s="163">
        <v>750000</v>
      </c>
      <c r="AJ150" s="163">
        <v>900000</v>
      </c>
      <c r="AK150" s="164">
        <v>900000</v>
      </c>
      <c r="AL150" s="164">
        <f>IFERROR(VLOOKUP(B150,[2]rptBudgetaryBudgetCrossOrganiza!$A$4737:$N$5235,13,FALSE),"0")</f>
        <v>66624.399999999994</v>
      </c>
      <c r="AM150" s="164"/>
      <c r="AN150" s="164"/>
      <c r="AO150" s="164"/>
      <c r="AP150" s="164"/>
      <c r="AQ150" s="164">
        <f t="shared" si="31"/>
        <v>-900000</v>
      </c>
      <c r="AS150" s="161"/>
      <c r="AT150" s="161"/>
      <c r="AU150" s="161"/>
      <c r="AV150" s="161"/>
      <c r="AW150" s="161"/>
      <c r="AX150" s="161"/>
      <c r="AY150" s="161"/>
      <c r="AZ150" s="161">
        <f t="shared" si="32"/>
        <v>0</v>
      </c>
      <c r="BB150" s="164"/>
      <c r="BC150" s="198" t="s">
        <v>455</v>
      </c>
    </row>
    <row r="151" spans="1:55" x14ac:dyDescent="0.25">
      <c r="A151" s="158">
        <v>5</v>
      </c>
      <c r="B151" s="146" t="s">
        <v>326</v>
      </c>
      <c r="C151" s="159" t="str">
        <f t="shared" si="34"/>
        <v>30</v>
      </c>
      <c r="D151" s="159" t="str">
        <f t="shared" si="35"/>
        <v>45</v>
      </c>
      <c r="E151" s="147" t="str">
        <f t="shared" si="36"/>
        <v>000</v>
      </c>
      <c r="F151" s="147" t="str">
        <f t="shared" si="33"/>
        <v>6000.12</v>
      </c>
      <c r="G151" s="146" t="s">
        <v>168</v>
      </c>
      <c r="H151" s="188">
        <v>0</v>
      </c>
      <c r="I151" s="188">
        <v>0</v>
      </c>
      <c r="J151" s="160"/>
      <c r="K151" s="160"/>
      <c r="L151" s="160"/>
      <c r="M151" s="188">
        <v>0</v>
      </c>
      <c r="N151" s="160">
        <v>0</v>
      </c>
      <c r="O151" s="160">
        <f t="shared" si="29"/>
        <v>0</v>
      </c>
      <c r="Q151" s="161">
        <v>0</v>
      </c>
      <c r="R151" s="161">
        <v>0</v>
      </c>
      <c r="S151" s="161"/>
      <c r="T151" s="161"/>
      <c r="U151" s="161"/>
      <c r="V151" s="161">
        <v>0</v>
      </c>
      <c r="W151" s="161">
        <v>0</v>
      </c>
      <c r="X151" s="161">
        <f t="shared" si="37"/>
        <v>0</v>
      </c>
      <c r="Z151" s="162">
        <v>0</v>
      </c>
      <c r="AA151" s="162">
        <v>0</v>
      </c>
      <c r="AB151" s="162"/>
      <c r="AC151" s="162"/>
      <c r="AD151" s="162"/>
      <c r="AE151" s="162">
        <v>0</v>
      </c>
      <c r="AF151" s="162">
        <v>0</v>
      </c>
      <c r="AG151" s="162">
        <f t="shared" si="30"/>
        <v>0</v>
      </c>
      <c r="AI151" s="163">
        <v>0</v>
      </c>
      <c r="AJ151" s="163">
        <v>0</v>
      </c>
      <c r="AK151" s="164">
        <v>0</v>
      </c>
      <c r="AL151" s="164">
        <f>IFERROR(VLOOKUP(B151,[2]rptBudgetaryBudgetCrossOrganiza!$A$4737:$N$5235,13,FALSE),"0")</f>
        <v>0</v>
      </c>
      <c r="AM151" s="164"/>
      <c r="AN151" s="164"/>
      <c r="AO151" s="164"/>
      <c r="AP151" s="164"/>
      <c r="AQ151" s="164">
        <f t="shared" si="31"/>
        <v>0</v>
      </c>
      <c r="AS151" s="161"/>
      <c r="AT151" s="161"/>
      <c r="AU151" s="161"/>
      <c r="AV151" s="161"/>
      <c r="AW151" s="161"/>
      <c r="AX151" s="161"/>
      <c r="AY151" s="161"/>
      <c r="AZ151" s="161">
        <f t="shared" si="32"/>
        <v>0</v>
      </c>
      <c r="BB151" s="164"/>
      <c r="BC151" s="164"/>
    </row>
    <row r="152" spans="1:55" x14ac:dyDescent="0.25">
      <c r="A152" s="158">
        <v>5</v>
      </c>
      <c r="B152" s="146" t="s">
        <v>329</v>
      </c>
      <c r="C152" s="159" t="str">
        <f t="shared" si="34"/>
        <v>30</v>
      </c>
      <c r="D152" s="159" t="str">
        <f t="shared" si="35"/>
        <v>45</v>
      </c>
      <c r="E152" s="147" t="str">
        <f t="shared" si="36"/>
        <v>000</v>
      </c>
      <c r="F152" s="147" t="str">
        <f t="shared" si="33"/>
        <v>6000.18</v>
      </c>
      <c r="G152" s="146" t="s">
        <v>165</v>
      </c>
      <c r="H152" s="188">
        <v>0</v>
      </c>
      <c r="I152" s="188">
        <v>0</v>
      </c>
      <c r="J152" s="160"/>
      <c r="K152" s="160"/>
      <c r="L152" s="160"/>
      <c r="M152" s="188">
        <v>0</v>
      </c>
      <c r="N152" s="160">
        <v>0</v>
      </c>
      <c r="O152" s="160">
        <f t="shared" si="29"/>
        <v>0</v>
      </c>
      <c r="Q152" s="161">
        <v>12000</v>
      </c>
      <c r="R152" s="161">
        <v>12000</v>
      </c>
      <c r="S152" s="161"/>
      <c r="T152" s="161"/>
      <c r="U152" s="161"/>
      <c r="V152" s="161">
        <v>540.5</v>
      </c>
      <c r="W152" s="161">
        <v>540.5</v>
      </c>
      <c r="X152" s="161">
        <f t="shared" si="37"/>
        <v>-11459.5</v>
      </c>
      <c r="Z152" s="162">
        <v>6000</v>
      </c>
      <c r="AA152" s="162">
        <v>6000</v>
      </c>
      <c r="AB152" s="162"/>
      <c r="AC152" s="162"/>
      <c r="AD152" s="162"/>
      <c r="AE152" s="162">
        <v>0</v>
      </c>
      <c r="AF152" s="162">
        <v>0</v>
      </c>
      <c r="AG152" s="162">
        <f t="shared" si="30"/>
        <v>-6000</v>
      </c>
      <c r="AI152" s="163">
        <v>6000</v>
      </c>
      <c r="AJ152" s="163">
        <v>6000</v>
      </c>
      <c r="AK152" s="164">
        <v>6000</v>
      </c>
      <c r="AL152" s="164">
        <f>IFERROR(VLOOKUP(B152,[2]rptBudgetaryBudgetCrossOrganiza!$A$4737:$N$5235,13,FALSE),"0")</f>
        <v>0</v>
      </c>
      <c r="AM152" s="164"/>
      <c r="AN152" s="164"/>
      <c r="AO152" s="164"/>
      <c r="AP152" s="164"/>
      <c r="AQ152" s="164">
        <f t="shared" si="31"/>
        <v>-6000</v>
      </c>
      <c r="AS152" s="161"/>
      <c r="AT152" s="161"/>
      <c r="AU152" s="161"/>
      <c r="AV152" s="161"/>
      <c r="AW152" s="161"/>
      <c r="AX152" s="161"/>
      <c r="AY152" s="161"/>
      <c r="AZ152" s="161">
        <f t="shared" si="32"/>
        <v>0</v>
      </c>
      <c r="BB152" s="164"/>
      <c r="BC152" s="164"/>
    </row>
    <row r="153" spans="1:55" x14ac:dyDescent="0.25">
      <c r="A153" s="158">
        <v>5</v>
      </c>
      <c r="B153" s="146" t="s">
        <v>332</v>
      </c>
      <c r="C153" s="159" t="str">
        <f t="shared" si="34"/>
        <v>30</v>
      </c>
      <c r="D153" s="159" t="str">
        <f t="shared" si="35"/>
        <v>45</v>
      </c>
      <c r="E153" s="147" t="str">
        <f t="shared" si="36"/>
        <v>000</v>
      </c>
      <c r="F153" s="147" t="str">
        <f t="shared" si="33"/>
        <v>6000.19</v>
      </c>
      <c r="G153" s="146" t="s">
        <v>164</v>
      </c>
      <c r="H153" s="188">
        <v>1880</v>
      </c>
      <c r="I153" s="188">
        <v>1880</v>
      </c>
      <c r="J153" s="160"/>
      <c r="K153" s="160"/>
      <c r="L153" s="160"/>
      <c r="M153" s="188">
        <v>0</v>
      </c>
      <c r="N153" s="160">
        <v>0</v>
      </c>
      <c r="O153" s="160">
        <f t="shared" si="29"/>
        <v>-1880</v>
      </c>
      <c r="Q153" s="161">
        <v>0</v>
      </c>
      <c r="R153" s="161">
        <v>0</v>
      </c>
      <c r="S153" s="161"/>
      <c r="T153" s="161"/>
      <c r="U153" s="161"/>
      <c r="V153" s="161">
        <v>0</v>
      </c>
      <c r="W153" s="161">
        <v>0</v>
      </c>
      <c r="X153" s="161">
        <f t="shared" si="37"/>
        <v>0</v>
      </c>
      <c r="Z153" s="162">
        <v>0</v>
      </c>
      <c r="AA153" s="162">
        <v>0</v>
      </c>
      <c r="AB153" s="162"/>
      <c r="AC153" s="162"/>
      <c r="AD153" s="162"/>
      <c r="AE153" s="162">
        <v>0</v>
      </c>
      <c r="AF153" s="162">
        <v>0</v>
      </c>
      <c r="AG153" s="162">
        <f t="shared" si="30"/>
        <v>0</v>
      </c>
      <c r="AI153" s="163">
        <v>0</v>
      </c>
      <c r="AJ153" s="163">
        <v>0</v>
      </c>
      <c r="AK153" s="164">
        <v>0</v>
      </c>
      <c r="AL153" s="164">
        <f>IFERROR(VLOOKUP(B153,[2]rptBudgetaryBudgetCrossOrganiza!$A$4737:$N$5235,13,FALSE),"0")</f>
        <v>0</v>
      </c>
      <c r="AM153" s="164"/>
      <c r="AN153" s="164"/>
      <c r="AO153" s="164"/>
      <c r="AP153" s="164"/>
      <c r="AQ153" s="164">
        <f t="shared" si="31"/>
        <v>0</v>
      </c>
      <c r="AS153" s="161"/>
      <c r="AT153" s="161"/>
      <c r="AU153" s="161"/>
      <c r="AV153" s="161"/>
      <c r="AW153" s="161"/>
      <c r="AX153" s="161"/>
      <c r="AY153" s="161"/>
      <c r="AZ153" s="161">
        <f t="shared" si="32"/>
        <v>0</v>
      </c>
      <c r="BB153" s="164"/>
      <c r="BC153" s="164"/>
    </row>
    <row r="154" spans="1:55" x14ac:dyDescent="0.25">
      <c r="A154" s="158">
        <v>6</v>
      </c>
      <c r="B154" s="146" t="s">
        <v>337</v>
      </c>
      <c r="C154" s="159" t="str">
        <f t="shared" si="34"/>
        <v>30</v>
      </c>
      <c r="D154" s="159" t="str">
        <f t="shared" si="35"/>
        <v>45</v>
      </c>
      <c r="E154" s="147" t="str">
        <f t="shared" si="36"/>
        <v>000</v>
      </c>
      <c r="F154" s="147" t="str">
        <f t="shared" si="33"/>
        <v>6100.01</v>
      </c>
      <c r="G154" s="146" t="s">
        <v>112</v>
      </c>
      <c r="H154" s="188">
        <v>7800</v>
      </c>
      <c r="I154" s="188">
        <v>7800</v>
      </c>
      <c r="J154" s="160"/>
      <c r="K154" s="160"/>
      <c r="L154" s="160"/>
      <c r="M154" s="188">
        <v>6810.87</v>
      </c>
      <c r="N154" s="160">
        <v>6810.87</v>
      </c>
      <c r="O154" s="160">
        <f t="shared" ref="O154:O178" si="38">N154-I154</f>
        <v>-989.13000000000011</v>
      </c>
      <c r="Q154" s="161">
        <v>7800</v>
      </c>
      <c r="R154" s="161">
        <v>7800</v>
      </c>
      <c r="S154" s="161"/>
      <c r="T154" s="161"/>
      <c r="U154" s="161"/>
      <c r="V154" s="161">
        <v>7925.19</v>
      </c>
      <c r="W154" s="161">
        <v>7925.19</v>
      </c>
      <c r="X154" s="161">
        <f t="shared" si="37"/>
        <v>125.1899999999996</v>
      </c>
      <c r="Z154" s="162">
        <v>9000</v>
      </c>
      <c r="AA154" s="162">
        <v>9000</v>
      </c>
      <c r="AB154" s="162"/>
      <c r="AC154" s="162"/>
      <c r="AD154" s="162"/>
      <c r="AE154" s="162">
        <v>7903.58</v>
      </c>
      <c r="AF154" s="162">
        <v>7903.58</v>
      </c>
      <c r="AG154" s="162">
        <f t="shared" ref="AG154:AG178" si="39">AF154-AA154</f>
        <v>-1096.42</v>
      </c>
      <c r="AI154" s="163">
        <v>9000</v>
      </c>
      <c r="AJ154" s="163">
        <v>9000</v>
      </c>
      <c r="AK154" s="164">
        <v>9000</v>
      </c>
      <c r="AL154" s="164">
        <f>IFERROR(VLOOKUP(B154,[2]rptBudgetaryBudgetCrossOrganiza!$A$4737:$N$5235,13,FALSE),"0")</f>
        <v>1944.2</v>
      </c>
      <c r="AM154" s="164"/>
      <c r="AN154" s="164"/>
      <c r="AO154" s="164"/>
      <c r="AP154" s="164"/>
      <c r="AQ154" s="164">
        <f t="shared" ref="AQ154:AQ178" si="40">AP154-AJ154</f>
        <v>-9000</v>
      </c>
      <c r="AS154" s="161"/>
      <c r="AT154" s="161"/>
      <c r="AU154" s="161"/>
      <c r="AV154" s="161"/>
      <c r="AW154" s="161"/>
      <c r="AX154" s="161"/>
      <c r="AY154" s="161"/>
      <c r="AZ154" s="161">
        <f t="shared" ref="AZ154:AZ177" si="41">AY154-AT154</f>
        <v>0</v>
      </c>
      <c r="BB154" s="164"/>
      <c r="BC154" s="164"/>
    </row>
    <row r="155" spans="1:55" x14ac:dyDescent="0.25">
      <c r="A155" s="158">
        <v>6</v>
      </c>
      <c r="B155" s="146" t="s">
        <v>340</v>
      </c>
      <c r="C155" s="159" t="str">
        <f t="shared" si="34"/>
        <v>30</v>
      </c>
      <c r="D155" s="159" t="str">
        <f t="shared" si="35"/>
        <v>45</v>
      </c>
      <c r="E155" s="147" t="str">
        <f t="shared" si="36"/>
        <v>000</v>
      </c>
      <c r="F155" s="147" t="str">
        <f t="shared" si="33"/>
        <v>6100.02</v>
      </c>
      <c r="G155" s="146" t="s">
        <v>149</v>
      </c>
      <c r="H155" s="188">
        <v>3170</v>
      </c>
      <c r="I155" s="188">
        <v>3170</v>
      </c>
      <c r="J155" s="160"/>
      <c r="K155" s="160"/>
      <c r="L155" s="160"/>
      <c r="M155" s="188">
        <v>2974.94</v>
      </c>
      <c r="N155" s="160">
        <v>2974.94</v>
      </c>
      <c r="O155" s="160">
        <f t="shared" si="38"/>
        <v>-195.05999999999995</v>
      </c>
      <c r="Q155" s="161">
        <v>3325</v>
      </c>
      <c r="R155" s="161">
        <v>3325</v>
      </c>
      <c r="S155" s="161"/>
      <c r="T155" s="161"/>
      <c r="U155" s="161"/>
      <c r="V155" s="161">
        <v>2787.24</v>
      </c>
      <c r="W155" s="161">
        <v>2787.24</v>
      </c>
      <c r="X155" s="161">
        <f t="shared" si="37"/>
        <v>-537.76000000000022</v>
      </c>
      <c r="Z155" s="162">
        <v>3000</v>
      </c>
      <c r="AA155" s="162">
        <v>3000</v>
      </c>
      <c r="AB155" s="162"/>
      <c r="AC155" s="162"/>
      <c r="AD155" s="162"/>
      <c r="AE155" s="162">
        <v>2847.73</v>
      </c>
      <c r="AF155" s="162">
        <v>2847.73</v>
      </c>
      <c r="AG155" s="162">
        <f t="shared" si="39"/>
        <v>-152.26999999999998</v>
      </c>
      <c r="AI155" s="163">
        <v>3000</v>
      </c>
      <c r="AJ155" s="163">
        <v>3000</v>
      </c>
      <c r="AK155" s="164">
        <v>3000</v>
      </c>
      <c r="AL155" s="164">
        <f>IFERROR(VLOOKUP(B155,[2]rptBudgetaryBudgetCrossOrganiza!$A$4737:$N$5235,13,FALSE),"0")</f>
        <v>653.35</v>
      </c>
      <c r="AM155" s="164"/>
      <c r="AN155" s="164"/>
      <c r="AO155" s="164"/>
      <c r="AP155" s="164"/>
      <c r="AQ155" s="164">
        <f t="shared" si="40"/>
        <v>-3000</v>
      </c>
      <c r="AS155" s="161"/>
      <c r="AT155" s="161"/>
      <c r="AU155" s="161"/>
      <c r="AV155" s="161"/>
      <c r="AW155" s="161"/>
      <c r="AX155" s="161"/>
      <c r="AY155" s="161"/>
      <c r="AZ155" s="161">
        <f t="shared" si="41"/>
        <v>0</v>
      </c>
      <c r="BB155" s="164"/>
      <c r="BC155" s="164"/>
    </row>
    <row r="156" spans="1:55" x14ac:dyDescent="0.25">
      <c r="A156" s="158">
        <v>6</v>
      </c>
      <c r="B156" s="146" t="s">
        <v>343</v>
      </c>
      <c r="C156" s="159" t="str">
        <f t="shared" si="34"/>
        <v>30</v>
      </c>
      <c r="D156" s="159" t="str">
        <f t="shared" si="35"/>
        <v>45</v>
      </c>
      <c r="E156" s="147" t="str">
        <f t="shared" si="36"/>
        <v>000</v>
      </c>
      <c r="F156" s="147" t="str">
        <f t="shared" si="33"/>
        <v>6100.03</v>
      </c>
      <c r="G156" s="146" t="s">
        <v>150</v>
      </c>
      <c r="H156" s="188">
        <v>120</v>
      </c>
      <c r="I156" s="188">
        <v>120</v>
      </c>
      <c r="J156" s="160"/>
      <c r="K156" s="160"/>
      <c r="L156" s="160"/>
      <c r="M156" s="188">
        <v>0</v>
      </c>
      <c r="N156" s="160">
        <v>0</v>
      </c>
      <c r="O156" s="160">
        <f t="shared" si="38"/>
        <v>-120</v>
      </c>
      <c r="Q156" s="161">
        <v>250</v>
      </c>
      <c r="R156" s="161">
        <v>250</v>
      </c>
      <c r="S156" s="161"/>
      <c r="T156" s="161"/>
      <c r="U156" s="161"/>
      <c r="V156" s="161">
        <v>0</v>
      </c>
      <c r="W156" s="161">
        <v>0</v>
      </c>
      <c r="X156" s="161">
        <f t="shared" si="37"/>
        <v>-250</v>
      </c>
      <c r="Z156" s="162">
        <v>250</v>
      </c>
      <c r="AA156" s="162">
        <v>250</v>
      </c>
      <c r="AB156" s="162"/>
      <c r="AC156" s="162"/>
      <c r="AD156" s="162"/>
      <c r="AE156" s="162">
        <v>0</v>
      </c>
      <c r="AF156" s="162">
        <v>0</v>
      </c>
      <c r="AG156" s="162">
        <f t="shared" si="39"/>
        <v>-250</v>
      </c>
      <c r="AI156" s="163">
        <v>250</v>
      </c>
      <c r="AJ156" s="163">
        <v>250</v>
      </c>
      <c r="AK156" s="164">
        <v>250</v>
      </c>
      <c r="AL156" s="164">
        <f>IFERROR(VLOOKUP(B156,[2]rptBudgetaryBudgetCrossOrganiza!$A$4737:$N$5235,13,FALSE),"0")</f>
        <v>0</v>
      </c>
      <c r="AM156" s="164"/>
      <c r="AN156" s="164"/>
      <c r="AO156" s="164"/>
      <c r="AP156" s="164"/>
      <c r="AQ156" s="164">
        <f t="shared" si="40"/>
        <v>-250</v>
      </c>
      <c r="AS156" s="161"/>
      <c r="AT156" s="161"/>
      <c r="AU156" s="161"/>
      <c r="AV156" s="161"/>
      <c r="AW156" s="161"/>
      <c r="AX156" s="161"/>
      <c r="AY156" s="161"/>
      <c r="AZ156" s="161">
        <f t="shared" si="41"/>
        <v>0</v>
      </c>
      <c r="BB156" s="164"/>
      <c r="BC156" s="164"/>
    </row>
    <row r="157" spans="1:55" x14ac:dyDescent="0.25">
      <c r="A157" s="158">
        <v>6</v>
      </c>
      <c r="B157" s="146" t="s">
        <v>346</v>
      </c>
      <c r="C157" s="159" t="str">
        <f t="shared" si="34"/>
        <v>30</v>
      </c>
      <c r="D157" s="159" t="str">
        <f t="shared" si="35"/>
        <v>45</v>
      </c>
      <c r="E157" s="147" t="str">
        <f t="shared" si="36"/>
        <v>000</v>
      </c>
      <c r="F157" s="147" t="str">
        <f t="shared" si="33"/>
        <v>6200.01</v>
      </c>
      <c r="G157" s="146" t="s">
        <v>151</v>
      </c>
      <c r="H157" s="188">
        <v>4000</v>
      </c>
      <c r="I157" s="188">
        <v>4000</v>
      </c>
      <c r="J157" s="160"/>
      <c r="K157" s="160"/>
      <c r="L157" s="160"/>
      <c r="M157" s="188">
        <v>1535.57</v>
      </c>
      <c r="N157" s="160">
        <v>1535.57</v>
      </c>
      <c r="O157" s="160">
        <f t="shared" si="38"/>
        <v>-2464.4300000000003</v>
      </c>
      <c r="Q157" s="161">
        <v>3000</v>
      </c>
      <c r="R157" s="161">
        <v>3000</v>
      </c>
      <c r="S157" s="161"/>
      <c r="T157" s="161"/>
      <c r="U157" s="161"/>
      <c r="V157" s="161">
        <v>2272.9499999999998</v>
      </c>
      <c r="W157" s="161">
        <v>2272.9499999999998</v>
      </c>
      <c r="X157" s="161">
        <f t="shared" si="37"/>
        <v>-727.05000000000018</v>
      </c>
      <c r="Z157" s="162">
        <v>3000</v>
      </c>
      <c r="AA157" s="162">
        <v>3000</v>
      </c>
      <c r="AB157" s="162"/>
      <c r="AC157" s="162"/>
      <c r="AD157" s="162"/>
      <c r="AE157" s="162">
        <v>1718.08</v>
      </c>
      <c r="AF157" s="162">
        <v>1718.08</v>
      </c>
      <c r="AG157" s="162">
        <f t="shared" si="39"/>
        <v>-1281.92</v>
      </c>
      <c r="AI157" s="163">
        <v>3000</v>
      </c>
      <c r="AJ157" s="163">
        <v>3000</v>
      </c>
      <c r="AK157" s="164">
        <v>3000</v>
      </c>
      <c r="AL157" s="164">
        <f>IFERROR(VLOOKUP(B157,[2]rptBudgetaryBudgetCrossOrganiza!$A$4737:$N$5235,13,FALSE),"0")</f>
        <v>454.4</v>
      </c>
      <c r="AM157" s="164"/>
      <c r="AN157" s="164"/>
      <c r="AO157" s="164"/>
      <c r="AP157" s="164"/>
      <c r="AQ157" s="164">
        <f t="shared" si="40"/>
        <v>-3000</v>
      </c>
      <c r="AS157" s="161"/>
      <c r="AT157" s="161"/>
      <c r="AU157" s="161"/>
      <c r="AV157" s="161"/>
      <c r="AW157" s="161"/>
      <c r="AX157" s="161"/>
      <c r="AY157" s="161"/>
      <c r="AZ157" s="161">
        <f t="shared" si="41"/>
        <v>0</v>
      </c>
      <c r="BB157" s="164"/>
      <c r="BC157" s="164"/>
    </row>
    <row r="158" spans="1:55" ht="45" x14ac:dyDescent="0.25">
      <c r="A158" s="158">
        <v>6</v>
      </c>
      <c r="B158" s="146" t="s">
        <v>349</v>
      </c>
      <c r="C158" s="159" t="str">
        <f t="shared" si="34"/>
        <v>30</v>
      </c>
      <c r="D158" s="159" t="str">
        <f t="shared" si="35"/>
        <v>45</v>
      </c>
      <c r="E158" s="147" t="str">
        <f t="shared" si="36"/>
        <v>000</v>
      </c>
      <c r="F158" s="147" t="str">
        <f t="shared" si="33"/>
        <v>6200.02</v>
      </c>
      <c r="G158" s="146" t="s">
        <v>113</v>
      </c>
      <c r="H158" s="188">
        <v>32500</v>
      </c>
      <c r="I158" s="188">
        <v>49500</v>
      </c>
      <c r="J158" s="160"/>
      <c r="K158" s="160"/>
      <c r="L158" s="160"/>
      <c r="M158" s="188">
        <v>42991.22</v>
      </c>
      <c r="N158" s="160">
        <v>42991.22</v>
      </c>
      <c r="O158" s="160">
        <f t="shared" si="38"/>
        <v>-6508.7799999999988</v>
      </c>
      <c r="Q158" s="161">
        <v>15000</v>
      </c>
      <c r="R158" s="161">
        <v>19425</v>
      </c>
      <c r="S158" s="161"/>
      <c r="T158" s="161"/>
      <c r="U158" s="161"/>
      <c r="V158" s="161">
        <v>25108.65</v>
      </c>
      <c r="W158" s="161">
        <v>25108.65</v>
      </c>
      <c r="X158" s="161">
        <f t="shared" si="37"/>
        <v>5683.6500000000015</v>
      </c>
      <c r="Z158" s="162">
        <v>20000</v>
      </c>
      <c r="AA158" s="162">
        <v>20000</v>
      </c>
      <c r="AB158" s="162"/>
      <c r="AC158" s="162"/>
      <c r="AD158" s="162"/>
      <c r="AE158" s="162">
        <v>27031.7</v>
      </c>
      <c r="AF158" s="162">
        <v>27031.7</v>
      </c>
      <c r="AG158" s="162">
        <f t="shared" si="39"/>
        <v>7031.7000000000007</v>
      </c>
      <c r="AI158" s="163">
        <v>20000</v>
      </c>
      <c r="AJ158" s="163">
        <v>20000</v>
      </c>
      <c r="AK158" s="164">
        <v>30000</v>
      </c>
      <c r="AL158" s="164">
        <f>IFERROR(VLOOKUP(B158,[2]rptBudgetaryBudgetCrossOrganiza!$A$4737:$N$5235,13,FALSE),"0")</f>
        <v>2590.1799999999998</v>
      </c>
      <c r="AM158" s="164"/>
      <c r="AN158" s="164"/>
      <c r="AO158" s="164"/>
      <c r="AP158" s="164"/>
      <c r="AQ158" s="164">
        <f t="shared" si="40"/>
        <v>-20000</v>
      </c>
      <c r="AS158" s="161"/>
      <c r="AT158" s="161"/>
      <c r="AU158" s="161"/>
      <c r="AV158" s="161"/>
      <c r="AW158" s="161"/>
      <c r="AX158" s="161"/>
      <c r="AY158" s="161"/>
      <c r="AZ158" s="161">
        <f t="shared" si="41"/>
        <v>0</v>
      </c>
      <c r="BB158" s="164"/>
      <c r="BC158" s="198" t="s">
        <v>453</v>
      </c>
    </row>
    <row r="159" spans="1:55" x14ac:dyDescent="0.25">
      <c r="A159" s="158">
        <v>6</v>
      </c>
      <c r="B159" s="146" t="s">
        <v>352</v>
      </c>
      <c r="C159" s="159" t="str">
        <f t="shared" si="34"/>
        <v>30</v>
      </c>
      <c r="D159" s="159" t="str">
        <f t="shared" si="35"/>
        <v>45</v>
      </c>
      <c r="E159" s="147" t="str">
        <f t="shared" si="36"/>
        <v>000</v>
      </c>
      <c r="F159" s="147" t="str">
        <f t="shared" si="33"/>
        <v>6200.03</v>
      </c>
      <c r="G159" s="146" t="s">
        <v>114</v>
      </c>
      <c r="H159" s="188">
        <v>7000</v>
      </c>
      <c r="I159" s="188">
        <v>7000</v>
      </c>
      <c r="J159" s="160"/>
      <c r="K159" s="160"/>
      <c r="L159" s="160"/>
      <c r="M159" s="188">
        <v>5941.67</v>
      </c>
      <c r="N159" s="160">
        <v>5941.67</v>
      </c>
      <c r="O159" s="160">
        <f t="shared" si="38"/>
        <v>-1058.33</v>
      </c>
      <c r="Q159" s="161">
        <v>5000</v>
      </c>
      <c r="R159" s="161">
        <v>5000</v>
      </c>
      <c r="S159" s="161"/>
      <c r="T159" s="161"/>
      <c r="U159" s="161"/>
      <c r="V159" s="161">
        <v>5213.49</v>
      </c>
      <c r="W159" s="161">
        <v>5213.49</v>
      </c>
      <c r="X159" s="161">
        <f t="shared" si="37"/>
        <v>213.48999999999978</v>
      </c>
      <c r="Z159" s="162">
        <v>5000</v>
      </c>
      <c r="AA159" s="162">
        <v>5000</v>
      </c>
      <c r="AB159" s="162"/>
      <c r="AC159" s="162"/>
      <c r="AD159" s="162"/>
      <c r="AE159" s="162">
        <v>3926.46</v>
      </c>
      <c r="AF159" s="162">
        <v>3926.46</v>
      </c>
      <c r="AG159" s="162">
        <f t="shared" si="39"/>
        <v>-1073.54</v>
      </c>
      <c r="AI159" s="163">
        <v>5000</v>
      </c>
      <c r="AJ159" s="163">
        <v>5000</v>
      </c>
      <c r="AK159" s="164">
        <v>5000</v>
      </c>
      <c r="AL159" s="164">
        <f>IFERROR(VLOOKUP(B159,[2]rptBudgetaryBudgetCrossOrganiza!$A$4737:$N$5235,13,FALSE),"0")</f>
        <v>528.30999999999995</v>
      </c>
      <c r="AM159" s="164"/>
      <c r="AN159" s="164"/>
      <c r="AO159" s="164"/>
      <c r="AP159" s="164"/>
      <c r="AQ159" s="164">
        <f t="shared" si="40"/>
        <v>-5000</v>
      </c>
      <c r="AS159" s="161"/>
      <c r="AT159" s="161"/>
      <c r="AU159" s="161"/>
      <c r="AV159" s="161"/>
      <c r="AW159" s="161"/>
      <c r="AX159" s="161"/>
      <c r="AY159" s="161"/>
      <c r="AZ159" s="161">
        <f t="shared" si="41"/>
        <v>0</v>
      </c>
      <c r="BB159" s="164"/>
      <c r="BC159" s="164"/>
    </row>
    <row r="160" spans="1:55" x14ac:dyDescent="0.25">
      <c r="A160" s="158">
        <v>6</v>
      </c>
      <c r="B160" s="146" t="s">
        <v>355</v>
      </c>
      <c r="C160" s="159" t="str">
        <f t="shared" si="34"/>
        <v>30</v>
      </c>
      <c r="D160" s="159" t="str">
        <f t="shared" si="35"/>
        <v>45</v>
      </c>
      <c r="E160" s="147" t="str">
        <f t="shared" si="36"/>
        <v>000</v>
      </c>
      <c r="F160" s="147" t="str">
        <f t="shared" si="33"/>
        <v>6200.04</v>
      </c>
      <c r="G160" s="146" t="s">
        <v>152</v>
      </c>
      <c r="H160" s="188">
        <v>0</v>
      </c>
      <c r="I160" s="188">
        <v>0</v>
      </c>
      <c r="J160" s="160"/>
      <c r="K160" s="160"/>
      <c r="L160" s="160"/>
      <c r="M160" s="188">
        <v>0</v>
      </c>
      <c r="N160" s="160">
        <v>0</v>
      </c>
      <c r="O160" s="160">
        <f t="shared" si="38"/>
        <v>0</v>
      </c>
      <c r="Q160" s="161">
        <v>0</v>
      </c>
      <c r="R160" s="161">
        <v>0</v>
      </c>
      <c r="S160" s="161"/>
      <c r="T160" s="161"/>
      <c r="U160" s="161"/>
      <c r="V160" s="161">
        <v>0</v>
      </c>
      <c r="W160" s="161">
        <v>0</v>
      </c>
      <c r="X160" s="161">
        <f t="shared" si="37"/>
        <v>0</v>
      </c>
      <c r="Z160" s="162">
        <v>0</v>
      </c>
      <c r="AA160" s="162">
        <v>0</v>
      </c>
      <c r="AB160" s="162"/>
      <c r="AC160" s="162"/>
      <c r="AD160" s="162"/>
      <c r="AE160" s="162">
        <v>0</v>
      </c>
      <c r="AF160" s="162">
        <v>0</v>
      </c>
      <c r="AG160" s="162">
        <f t="shared" si="39"/>
        <v>0</v>
      </c>
      <c r="AI160" s="163">
        <v>0</v>
      </c>
      <c r="AJ160" s="163">
        <v>0</v>
      </c>
      <c r="AK160" s="164">
        <v>0</v>
      </c>
      <c r="AL160" s="164">
        <f>IFERROR(VLOOKUP(B160,[2]rptBudgetaryBudgetCrossOrganiza!$A$4737:$N$5235,13,FALSE),"0")</f>
        <v>0</v>
      </c>
      <c r="AM160" s="164"/>
      <c r="AN160" s="164"/>
      <c r="AO160" s="164"/>
      <c r="AP160" s="164"/>
      <c r="AQ160" s="164">
        <f t="shared" si="40"/>
        <v>0</v>
      </c>
      <c r="AS160" s="161"/>
      <c r="AT160" s="161"/>
      <c r="AU160" s="161"/>
      <c r="AV160" s="161"/>
      <c r="AW160" s="161"/>
      <c r="AX160" s="161"/>
      <c r="AY160" s="161"/>
      <c r="AZ160" s="161">
        <f t="shared" si="41"/>
        <v>0</v>
      </c>
      <c r="BB160" s="164"/>
      <c r="BC160" s="164"/>
    </row>
    <row r="161" spans="1:55" x14ac:dyDescent="0.25">
      <c r="A161" s="158">
        <v>6</v>
      </c>
      <c r="B161" s="146" t="s">
        <v>358</v>
      </c>
      <c r="C161" s="159" t="str">
        <f t="shared" si="34"/>
        <v>30</v>
      </c>
      <c r="D161" s="159" t="str">
        <f t="shared" si="35"/>
        <v>45</v>
      </c>
      <c r="E161" s="147" t="str">
        <f t="shared" si="36"/>
        <v>000</v>
      </c>
      <c r="F161" s="147" t="str">
        <f t="shared" si="33"/>
        <v>6200.05</v>
      </c>
      <c r="G161" s="146" t="s">
        <v>115</v>
      </c>
      <c r="H161" s="188">
        <v>3200</v>
      </c>
      <c r="I161" s="188">
        <v>3200</v>
      </c>
      <c r="J161" s="160"/>
      <c r="K161" s="160"/>
      <c r="L161" s="160"/>
      <c r="M161" s="188">
        <v>4941.46</v>
      </c>
      <c r="N161" s="160">
        <v>4941.46</v>
      </c>
      <c r="O161" s="160">
        <f t="shared" si="38"/>
        <v>1741.46</v>
      </c>
      <c r="Q161" s="161">
        <v>5300</v>
      </c>
      <c r="R161" s="161">
        <v>5300</v>
      </c>
      <c r="S161" s="161"/>
      <c r="T161" s="161"/>
      <c r="U161" s="161"/>
      <c r="V161" s="161">
        <v>4039.27</v>
      </c>
      <c r="W161" s="161">
        <v>4039.27</v>
      </c>
      <c r="X161" s="161">
        <f t="shared" si="37"/>
        <v>-1260.73</v>
      </c>
      <c r="Z161" s="162">
        <v>4000</v>
      </c>
      <c r="AA161" s="162">
        <v>4000</v>
      </c>
      <c r="AB161" s="162"/>
      <c r="AC161" s="162"/>
      <c r="AD161" s="162"/>
      <c r="AE161" s="162">
        <v>3515.25</v>
      </c>
      <c r="AF161" s="162">
        <v>3515.25</v>
      </c>
      <c r="AG161" s="162">
        <f t="shared" si="39"/>
        <v>-484.75</v>
      </c>
      <c r="AI161" s="163">
        <v>4000</v>
      </c>
      <c r="AJ161" s="163">
        <v>4000</v>
      </c>
      <c r="AK161" s="164">
        <v>4000</v>
      </c>
      <c r="AL161" s="164">
        <f>IFERROR(VLOOKUP(B161,[2]rptBudgetaryBudgetCrossOrganiza!$A$4737:$N$5235,13,FALSE),"0")</f>
        <v>0</v>
      </c>
      <c r="AM161" s="164"/>
      <c r="AN161" s="164"/>
      <c r="AO161" s="164"/>
      <c r="AP161" s="164"/>
      <c r="AQ161" s="164">
        <f t="shared" si="40"/>
        <v>-4000</v>
      </c>
      <c r="AS161" s="161"/>
      <c r="AT161" s="161"/>
      <c r="AU161" s="161"/>
      <c r="AV161" s="161"/>
      <c r="AW161" s="161"/>
      <c r="AX161" s="161"/>
      <c r="AY161" s="161"/>
      <c r="AZ161" s="161">
        <f t="shared" si="41"/>
        <v>0</v>
      </c>
      <c r="BB161" s="164"/>
      <c r="BC161" s="164"/>
    </row>
    <row r="162" spans="1:55" x14ac:dyDescent="0.25">
      <c r="A162" s="158">
        <v>6</v>
      </c>
      <c r="B162" s="146" t="s">
        <v>359</v>
      </c>
      <c r="C162" s="159" t="str">
        <f t="shared" si="34"/>
        <v>30</v>
      </c>
      <c r="D162" s="159" t="str">
        <f t="shared" si="35"/>
        <v>45</v>
      </c>
      <c r="E162" s="147" t="str">
        <f t="shared" si="36"/>
        <v>000</v>
      </c>
      <c r="F162" s="147" t="str">
        <f t="shared" si="33"/>
        <v>6200.07</v>
      </c>
      <c r="G162" s="146" t="s">
        <v>360</v>
      </c>
      <c r="H162" s="188">
        <v>0</v>
      </c>
      <c r="I162" s="188">
        <v>0</v>
      </c>
      <c r="J162" s="160"/>
      <c r="K162" s="160"/>
      <c r="L162" s="160"/>
      <c r="M162" s="188">
        <v>0</v>
      </c>
      <c r="N162" s="160">
        <v>0</v>
      </c>
      <c r="O162" s="160">
        <f t="shared" si="38"/>
        <v>0</v>
      </c>
      <c r="Q162" s="161">
        <v>0</v>
      </c>
      <c r="R162" s="161">
        <v>0</v>
      </c>
      <c r="S162" s="161"/>
      <c r="T162" s="161"/>
      <c r="U162" s="161"/>
      <c r="V162" s="161">
        <v>0</v>
      </c>
      <c r="W162" s="161">
        <v>0</v>
      </c>
      <c r="X162" s="161">
        <f t="shared" si="37"/>
        <v>0</v>
      </c>
      <c r="Z162" s="162">
        <v>0</v>
      </c>
      <c r="AA162" s="162">
        <v>0</v>
      </c>
      <c r="AB162" s="162"/>
      <c r="AC162" s="162"/>
      <c r="AD162" s="162"/>
      <c r="AE162" s="162">
        <v>0</v>
      </c>
      <c r="AF162" s="162">
        <v>0</v>
      </c>
      <c r="AG162" s="162">
        <f t="shared" si="39"/>
        <v>0</v>
      </c>
      <c r="AI162" s="163">
        <v>0</v>
      </c>
      <c r="AJ162" s="163">
        <v>0</v>
      </c>
      <c r="AK162" s="164">
        <v>0</v>
      </c>
      <c r="AL162" s="164">
        <f>IFERROR(VLOOKUP(B162,[2]rptBudgetaryBudgetCrossOrganiza!$A$4737:$N$5235,13,FALSE),"0")</f>
        <v>0</v>
      </c>
      <c r="AM162" s="164"/>
      <c r="AN162" s="164"/>
      <c r="AO162" s="164"/>
      <c r="AP162" s="164"/>
      <c r="AQ162" s="164">
        <f t="shared" si="40"/>
        <v>0</v>
      </c>
      <c r="AS162" s="161"/>
      <c r="AT162" s="161"/>
      <c r="AU162" s="161"/>
      <c r="AV162" s="161"/>
      <c r="AW162" s="161"/>
      <c r="AX162" s="161"/>
      <c r="AY162" s="161"/>
      <c r="AZ162" s="161">
        <f t="shared" si="41"/>
        <v>0</v>
      </c>
      <c r="BB162" s="164"/>
      <c r="BC162" s="164"/>
    </row>
    <row r="163" spans="1:55" x14ac:dyDescent="0.25">
      <c r="A163" s="158">
        <v>6</v>
      </c>
      <c r="B163" s="146" t="s">
        <v>363</v>
      </c>
      <c r="C163" s="159" t="str">
        <f t="shared" si="34"/>
        <v>30</v>
      </c>
      <c r="D163" s="159" t="str">
        <f t="shared" si="35"/>
        <v>45</v>
      </c>
      <c r="E163" s="147" t="str">
        <f t="shared" si="36"/>
        <v>000</v>
      </c>
      <c r="F163" s="147" t="str">
        <f t="shared" ref="F163:F181" si="42">RIGHT(B163,7)</f>
        <v>6200.09</v>
      </c>
      <c r="G163" s="146" t="s">
        <v>148</v>
      </c>
      <c r="H163" s="188">
        <v>0</v>
      </c>
      <c r="I163" s="188">
        <v>6000</v>
      </c>
      <c r="J163" s="160"/>
      <c r="K163" s="160"/>
      <c r="L163" s="160"/>
      <c r="M163" s="188">
        <v>6072.92</v>
      </c>
      <c r="N163" s="160">
        <v>6072.92</v>
      </c>
      <c r="O163" s="160">
        <f t="shared" si="38"/>
        <v>72.920000000000073</v>
      </c>
      <c r="Q163" s="161">
        <v>0</v>
      </c>
      <c r="R163" s="161">
        <v>0</v>
      </c>
      <c r="S163" s="161"/>
      <c r="T163" s="161"/>
      <c r="U163" s="161"/>
      <c r="V163" s="161">
        <v>0</v>
      </c>
      <c r="W163" s="161">
        <v>0</v>
      </c>
      <c r="X163" s="161">
        <f t="shared" si="37"/>
        <v>0</v>
      </c>
      <c r="Z163" s="162">
        <v>0</v>
      </c>
      <c r="AA163" s="162">
        <v>0</v>
      </c>
      <c r="AB163" s="162"/>
      <c r="AC163" s="162"/>
      <c r="AD163" s="162"/>
      <c r="AE163" s="162">
        <v>0</v>
      </c>
      <c r="AF163" s="162">
        <v>0</v>
      </c>
      <c r="AG163" s="162">
        <f t="shared" si="39"/>
        <v>0</v>
      </c>
      <c r="AI163" s="163">
        <v>0</v>
      </c>
      <c r="AJ163" s="163">
        <v>0</v>
      </c>
      <c r="AK163" s="164">
        <v>0</v>
      </c>
      <c r="AL163" s="164">
        <f>IFERROR(VLOOKUP(B163,[2]rptBudgetaryBudgetCrossOrganiza!$A$4737:$N$5235,13,FALSE),"0")</f>
        <v>0</v>
      </c>
      <c r="AM163" s="164"/>
      <c r="AN163" s="164"/>
      <c r="AO163" s="164"/>
      <c r="AP163" s="164"/>
      <c r="AQ163" s="164">
        <f t="shared" si="40"/>
        <v>0</v>
      </c>
      <c r="AS163" s="161"/>
      <c r="AT163" s="161"/>
      <c r="AU163" s="161"/>
      <c r="AV163" s="161"/>
      <c r="AW163" s="161"/>
      <c r="AX163" s="161"/>
      <c r="AY163" s="161"/>
      <c r="AZ163" s="161">
        <f t="shared" si="41"/>
        <v>0</v>
      </c>
      <c r="BB163" s="164"/>
      <c r="BC163" s="164"/>
    </row>
    <row r="164" spans="1:55" x14ac:dyDescent="0.25">
      <c r="A164" s="158">
        <v>6</v>
      </c>
      <c r="B164" s="146" t="s">
        <v>368</v>
      </c>
      <c r="C164" s="159" t="str">
        <f t="shared" si="34"/>
        <v>30</v>
      </c>
      <c r="D164" s="159" t="str">
        <f t="shared" si="35"/>
        <v>45</v>
      </c>
      <c r="E164" s="147" t="str">
        <f t="shared" si="36"/>
        <v>000</v>
      </c>
      <c r="F164" s="147" t="str">
        <f t="shared" si="42"/>
        <v>6300.01</v>
      </c>
      <c r="G164" s="146" t="s">
        <v>153</v>
      </c>
      <c r="H164" s="188">
        <v>3750</v>
      </c>
      <c r="I164" s="188">
        <v>3750</v>
      </c>
      <c r="J164" s="160"/>
      <c r="K164" s="160"/>
      <c r="L164" s="160"/>
      <c r="M164" s="188">
        <v>1298</v>
      </c>
      <c r="N164" s="160">
        <v>1298</v>
      </c>
      <c r="O164" s="160">
        <f t="shared" si="38"/>
        <v>-2452</v>
      </c>
      <c r="Q164" s="161">
        <v>2300</v>
      </c>
      <c r="R164" s="161">
        <v>2300</v>
      </c>
      <c r="S164" s="161"/>
      <c r="T164" s="161"/>
      <c r="U164" s="161"/>
      <c r="V164" s="161">
        <v>2657.33</v>
      </c>
      <c r="W164" s="161">
        <v>2657.33</v>
      </c>
      <c r="X164" s="161">
        <f t="shared" si="37"/>
        <v>357.32999999999993</v>
      </c>
      <c r="Z164" s="162">
        <v>2300</v>
      </c>
      <c r="AA164" s="162">
        <v>2300</v>
      </c>
      <c r="AB164" s="162"/>
      <c r="AC164" s="162"/>
      <c r="AD164" s="162"/>
      <c r="AE164" s="162">
        <v>2199.87</v>
      </c>
      <c r="AF164" s="162">
        <v>2199.87</v>
      </c>
      <c r="AG164" s="162">
        <f t="shared" si="39"/>
        <v>-100.13000000000011</v>
      </c>
      <c r="AI164" s="163">
        <v>2300</v>
      </c>
      <c r="AJ164" s="163">
        <v>2300</v>
      </c>
      <c r="AK164" s="164">
        <v>2300</v>
      </c>
      <c r="AL164" s="164">
        <f>IFERROR(VLOOKUP(B164,[2]rptBudgetaryBudgetCrossOrganiza!$A$4737:$N$5235,13,FALSE),"0")</f>
        <v>526.08000000000004</v>
      </c>
      <c r="AM164" s="164"/>
      <c r="AN164" s="164"/>
      <c r="AO164" s="164"/>
      <c r="AP164" s="164"/>
      <c r="AQ164" s="164">
        <f t="shared" si="40"/>
        <v>-2300</v>
      </c>
      <c r="AS164" s="161"/>
      <c r="AT164" s="161"/>
      <c r="AU164" s="161"/>
      <c r="AV164" s="161"/>
      <c r="AW164" s="161"/>
      <c r="AX164" s="161"/>
      <c r="AY164" s="161"/>
      <c r="AZ164" s="161">
        <f t="shared" si="41"/>
        <v>0</v>
      </c>
      <c r="BB164" s="164"/>
      <c r="BC164" s="164"/>
    </row>
    <row r="165" spans="1:55" x14ac:dyDescent="0.25">
      <c r="A165" s="158">
        <v>6</v>
      </c>
      <c r="B165" s="146" t="s">
        <v>372</v>
      </c>
      <c r="C165" s="159" t="str">
        <f t="shared" si="34"/>
        <v>30</v>
      </c>
      <c r="D165" s="159" t="str">
        <f t="shared" si="35"/>
        <v>45</v>
      </c>
      <c r="E165" s="147" t="str">
        <f t="shared" si="36"/>
        <v>000</v>
      </c>
      <c r="F165" s="147" t="str">
        <f t="shared" si="42"/>
        <v>6300.02</v>
      </c>
      <c r="G165" s="146" t="s">
        <v>370</v>
      </c>
      <c r="H165" s="188">
        <v>150</v>
      </c>
      <c r="I165" s="188">
        <v>150</v>
      </c>
      <c r="J165" s="160"/>
      <c r="K165" s="160"/>
      <c r="L165" s="160"/>
      <c r="M165" s="188">
        <v>51</v>
      </c>
      <c r="N165" s="160">
        <v>51</v>
      </c>
      <c r="O165" s="160">
        <f t="shared" si="38"/>
        <v>-99</v>
      </c>
      <c r="Q165" s="161">
        <v>250</v>
      </c>
      <c r="R165" s="161">
        <v>250</v>
      </c>
      <c r="S165" s="161"/>
      <c r="T165" s="161"/>
      <c r="U165" s="161"/>
      <c r="V165" s="161">
        <v>60</v>
      </c>
      <c r="W165" s="161">
        <v>60</v>
      </c>
      <c r="X165" s="161">
        <f t="shared" si="37"/>
        <v>-190</v>
      </c>
      <c r="Z165" s="162">
        <v>250</v>
      </c>
      <c r="AA165" s="162">
        <v>250</v>
      </c>
      <c r="AB165" s="162"/>
      <c r="AC165" s="162"/>
      <c r="AD165" s="162"/>
      <c r="AE165" s="162">
        <v>0</v>
      </c>
      <c r="AF165" s="162">
        <v>0</v>
      </c>
      <c r="AG165" s="162">
        <f t="shared" si="39"/>
        <v>-250</v>
      </c>
      <c r="AI165" s="163">
        <v>250</v>
      </c>
      <c r="AJ165" s="163">
        <v>250</v>
      </c>
      <c r="AK165" s="164">
        <v>250</v>
      </c>
      <c r="AL165" s="164">
        <f>IFERROR(VLOOKUP(B165,[2]rptBudgetaryBudgetCrossOrganiza!$A$4737:$N$5235,13,FALSE),"0")</f>
        <v>0</v>
      </c>
      <c r="AM165" s="164"/>
      <c r="AN165" s="164"/>
      <c r="AO165" s="164"/>
      <c r="AP165" s="164"/>
      <c r="AQ165" s="164">
        <f t="shared" si="40"/>
        <v>-250</v>
      </c>
      <c r="AS165" s="161"/>
      <c r="AT165" s="161"/>
      <c r="AU165" s="161"/>
      <c r="AV165" s="161"/>
      <c r="AW165" s="161"/>
      <c r="AX165" s="161"/>
      <c r="AY165" s="161"/>
      <c r="AZ165" s="161">
        <f t="shared" si="41"/>
        <v>0</v>
      </c>
      <c r="BB165" s="164"/>
      <c r="BC165" s="164"/>
    </row>
    <row r="166" spans="1:55" x14ac:dyDescent="0.25">
      <c r="A166" s="158">
        <v>6</v>
      </c>
      <c r="B166" s="146" t="s">
        <v>376</v>
      </c>
      <c r="C166" s="159" t="str">
        <f t="shared" si="34"/>
        <v>30</v>
      </c>
      <c r="D166" s="159" t="str">
        <f t="shared" si="35"/>
        <v>45</v>
      </c>
      <c r="E166" s="147" t="str">
        <f t="shared" si="36"/>
        <v>000</v>
      </c>
      <c r="F166" s="147" t="str">
        <f t="shared" si="42"/>
        <v>6400.02</v>
      </c>
      <c r="G166" s="146" t="s">
        <v>116</v>
      </c>
      <c r="H166" s="188">
        <v>100</v>
      </c>
      <c r="I166" s="188">
        <v>100</v>
      </c>
      <c r="J166" s="160"/>
      <c r="K166" s="160"/>
      <c r="L166" s="160"/>
      <c r="M166" s="188">
        <v>0</v>
      </c>
      <c r="N166" s="160">
        <v>0</v>
      </c>
      <c r="O166" s="160">
        <f t="shared" si="38"/>
        <v>-100</v>
      </c>
      <c r="Q166" s="161">
        <v>0</v>
      </c>
      <c r="R166" s="161">
        <v>0</v>
      </c>
      <c r="S166" s="161"/>
      <c r="T166" s="161"/>
      <c r="U166" s="161"/>
      <c r="V166" s="161">
        <v>0</v>
      </c>
      <c r="W166" s="161">
        <v>0</v>
      </c>
      <c r="X166" s="161">
        <f t="shared" si="37"/>
        <v>0</v>
      </c>
      <c r="Z166" s="162">
        <v>0</v>
      </c>
      <c r="AA166" s="162">
        <v>0</v>
      </c>
      <c r="AB166" s="162"/>
      <c r="AC166" s="162"/>
      <c r="AD166" s="162"/>
      <c r="AE166" s="162">
        <v>0</v>
      </c>
      <c r="AF166" s="162">
        <v>0</v>
      </c>
      <c r="AG166" s="162">
        <f t="shared" si="39"/>
        <v>0</v>
      </c>
      <c r="AI166" s="163">
        <v>0</v>
      </c>
      <c r="AJ166" s="163">
        <v>0</v>
      </c>
      <c r="AK166" s="164">
        <v>0</v>
      </c>
      <c r="AL166" s="164">
        <f>IFERROR(VLOOKUP(B166,[2]rptBudgetaryBudgetCrossOrganiza!$A$4737:$N$5235,13,FALSE),"0")</f>
        <v>0</v>
      </c>
      <c r="AM166" s="164"/>
      <c r="AN166" s="164"/>
      <c r="AO166" s="164"/>
      <c r="AP166" s="164"/>
      <c r="AQ166" s="164">
        <f t="shared" si="40"/>
        <v>0</v>
      </c>
      <c r="AS166" s="161"/>
      <c r="AT166" s="161"/>
      <c r="AU166" s="161"/>
      <c r="AV166" s="161"/>
      <c r="AW166" s="161"/>
      <c r="AX166" s="161"/>
      <c r="AY166" s="161"/>
      <c r="AZ166" s="161">
        <f t="shared" si="41"/>
        <v>0</v>
      </c>
      <c r="BB166" s="164"/>
      <c r="BC166" s="164"/>
    </row>
    <row r="167" spans="1:55" x14ac:dyDescent="0.25">
      <c r="A167" s="158">
        <v>6</v>
      </c>
      <c r="B167" s="146" t="s">
        <v>378</v>
      </c>
      <c r="C167" s="159" t="str">
        <f t="shared" si="34"/>
        <v>30</v>
      </c>
      <c r="D167" s="159" t="str">
        <f t="shared" si="35"/>
        <v>45</v>
      </c>
      <c r="E167" s="147" t="str">
        <f t="shared" si="36"/>
        <v>000</v>
      </c>
      <c r="F167" s="147" t="str">
        <f t="shared" si="42"/>
        <v>6400.05</v>
      </c>
      <c r="G167" s="146" t="s">
        <v>117</v>
      </c>
      <c r="H167" s="188">
        <v>0</v>
      </c>
      <c r="I167" s="188">
        <v>0</v>
      </c>
      <c r="J167" s="160"/>
      <c r="K167" s="160"/>
      <c r="L167" s="160"/>
      <c r="M167" s="188">
        <v>0</v>
      </c>
      <c r="N167" s="160">
        <v>0</v>
      </c>
      <c r="O167" s="160">
        <f t="shared" si="38"/>
        <v>0</v>
      </c>
      <c r="Q167" s="161">
        <v>0</v>
      </c>
      <c r="R167" s="161">
        <v>0</v>
      </c>
      <c r="S167" s="161"/>
      <c r="T167" s="161"/>
      <c r="U167" s="161"/>
      <c r="V167" s="161">
        <v>0</v>
      </c>
      <c r="W167" s="161">
        <v>0</v>
      </c>
      <c r="X167" s="161">
        <f t="shared" si="37"/>
        <v>0</v>
      </c>
      <c r="Z167" s="162">
        <v>0</v>
      </c>
      <c r="AA167" s="162">
        <v>0</v>
      </c>
      <c r="AB167" s="162"/>
      <c r="AC167" s="162"/>
      <c r="AD167" s="162"/>
      <c r="AE167" s="162">
        <v>0</v>
      </c>
      <c r="AF167" s="162">
        <v>0</v>
      </c>
      <c r="AG167" s="162">
        <f t="shared" si="39"/>
        <v>0</v>
      </c>
      <c r="AI167" s="163">
        <v>0</v>
      </c>
      <c r="AJ167" s="163">
        <v>0</v>
      </c>
      <c r="AK167" s="164">
        <v>0</v>
      </c>
      <c r="AL167" s="164">
        <f>IFERROR(VLOOKUP(B167,[2]rptBudgetaryBudgetCrossOrganiza!$A$4737:$N$5235,13,FALSE),"0")</f>
        <v>0</v>
      </c>
      <c r="AM167" s="164"/>
      <c r="AN167" s="164"/>
      <c r="AO167" s="164"/>
      <c r="AP167" s="164"/>
      <c r="AQ167" s="164">
        <f t="shared" si="40"/>
        <v>0</v>
      </c>
      <c r="AS167" s="161"/>
      <c r="AT167" s="161"/>
      <c r="AU167" s="161"/>
      <c r="AV167" s="161"/>
      <c r="AW167" s="161"/>
      <c r="AX167" s="161"/>
      <c r="AY167" s="161"/>
      <c r="AZ167" s="161">
        <f t="shared" si="41"/>
        <v>0</v>
      </c>
      <c r="BB167" s="164"/>
      <c r="BC167" s="164"/>
    </row>
    <row r="168" spans="1:55" x14ac:dyDescent="0.25">
      <c r="A168" s="158">
        <v>6</v>
      </c>
      <c r="B168" s="146" t="s">
        <v>380</v>
      </c>
      <c r="C168" s="159" t="str">
        <f t="shared" si="34"/>
        <v>30</v>
      </c>
      <c r="D168" s="159" t="str">
        <f t="shared" si="35"/>
        <v>45</v>
      </c>
      <c r="E168" s="147" t="str">
        <f t="shared" si="36"/>
        <v>000</v>
      </c>
      <c r="F168" s="147" t="str">
        <f t="shared" si="42"/>
        <v>6400.07</v>
      </c>
      <c r="G168" s="146" t="s">
        <v>169</v>
      </c>
      <c r="H168" s="188">
        <v>0</v>
      </c>
      <c r="I168" s="188">
        <v>0</v>
      </c>
      <c r="J168" s="160"/>
      <c r="K168" s="160"/>
      <c r="L168" s="160"/>
      <c r="M168" s="188">
        <v>0</v>
      </c>
      <c r="N168" s="160">
        <v>0</v>
      </c>
      <c r="O168" s="160">
        <f t="shared" si="38"/>
        <v>0</v>
      </c>
      <c r="Q168" s="161">
        <v>0</v>
      </c>
      <c r="R168" s="161">
        <v>0</v>
      </c>
      <c r="S168" s="161"/>
      <c r="T168" s="161"/>
      <c r="U168" s="161"/>
      <c r="V168" s="161">
        <v>0</v>
      </c>
      <c r="W168" s="161">
        <v>0</v>
      </c>
      <c r="X168" s="161">
        <f t="shared" si="37"/>
        <v>0</v>
      </c>
      <c r="Z168" s="162">
        <v>0</v>
      </c>
      <c r="AA168" s="162">
        <v>0</v>
      </c>
      <c r="AB168" s="162"/>
      <c r="AC168" s="162"/>
      <c r="AD168" s="162"/>
      <c r="AE168" s="162">
        <v>0</v>
      </c>
      <c r="AF168" s="162">
        <v>0</v>
      </c>
      <c r="AG168" s="162">
        <f t="shared" si="39"/>
        <v>0</v>
      </c>
      <c r="AI168" s="163">
        <v>0</v>
      </c>
      <c r="AJ168" s="163">
        <v>0</v>
      </c>
      <c r="AK168" s="164">
        <v>0</v>
      </c>
      <c r="AL168" s="164">
        <f>IFERROR(VLOOKUP(B168,[2]rptBudgetaryBudgetCrossOrganiza!$A$4737:$N$5235,13,FALSE),"0")</f>
        <v>0</v>
      </c>
      <c r="AM168" s="164"/>
      <c r="AN168" s="164"/>
      <c r="AO168" s="164"/>
      <c r="AP168" s="164"/>
      <c r="AQ168" s="164">
        <f t="shared" si="40"/>
        <v>0</v>
      </c>
      <c r="AS168" s="161"/>
      <c r="AT168" s="161"/>
      <c r="AU168" s="161"/>
      <c r="AV168" s="161"/>
      <c r="AW168" s="161"/>
      <c r="AX168" s="161"/>
      <c r="AY168" s="161"/>
      <c r="AZ168" s="161">
        <f t="shared" si="41"/>
        <v>0</v>
      </c>
      <c r="BB168" s="164"/>
      <c r="BC168" s="164"/>
    </row>
    <row r="169" spans="1:55" x14ac:dyDescent="0.25">
      <c r="A169" s="158">
        <v>6</v>
      </c>
      <c r="B169" s="146" t="s">
        <v>383</v>
      </c>
      <c r="C169" s="159" t="str">
        <f t="shared" si="34"/>
        <v>30</v>
      </c>
      <c r="D169" s="159" t="str">
        <f t="shared" si="35"/>
        <v>45</v>
      </c>
      <c r="E169" s="147" t="str">
        <f t="shared" si="36"/>
        <v>000</v>
      </c>
      <c r="F169" s="147" t="str">
        <f t="shared" si="42"/>
        <v>6500.04</v>
      </c>
      <c r="G169" s="146" t="s">
        <v>118</v>
      </c>
      <c r="H169" s="188">
        <v>22700</v>
      </c>
      <c r="I169" s="188">
        <v>22700</v>
      </c>
      <c r="J169" s="160"/>
      <c r="K169" s="160"/>
      <c r="L169" s="160"/>
      <c r="M169" s="188">
        <v>22700</v>
      </c>
      <c r="N169" s="160">
        <v>22700</v>
      </c>
      <c r="O169" s="160">
        <f t="shared" si="38"/>
        <v>0</v>
      </c>
      <c r="Q169" s="161">
        <v>30940</v>
      </c>
      <c r="R169" s="161">
        <v>30940</v>
      </c>
      <c r="S169" s="161"/>
      <c r="T169" s="161"/>
      <c r="U169" s="161"/>
      <c r="V169" s="161">
        <v>30940</v>
      </c>
      <c r="W169" s="161">
        <v>30940</v>
      </c>
      <c r="X169" s="161">
        <f t="shared" si="37"/>
        <v>0</v>
      </c>
      <c r="Z169" s="162">
        <v>37470</v>
      </c>
      <c r="AA169" s="162">
        <v>37470</v>
      </c>
      <c r="AB169" s="162"/>
      <c r="AC169" s="162"/>
      <c r="AD169" s="162"/>
      <c r="AE169" s="162">
        <v>15612.5</v>
      </c>
      <c r="AF169" s="162">
        <v>15612.5</v>
      </c>
      <c r="AG169" s="162">
        <f t="shared" si="39"/>
        <v>-21857.5</v>
      </c>
      <c r="AI169" s="163">
        <v>37470</v>
      </c>
      <c r="AJ169" s="163">
        <v>37470</v>
      </c>
      <c r="AK169" s="164">
        <v>37470</v>
      </c>
      <c r="AL169" s="164">
        <f>IFERROR(VLOOKUP(B169,[2]rptBudgetaryBudgetCrossOrganiza!$A$4737:$N$5235,13,FALSE),"0")</f>
        <v>0</v>
      </c>
      <c r="AM169" s="164"/>
      <c r="AN169" s="164"/>
      <c r="AO169" s="164"/>
      <c r="AP169" s="164"/>
      <c r="AQ169" s="164">
        <f t="shared" si="40"/>
        <v>-37470</v>
      </c>
      <c r="AS169" s="161"/>
      <c r="AT169" s="161"/>
      <c r="AU169" s="161"/>
      <c r="AV169" s="161"/>
      <c r="AW169" s="161"/>
      <c r="AX169" s="161"/>
      <c r="AY169" s="161"/>
      <c r="AZ169" s="161">
        <f t="shared" si="41"/>
        <v>0</v>
      </c>
      <c r="BB169" s="164"/>
      <c r="BC169" s="164"/>
    </row>
    <row r="170" spans="1:55" x14ac:dyDescent="0.25">
      <c r="A170" s="158">
        <v>6</v>
      </c>
      <c r="B170" s="146" t="s">
        <v>386</v>
      </c>
      <c r="C170" s="159" t="str">
        <f t="shared" si="34"/>
        <v>30</v>
      </c>
      <c r="D170" s="159" t="str">
        <f t="shared" si="35"/>
        <v>45</v>
      </c>
      <c r="E170" s="147" t="str">
        <f t="shared" si="36"/>
        <v>000</v>
      </c>
      <c r="F170" s="147" t="str">
        <f t="shared" si="42"/>
        <v>6600.01</v>
      </c>
      <c r="G170" s="146" t="s">
        <v>156</v>
      </c>
      <c r="H170" s="188">
        <v>1200</v>
      </c>
      <c r="I170" s="188">
        <v>1200</v>
      </c>
      <c r="J170" s="160"/>
      <c r="K170" s="160"/>
      <c r="L170" s="160"/>
      <c r="M170" s="188">
        <v>90</v>
      </c>
      <c r="N170" s="160">
        <v>90</v>
      </c>
      <c r="O170" s="160">
        <f t="shared" si="38"/>
        <v>-1110</v>
      </c>
      <c r="Q170" s="161">
        <v>1200</v>
      </c>
      <c r="R170" s="161">
        <v>1200</v>
      </c>
      <c r="S170" s="161"/>
      <c r="T170" s="161"/>
      <c r="U170" s="161"/>
      <c r="V170" s="161">
        <v>250</v>
      </c>
      <c r="W170" s="161">
        <v>250</v>
      </c>
      <c r="X170" s="161">
        <f t="shared" si="37"/>
        <v>-950</v>
      </c>
      <c r="Z170" s="162">
        <v>250</v>
      </c>
      <c r="AA170" s="162">
        <v>250</v>
      </c>
      <c r="AB170" s="162"/>
      <c r="AC170" s="162"/>
      <c r="AD170" s="162"/>
      <c r="AE170" s="162">
        <v>0</v>
      </c>
      <c r="AF170" s="162">
        <v>0</v>
      </c>
      <c r="AG170" s="162">
        <f t="shared" si="39"/>
        <v>-250</v>
      </c>
      <c r="AI170" s="163">
        <v>250</v>
      </c>
      <c r="AJ170" s="163">
        <v>250</v>
      </c>
      <c r="AK170" s="164">
        <v>250</v>
      </c>
      <c r="AL170" s="164">
        <f>IFERROR(VLOOKUP(B170,[2]rptBudgetaryBudgetCrossOrganiza!$A$4737:$N$5235,13,FALSE),"0")</f>
        <v>0</v>
      </c>
      <c r="AM170" s="164"/>
      <c r="AN170" s="164"/>
      <c r="AO170" s="164"/>
      <c r="AP170" s="164"/>
      <c r="AQ170" s="164">
        <f t="shared" si="40"/>
        <v>-250</v>
      </c>
      <c r="AS170" s="161"/>
      <c r="AT170" s="161"/>
      <c r="AU170" s="161"/>
      <c r="AV170" s="161"/>
      <c r="AW170" s="161"/>
      <c r="AX170" s="161"/>
      <c r="AY170" s="161"/>
      <c r="AZ170" s="161">
        <f t="shared" si="41"/>
        <v>0</v>
      </c>
      <c r="BB170" s="164"/>
      <c r="BC170" s="164"/>
    </row>
    <row r="171" spans="1:55" x14ac:dyDescent="0.25">
      <c r="A171" s="158">
        <v>6</v>
      </c>
      <c r="B171" s="146" t="s">
        <v>389</v>
      </c>
      <c r="C171" s="159" t="str">
        <f t="shared" si="34"/>
        <v>30</v>
      </c>
      <c r="D171" s="159" t="str">
        <f t="shared" si="35"/>
        <v>45</v>
      </c>
      <c r="E171" s="147" t="str">
        <f t="shared" si="36"/>
        <v>000</v>
      </c>
      <c r="F171" s="147" t="str">
        <f t="shared" si="42"/>
        <v>6600.03</v>
      </c>
      <c r="G171" s="146" t="s">
        <v>157</v>
      </c>
      <c r="H171" s="188">
        <v>100</v>
      </c>
      <c r="I171" s="188">
        <v>100</v>
      </c>
      <c r="J171" s="160"/>
      <c r="K171" s="160"/>
      <c r="L171" s="160"/>
      <c r="M171" s="188">
        <v>0</v>
      </c>
      <c r="N171" s="160">
        <v>0</v>
      </c>
      <c r="O171" s="160">
        <f t="shared" si="38"/>
        <v>-100</v>
      </c>
      <c r="Q171" s="161">
        <v>500</v>
      </c>
      <c r="R171" s="161">
        <v>500</v>
      </c>
      <c r="S171" s="161"/>
      <c r="T171" s="161"/>
      <c r="U171" s="161"/>
      <c r="V171" s="161">
        <v>0</v>
      </c>
      <c r="W171" s="161">
        <v>0</v>
      </c>
      <c r="X171" s="161">
        <f t="shared" si="37"/>
        <v>-500</v>
      </c>
      <c r="Z171" s="162">
        <v>100</v>
      </c>
      <c r="AA171" s="162">
        <v>100</v>
      </c>
      <c r="AB171" s="162"/>
      <c r="AC171" s="162"/>
      <c r="AD171" s="162"/>
      <c r="AE171" s="162">
        <v>0</v>
      </c>
      <c r="AF171" s="162">
        <v>0</v>
      </c>
      <c r="AG171" s="162">
        <f t="shared" si="39"/>
        <v>-100</v>
      </c>
      <c r="AI171" s="163">
        <v>100</v>
      </c>
      <c r="AJ171" s="163">
        <v>100</v>
      </c>
      <c r="AK171" s="164">
        <v>100</v>
      </c>
      <c r="AL171" s="164">
        <f>IFERROR(VLOOKUP(B171,[2]rptBudgetaryBudgetCrossOrganiza!$A$4737:$N$5235,13,FALSE),"0")</f>
        <v>0</v>
      </c>
      <c r="AM171" s="164"/>
      <c r="AN171" s="164"/>
      <c r="AO171" s="164"/>
      <c r="AP171" s="164"/>
      <c r="AQ171" s="164">
        <f t="shared" si="40"/>
        <v>-100</v>
      </c>
      <c r="AS171" s="161"/>
      <c r="AT171" s="161"/>
      <c r="AU171" s="161"/>
      <c r="AV171" s="161"/>
      <c r="AW171" s="161"/>
      <c r="AX171" s="161"/>
      <c r="AY171" s="161"/>
      <c r="AZ171" s="161">
        <f t="shared" si="41"/>
        <v>0</v>
      </c>
      <c r="BB171" s="164"/>
      <c r="BC171" s="164"/>
    </row>
    <row r="172" spans="1:55" x14ac:dyDescent="0.25">
      <c r="A172" s="158">
        <v>6</v>
      </c>
      <c r="B172" s="146" t="s">
        <v>392</v>
      </c>
      <c r="C172" s="159" t="str">
        <f t="shared" si="34"/>
        <v>30</v>
      </c>
      <c r="D172" s="159" t="str">
        <f t="shared" si="35"/>
        <v>45</v>
      </c>
      <c r="E172" s="147" t="str">
        <f t="shared" si="36"/>
        <v>000</v>
      </c>
      <c r="F172" s="147" t="str">
        <f t="shared" si="42"/>
        <v>6600.04</v>
      </c>
      <c r="G172" s="146" t="s">
        <v>119</v>
      </c>
      <c r="H172" s="188">
        <v>40000</v>
      </c>
      <c r="I172" s="188">
        <v>40000</v>
      </c>
      <c r="J172" s="160"/>
      <c r="K172" s="160"/>
      <c r="L172" s="160"/>
      <c r="M172" s="188">
        <v>18530.900000000001</v>
      </c>
      <c r="N172" s="160">
        <v>18530.900000000001</v>
      </c>
      <c r="O172" s="160">
        <f t="shared" si="38"/>
        <v>-21469.1</v>
      </c>
      <c r="Q172" s="161">
        <v>50000</v>
      </c>
      <c r="R172" s="161">
        <v>50000</v>
      </c>
      <c r="S172" s="161"/>
      <c r="T172" s="161"/>
      <c r="U172" s="161"/>
      <c r="V172" s="161">
        <v>26269.93</v>
      </c>
      <c r="W172" s="161">
        <v>26269.93</v>
      </c>
      <c r="X172" s="161">
        <f t="shared" si="37"/>
        <v>-23730.07</v>
      </c>
      <c r="Z172" s="162">
        <v>50000</v>
      </c>
      <c r="AA172" s="162">
        <v>50000</v>
      </c>
      <c r="AB172" s="162"/>
      <c r="AC172" s="162"/>
      <c r="AD172" s="162"/>
      <c r="AE172" s="162">
        <v>21104.55</v>
      </c>
      <c r="AF172" s="162">
        <v>21104.55</v>
      </c>
      <c r="AG172" s="162">
        <f t="shared" si="39"/>
        <v>-28895.45</v>
      </c>
      <c r="AI172" s="163">
        <v>50000</v>
      </c>
      <c r="AJ172" s="163">
        <v>50000</v>
      </c>
      <c r="AK172" s="164">
        <v>50000</v>
      </c>
      <c r="AL172" s="164">
        <f>IFERROR(VLOOKUP(B172,[2]rptBudgetaryBudgetCrossOrganiza!$A$4737:$N$5235,13,FALSE),"0")</f>
        <v>3007</v>
      </c>
      <c r="AM172" s="164"/>
      <c r="AN172" s="164"/>
      <c r="AO172" s="164"/>
      <c r="AP172" s="164"/>
      <c r="AQ172" s="164">
        <f t="shared" si="40"/>
        <v>-50000</v>
      </c>
      <c r="AS172" s="161"/>
      <c r="AT172" s="161"/>
      <c r="AU172" s="161"/>
      <c r="AV172" s="161"/>
      <c r="AW172" s="161"/>
      <c r="AX172" s="161"/>
      <c r="AY172" s="161"/>
      <c r="AZ172" s="161">
        <f t="shared" si="41"/>
        <v>0</v>
      </c>
      <c r="BB172" s="164"/>
      <c r="BC172" s="164"/>
    </row>
    <row r="173" spans="1:55" x14ac:dyDescent="0.25">
      <c r="A173" s="158">
        <v>6</v>
      </c>
      <c r="B173" s="146" t="s">
        <v>396</v>
      </c>
      <c r="C173" s="159" t="str">
        <f t="shared" si="34"/>
        <v>30</v>
      </c>
      <c r="D173" s="159" t="str">
        <f t="shared" si="35"/>
        <v>45</v>
      </c>
      <c r="E173" s="147" t="str">
        <f t="shared" si="36"/>
        <v>000</v>
      </c>
      <c r="F173" s="147" t="str">
        <f t="shared" si="42"/>
        <v>6600.05</v>
      </c>
      <c r="G173" s="146" t="s">
        <v>394</v>
      </c>
      <c r="H173" s="188">
        <v>2500</v>
      </c>
      <c r="I173" s="188">
        <v>2500</v>
      </c>
      <c r="J173" s="160"/>
      <c r="K173" s="160"/>
      <c r="L173" s="160"/>
      <c r="M173" s="188">
        <v>118.8</v>
      </c>
      <c r="N173" s="160">
        <v>118.8</v>
      </c>
      <c r="O173" s="160">
        <f t="shared" si="38"/>
        <v>-2381.1999999999998</v>
      </c>
      <c r="Q173" s="161">
        <v>4000</v>
      </c>
      <c r="R173" s="161">
        <v>0</v>
      </c>
      <c r="S173" s="161"/>
      <c r="T173" s="161"/>
      <c r="U173" s="161"/>
      <c r="V173" s="161">
        <v>0</v>
      </c>
      <c r="W173" s="161">
        <v>0</v>
      </c>
      <c r="X173" s="161">
        <f t="shared" si="37"/>
        <v>0</v>
      </c>
      <c r="Z173" s="162">
        <v>2000</v>
      </c>
      <c r="AA173" s="162">
        <v>2000</v>
      </c>
      <c r="AB173" s="162"/>
      <c r="AC173" s="162"/>
      <c r="AD173" s="162"/>
      <c r="AE173" s="162">
        <v>270</v>
      </c>
      <c r="AF173" s="162">
        <v>270</v>
      </c>
      <c r="AG173" s="162">
        <f t="shared" si="39"/>
        <v>-1730</v>
      </c>
      <c r="AI173" s="163">
        <v>2000</v>
      </c>
      <c r="AJ173" s="163">
        <v>2000</v>
      </c>
      <c r="AK173" s="164">
        <v>2000</v>
      </c>
      <c r="AL173" s="164">
        <f>IFERROR(VLOOKUP(B173,[2]rptBudgetaryBudgetCrossOrganiza!$A$4737:$N$5235,13,FALSE),"0")</f>
        <v>0</v>
      </c>
      <c r="AM173" s="164"/>
      <c r="AN173" s="164"/>
      <c r="AO173" s="164"/>
      <c r="AP173" s="164"/>
      <c r="AQ173" s="164">
        <f t="shared" si="40"/>
        <v>-2000</v>
      </c>
      <c r="AS173" s="161"/>
      <c r="AT173" s="161"/>
      <c r="AU173" s="161"/>
      <c r="AV173" s="161"/>
      <c r="AW173" s="161"/>
      <c r="AX173" s="161"/>
      <c r="AY173" s="161"/>
      <c r="AZ173" s="161">
        <f t="shared" si="41"/>
        <v>0</v>
      </c>
      <c r="BB173" s="164"/>
      <c r="BC173" s="164"/>
    </row>
    <row r="174" spans="1:55" x14ac:dyDescent="0.25">
      <c r="A174" s="158">
        <v>6</v>
      </c>
      <c r="B174" s="146" t="s">
        <v>400</v>
      </c>
      <c r="C174" s="159" t="str">
        <f t="shared" si="34"/>
        <v>30</v>
      </c>
      <c r="D174" s="159" t="str">
        <f t="shared" si="35"/>
        <v>45</v>
      </c>
      <c r="E174" s="147" t="str">
        <f t="shared" si="36"/>
        <v>000</v>
      </c>
      <c r="F174" s="147" t="str">
        <f t="shared" si="42"/>
        <v>6600.07</v>
      </c>
      <c r="G174" s="146" t="s">
        <v>120</v>
      </c>
      <c r="H174" s="188">
        <v>5000</v>
      </c>
      <c r="I174" s="188">
        <v>5620</v>
      </c>
      <c r="J174" s="160"/>
      <c r="K174" s="160"/>
      <c r="L174" s="160"/>
      <c r="M174" s="188">
        <v>0</v>
      </c>
      <c r="N174" s="160">
        <v>0</v>
      </c>
      <c r="O174" s="160">
        <f t="shared" si="38"/>
        <v>-5620</v>
      </c>
      <c r="Q174" s="161">
        <v>500</v>
      </c>
      <c r="R174" s="161">
        <v>500</v>
      </c>
      <c r="S174" s="161"/>
      <c r="T174" s="161"/>
      <c r="U174" s="161"/>
      <c r="V174" s="161">
        <v>0</v>
      </c>
      <c r="W174" s="161">
        <v>0</v>
      </c>
      <c r="X174" s="161">
        <f t="shared" si="37"/>
        <v>-500</v>
      </c>
      <c r="Z174" s="162">
        <v>500</v>
      </c>
      <c r="AA174" s="162">
        <v>500</v>
      </c>
      <c r="AB174" s="162"/>
      <c r="AC174" s="162"/>
      <c r="AD174" s="162"/>
      <c r="AE174" s="162">
        <v>0</v>
      </c>
      <c r="AF174" s="162">
        <v>0</v>
      </c>
      <c r="AG174" s="162">
        <f t="shared" si="39"/>
        <v>-500</v>
      </c>
      <c r="AI174" s="163">
        <v>500</v>
      </c>
      <c r="AJ174" s="163">
        <v>500</v>
      </c>
      <c r="AK174" s="164">
        <v>500</v>
      </c>
      <c r="AL174" s="164">
        <f>IFERROR(VLOOKUP(B174,[2]rptBudgetaryBudgetCrossOrganiza!$A$4737:$N$5235,13,FALSE),"0")</f>
        <v>0</v>
      </c>
      <c r="AM174" s="164"/>
      <c r="AN174" s="164"/>
      <c r="AO174" s="164"/>
      <c r="AP174" s="164"/>
      <c r="AQ174" s="164">
        <f t="shared" si="40"/>
        <v>-500</v>
      </c>
      <c r="AS174" s="161"/>
      <c r="AT174" s="161"/>
      <c r="AU174" s="161"/>
      <c r="AV174" s="161"/>
      <c r="AW174" s="161"/>
      <c r="AX174" s="161"/>
      <c r="AY174" s="161"/>
      <c r="AZ174" s="161">
        <f t="shared" si="41"/>
        <v>0</v>
      </c>
      <c r="BB174" s="164"/>
      <c r="BC174" s="164"/>
    </row>
    <row r="175" spans="1:55" x14ac:dyDescent="0.25">
      <c r="A175" s="158">
        <v>6</v>
      </c>
      <c r="B175" s="146" t="s">
        <v>406</v>
      </c>
      <c r="C175" s="159" t="str">
        <f t="shared" si="34"/>
        <v>30</v>
      </c>
      <c r="D175" s="159" t="str">
        <f t="shared" si="35"/>
        <v>45</v>
      </c>
      <c r="E175" s="147" t="str">
        <f t="shared" si="36"/>
        <v>000</v>
      </c>
      <c r="F175" s="147" t="str">
        <f t="shared" si="42"/>
        <v>6600.26</v>
      </c>
      <c r="G175" s="146" t="s">
        <v>166</v>
      </c>
      <c r="H175" s="188">
        <v>26930</v>
      </c>
      <c r="I175" s="188">
        <v>26930</v>
      </c>
      <c r="J175" s="160"/>
      <c r="K175" s="160"/>
      <c r="L175" s="160"/>
      <c r="M175" s="188">
        <v>26930</v>
      </c>
      <c r="N175" s="160">
        <v>26930</v>
      </c>
      <c r="O175" s="160">
        <f t="shared" si="38"/>
        <v>0</v>
      </c>
      <c r="Q175" s="161">
        <v>27390</v>
      </c>
      <c r="R175" s="161">
        <v>27390</v>
      </c>
      <c r="S175" s="161"/>
      <c r="T175" s="161"/>
      <c r="U175" s="161"/>
      <c r="V175" s="161">
        <v>27390</v>
      </c>
      <c r="W175" s="161">
        <v>27390</v>
      </c>
      <c r="X175" s="161">
        <f t="shared" si="37"/>
        <v>0</v>
      </c>
      <c r="Z175" s="162">
        <v>26820</v>
      </c>
      <c r="AA175" s="162">
        <v>26820</v>
      </c>
      <c r="AB175" s="162"/>
      <c r="AC175" s="162"/>
      <c r="AD175" s="162"/>
      <c r="AE175" s="162">
        <v>11175</v>
      </c>
      <c r="AF175" s="162">
        <v>11175</v>
      </c>
      <c r="AG175" s="162">
        <f t="shared" si="39"/>
        <v>-15645</v>
      </c>
      <c r="AI175" s="163">
        <v>26820</v>
      </c>
      <c r="AJ175" s="163">
        <v>26820</v>
      </c>
      <c r="AK175" s="164">
        <v>26820</v>
      </c>
      <c r="AL175" s="164">
        <f>IFERROR(VLOOKUP(B175,[2]rptBudgetaryBudgetCrossOrganiza!$A$4737:$N$5235,13,FALSE),"0")</f>
        <v>0</v>
      </c>
      <c r="AM175" s="164"/>
      <c r="AN175" s="164"/>
      <c r="AO175" s="164"/>
      <c r="AP175" s="164"/>
      <c r="AQ175" s="164">
        <f t="shared" si="40"/>
        <v>-26820</v>
      </c>
      <c r="AS175" s="161"/>
      <c r="AT175" s="161"/>
      <c r="AU175" s="161"/>
      <c r="AV175" s="161"/>
      <c r="AW175" s="161"/>
      <c r="AX175" s="161"/>
      <c r="AY175" s="161"/>
      <c r="AZ175" s="161">
        <f t="shared" si="41"/>
        <v>0</v>
      </c>
      <c r="BB175" s="164"/>
      <c r="BC175" s="164"/>
    </row>
    <row r="176" spans="1:55" x14ac:dyDescent="0.25">
      <c r="A176" s="158">
        <v>6</v>
      </c>
      <c r="B176" s="146" t="s">
        <v>408</v>
      </c>
      <c r="C176" s="159" t="str">
        <f t="shared" si="34"/>
        <v>30</v>
      </c>
      <c r="D176" s="159" t="str">
        <f t="shared" si="35"/>
        <v>45</v>
      </c>
      <c r="E176" s="147" t="str">
        <f t="shared" si="36"/>
        <v>000</v>
      </c>
      <c r="F176" s="147" t="str">
        <f t="shared" si="42"/>
        <v>6600.28</v>
      </c>
      <c r="G176" s="146" t="s">
        <v>121</v>
      </c>
      <c r="H176" s="188">
        <v>0</v>
      </c>
      <c r="I176" s="188">
        <v>0</v>
      </c>
      <c r="J176" s="160"/>
      <c r="K176" s="160"/>
      <c r="L176" s="160"/>
      <c r="M176" s="188">
        <v>0</v>
      </c>
      <c r="N176" s="160">
        <v>0</v>
      </c>
      <c r="O176" s="160">
        <f t="shared" si="38"/>
        <v>0</v>
      </c>
      <c r="Q176" s="161">
        <v>0</v>
      </c>
      <c r="R176" s="161">
        <v>0</v>
      </c>
      <c r="S176" s="161"/>
      <c r="T176" s="161"/>
      <c r="U176" s="161"/>
      <c r="V176" s="161">
        <v>0</v>
      </c>
      <c r="W176" s="161">
        <v>0</v>
      </c>
      <c r="X176" s="161">
        <f t="shared" si="37"/>
        <v>0</v>
      </c>
      <c r="Z176" s="162">
        <v>0</v>
      </c>
      <c r="AA176" s="162">
        <v>0</v>
      </c>
      <c r="AB176" s="162"/>
      <c r="AC176" s="162"/>
      <c r="AD176" s="162"/>
      <c r="AE176" s="162">
        <v>0</v>
      </c>
      <c r="AF176" s="162">
        <v>0</v>
      </c>
      <c r="AG176" s="162">
        <f t="shared" si="39"/>
        <v>0</v>
      </c>
      <c r="AI176" s="163">
        <v>0</v>
      </c>
      <c r="AJ176" s="163">
        <v>0</v>
      </c>
      <c r="AK176" s="164">
        <v>0</v>
      </c>
      <c r="AL176" s="164">
        <f>IFERROR(VLOOKUP(B176,[2]rptBudgetaryBudgetCrossOrganiza!$A$4737:$N$5235,13,FALSE),"0")</f>
        <v>0</v>
      </c>
      <c r="AM176" s="164"/>
      <c r="AN176" s="164"/>
      <c r="AO176" s="164"/>
      <c r="AP176" s="164"/>
      <c r="AQ176" s="164">
        <f t="shared" si="40"/>
        <v>0</v>
      </c>
      <c r="AS176" s="161"/>
      <c r="AT176" s="161"/>
      <c r="AU176" s="161"/>
      <c r="AV176" s="161"/>
      <c r="AW176" s="161"/>
      <c r="AX176" s="161"/>
      <c r="AY176" s="161"/>
      <c r="AZ176" s="161">
        <f t="shared" si="41"/>
        <v>0</v>
      </c>
      <c r="BB176" s="164"/>
      <c r="BC176" s="164"/>
    </row>
    <row r="177" spans="1:55" x14ac:dyDescent="0.25">
      <c r="A177" s="158">
        <v>6</v>
      </c>
      <c r="B177" s="146" t="s">
        <v>411</v>
      </c>
      <c r="C177" s="159" t="str">
        <f t="shared" si="34"/>
        <v>30</v>
      </c>
      <c r="D177" s="159" t="str">
        <f t="shared" si="35"/>
        <v>45</v>
      </c>
      <c r="E177" s="147" t="str">
        <f t="shared" si="36"/>
        <v>000</v>
      </c>
      <c r="F177" s="147" t="str">
        <f t="shared" si="42"/>
        <v>6600.32</v>
      </c>
      <c r="G177" s="146" t="s">
        <v>122</v>
      </c>
      <c r="H177" s="188">
        <v>0</v>
      </c>
      <c r="I177" s="188">
        <v>0</v>
      </c>
      <c r="J177" s="160"/>
      <c r="K177" s="160"/>
      <c r="L177" s="160"/>
      <c r="M177" s="188">
        <v>0</v>
      </c>
      <c r="N177" s="160">
        <v>0</v>
      </c>
      <c r="O177" s="160">
        <f t="shared" si="38"/>
        <v>0</v>
      </c>
      <c r="Q177" s="161">
        <v>0</v>
      </c>
      <c r="R177" s="161">
        <v>0</v>
      </c>
      <c r="S177" s="161"/>
      <c r="T177" s="161"/>
      <c r="U177" s="161"/>
      <c r="V177" s="161">
        <v>0</v>
      </c>
      <c r="W177" s="161">
        <v>0</v>
      </c>
      <c r="X177" s="161">
        <f t="shared" si="37"/>
        <v>0</v>
      </c>
      <c r="Z177" s="162">
        <v>5080</v>
      </c>
      <c r="AA177" s="162">
        <v>5080</v>
      </c>
      <c r="AB177" s="162"/>
      <c r="AC177" s="162"/>
      <c r="AD177" s="162"/>
      <c r="AE177" s="162">
        <v>2116.65</v>
      </c>
      <c r="AF177" s="162">
        <v>2116.65</v>
      </c>
      <c r="AG177" s="162">
        <f t="shared" si="39"/>
        <v>-2963.35</v>
      </c>
      <c r="AI177" s="163">
        <v>5080</v>
      </c>
      <c r="AJ177" s="163">
        <v>5080</v>
      </c>
      <c r="AK177" s="164">
        <v>5080</v>
      </c>
      <c r="AL177" s="164">
        <f>IFERROR(VLOOKUP(B177,[2]rptBudgetaryBudgetCrossOrganiza!$A$4737:$N$5235,13,FALSE),"0")</f>
        <v>0</v>
      </c>
      <c r="AM177" s="164"/>
      <c r="AN177" s="164"/>
      <c r="AO177" s="164"/>
      <c r="AP177" s="164"/>
      <c r="AQ177" s="164">
        <f t="shared" si="40"/>
        <v>-5080</v>
      </c>
      <c r="AS177" s="161"/>
      <c r="AT177" s="161"/>
      <c r="AU177" s="161"/>
      <c r="AV177" s="161"/>
      <c r="AW177" s="161"/>
      <c r="AX177" s="161"/>
      <c r="AY177" s="161"/>
      <c r="AZ177" s="161">
        <f t="shared" si="41"/>
        <v>0</v>
      </c>
      <c r="BB177" s="164"/>
      <c r="BC177" s="164"/>
    </row>
    <row r="178" spans="1:55" x14ac:dyDescent="0.25">
      <c r="A178" s="158">
        <v>6</v>
      </c>
      <c r="B178" s="146" t="s">
        <v>414</v>
      </c>
      <c r="C178" s="159" t="str">
        <f t="shared" si="34"/>
        <v>30</v>
      </c>
      <c r="D178" s="159" t="str">
        <f t="shared" si="35"/>
        <v>45</v>
      </c>
      <c r="E178" s="147" t="str">
        <f t="shared" si="36"/>
        <v>000</v>
      </c>
      <c r="F178" s="147" t="str">
        <f t="shared" si="42"/>
        <v>6600.36</v>
      </c>
      <c r="G178" s="146" t="s">
        <v>167</v>
      </c>
      <c r="H178" s="188">
        <v>29770</v>
      </c>
      <c r="I178" s="188">
        <v>29770</v>
      </c>
      <c r="J178" s="160"/>
      <c r="K178" s="160"/>
      <c r="L178" s="160"/>
      <c r="M178" s="188">
        <v>29770</v>
      </c>
      <c r="N178" s="160">
        <v>29770</v>
      </c>
      <c r="O178" s="160">
        <f t="shared" si="38"/>
        <v>0</v>
      </c>
      <c r="Q178" s="161">
        <v>30240</v>
      </c>
      <c r="R178" s="161">
        <v>30240</v>
      </c>
      <c r="S178" s="161"/>
      <c r="T178" s="161"/>
      <c r="U178" s="161"/>
      <c r="V178" s="161">
        <v>30240</v>
      </c>
      <c r="W178" s="161">
        <v>30240</v>
      </c>
      <c r="X178" s="161">
        <f t="shared" si="37"/>
        <v>0</v>
      </c>
      <c r="Z178" s="162">
        <v>32920</v>
      </c>
      <c r="AA178" s="162">
        <v>32920</v>
      </c>
      <c r="AB178" s="162"/>
      <c r="AC178" s="162"/>
      <c r="AD178" s="162"/>
      <c r="AE178" s="162">
        <v>13716.65</v>
      </c>
      <c r="AF178" s="162">
        <v>13716.65</v>
      </c>
      <c r="AG178" s="162">
        <f t="shared" si="39"/>
        <v>-19203.349999999999</v>
      </c>
      <c r="AI178" s="163">
        <v>32920</v>
      </c>
      <c r="AJ178" s="163">
        <v>32920</v>
      </c>
      <c r="AK178" s="164">
        <v>32920</v>
      </c>
      <c r="AL178" s="164">
        <f>IFERROR(VLOOKUP(B178,[2]rptBudgetaryBudgetCrossOrganiza!$A$4737:$N$5235,13,FALSE),"0")</f>
        <v>0</v>
      </c>
      <c r="AM178" s="164"/>
      <c r="AN178" s="164"/>
      <c r="AO178" s="164"/>
      <c r="AP178" s="164"/>
      <c r="AQ178" s="164">
        <f t="shared" si="40"/>
        <v>-32920</v>
      </c>
      <c r="AS178" s="161"/>
      <c r="AT178" s="161"/>
      <c r="AU178" s="161"/>
      <c r="AV178" s="161"/>
      <c r="AW178" s="161"/>
      <c r="AX178" s="161"/>
      <c r="AY178" s="161"/>
      <c r="AZ178" s="161"/>
      <c r="BB178" s="164"/>
      <c r="BC178" s="164"/>
    </row>
    <row r="179" spans="1:55" x14ac:dyDescent="0.25">
      <c r="A179" s="158">
        <v>7</v>
      </c>
      <c r="B179" s="146" t="s">
        <v>419</v>
      </c>
      <c r="C179" s="159" t="str">
        <f t="shared" si="34"/>
        <v>30</v>
      </c>
      <c r="D179" s="159" t="str">
        <f t="shared" si="35"/>
        <v>45</v>
      </c>
      <c r="E179" s="147" t="str">
        <f t="shared" si="36"/>
        <v>000</v>
      </c>
      <c r="F179" s="147" t="str">
        <f t="shared" si="42"/>
        <v>7000.08</v>
      </c>
      <c r="G179" s="146" t="s">
        <v>160</v>
      </c>
      <c r="H179" s="188">
        <v>0</v>
      </c>
      <c r="I179" s="188">
        <v>255000</v>
      </c>
      <c r="J179" s="160"/>
      <c r="K179" s="160"/>
      <c r="L179" s="160"/>
      <c r="M179" s="188">
        <v>0</v>
      </c>
      <c r="N179" s="160">
        <v>0</v>
      </c>
      <c r="O179" s="160"/>
      <c r="Q179" s="161">
        <v>0</v>
      </c>
      <c r="R179" s="161">
        <v>325000</v>
      </c>
      <c r="S179" s="161"/>
      <c r="T179" s="161"/>
      <c r="U179" s="161"/>
      <c r="V179" s="161">
        <v>0</v>
      </c>
      <c r="W179" s="161">
        <v>0</v>
      </c>
      <c r="X179" s="161">
        <f t="shared" si="37"/>
        <v>-325000</v>
      </c>
      <c r="Z179" s="162">
        <v>0</v>
      </c>
      <c r="AA179" s="162">
        <v>325000</v>
      </c>
      <c r="AB179" s="162"/>
      <c r="AC179" s="162"/>
      <c r="AD179" s="162"/>
      <c r="AE179" s="162">
        <v>60004</v>
      </c>
      <c r="AF179" s="162">
        <v>60004</v>
      </c>
      <c r="AG179" s="162"/>
      <c r="AI179" s="163">
        <v>0</v>
      </c>
      <c r="AJ179" s="163">
        <v>0</v>
      </c>
      <c r="AK179" s="164">
        <v>400000</v>
      </c>
      <c r="AL179" s="164">
        <f>IFERROR(VLOOKUP(B179,[2]rptBudgetaryBudgetCrossOrganiza!$A$4737:$N$5235,13,FALSE),"0")</f>
        <v>22796</v>
      </c>
      <c r="AM179" s="164"/>
      <c r="AN179" s="164"/>
      <c r="AO179" s="164"/>
      <c r="AP179" s="164"/>
      <c r="AQ179" s="164"/>
      <c r="AS179" s="161"/>
      <c r="AT179" s="161"/>
      <c r="AU179" s="161"/>
      <c r="AV179" s="161"/>
      <c r="AW179" s="161"/>
      <c r="AX179" s="161"/>
      <c r="AY179" s="161"/>
      <c r="AZ179" s="161"/>
      <c r="BB179" s="164"/>
      <c r="BC179" s="164" t="s">
        <v>457</v>
      </c>
    </row>
    <row r="180" spans="1:55" x14ac:dyDescent="0.25">
      <c r="A180" s="158">
        <v>5</v>
      </c>
      <c r="B180" s="146" t="s">
        <v>435</v>
      </c>
      <c r="C180" s="159" t="str">
        <f t="shared" si="34"/>
        <v>40</v>
      </c>
      <c r="D180" s="159" t="str">
        <f t="shared" si="35"/>
        <v>60</v>
      </c>
      <c r="E180" s="147" t="str">
        <f t="shared" si="36"/>
        <v>520</v>
      </c>
      <c r="F180" s="147" t="str">
        <f t="shared" si="42"/>
        <v>5100.00</v>
      </c>
      <c r="G180" s="146" t="s">
        <v>96</v>
      </c>
      <c r="H180" s="188">
        <v>0</v>
      </c>
      <c r="I180" s="188">
        <v>0</v>
      </c>
      <c r="J180" s="160"/>
      <c r="K180" s="160"/>
      <c r="L180" s="160"/>
      <c r="M180" s="188">
        <v>0</v>
      </c>
      <c r="N180" s="160">
        <v>0</v>
      </c>
      <c r="O180" s="160">
        <f>N180-I180</f>
        <v>0</v>
      </c>
      <c r="Q180" s="161">
        <v>0</v>
      </c>
      <c r="R180" s="161">
        <v>0</v>
      </c>
      <c r="S180" s="161"/>
      <c r="T180" s="161"/>
      <c r="U180" s="161"/>
      <c r="V180" s="161">
        <v>0</v>
      </c>
      <c r="W180" s="161">
        <v>0</v>
      </c>
      <c r="X180" s="161">
        <f t="shared" si="37"/>
        <v>0</v>
      </c>
      <c r="Z180" s="162">
        <v>0</v>
      </c>
      <c r="AA180" s="162">
        <v>0</v>
      </c>
      <c r="AB180" s="162"/>
      <c r="AC180" s="162"/>
      <c r="AD180" s="162"/>
      <c r="AE180" s="162">
        <v>0</v>
      </c>
      <c r="AF180" s="162">
        <v>0</v>
      </c>
      <c r="AG180" s="162">
        <f>AF180-AA180</f>
        <v>0</v>
      </c>
      <c r="AI180" s="163">
        <v>0</v>
      </c>
      <c r="AJ180" s="163">
        <v>0</v>
      </c>
      <c r="AK180" s="164">
        <v>0</v>
      </c>
      <c r="AL180" s="164">
        <f>IFERROR(VLOOKUP(B180,[2]rptBudgetaryBudgetCrossOrganiza!$A$4737:$N$5235,13,FALSE),"0")</f>
        <v>0</v>
      </c>
      <c r="AM180" s="164"/>
      <c r="AN180" s="164"/>
      <c r="AO180" s="164"/>
      <c r="AP180" s="164"/>
      <c r="AQ180" s="164">
        <f>AP180-AJ180</f>
        <v>0</v>
      </c>
      <c r="AS180" s="161"/>
      <c r="AT180" s="161"/>
      <c r="AU180" s="161"/>
      <c r="AV180" s="161"/>
      <c r="AW180" s="161"/>
      <c r="AX180" s="161"/>
      <c r="AY180" s="161"/>
      <c r="AZ180" s="161">
        <f>AY180-AT180</f>
        <v>0</v>
      </c>
      <c r="BB180" s="164"/>
      <c r="BC180" s="164"/>
    </row>
    <row r="181" spans="1:55" x14ac:dyDescent="0.25">
      <c r="A181" s="158">
        <v>6</v>
      </c>
      <c r="B181" s="146" t="s">
        <v>379</v>
      </c>
      <c r="C181" s="159" t="str">
        <f t="shared" si="34"/>
        <v>40</v>
      </c>
      <c r="D181" s="159" t="str">
        <f t="shared" si="35"/>
        <v>60</v>
      </c>
      <c r="E181" s="147" t="str">
        <f t="shared" si="36"/>
        <v>520</v>
      </c>
      <c r="F181" s="147" t="str">
        <f t="shared" si="42"/>
        <v>6400.05</v>
      </c>
      <c r="G181" s="146" t="s">
        <v>117</v>
      </c>
      <c r="H181" s="188">
        <v>3000</v>
      </c>
      <c r="I181" s="188">
        <v>3000</v>
      </c>
      <c r="J181" s="160"/>
      <c r="K181" s="160"/>
      <c r="L181" s="160"/>
      <c r="M181" s="188">
        <v>6754.66</v>
      </c>
      <c r="N181" s="160">
        <v>6754.66</v>
      </c>
      <c r="O181" s="160">
        <f>N181-I181</f>
        <v>3754.66</v>
      </c>
      <c r="Q181" s="161">
        <v>6000</v>
      </c>
      <c r="R181" s="161">
        <v>6000</v>
      </c>
      <c r="S181" s="161"/>
      <c r="T181" s="161"/>
      <c r="U181" s="161"/>
      <c r="V181" s="161">
        <v>5925.26</v>
      </c>
      <c r="W181" s="161">
        <v>5925.26</v>
      </c>
      <c r="X181" s="161">
        <f t="shared" si="37"/>
        <v>-74.739999999999782</v>
      </c>
      <c r="Z181" s="162">
        <v>6000</v>
      </c>
      <c r="AA181" s="162">
        <v>6000</v>
      </c>
      <c r="AB181" s="162"/>
      <c r="AC181" s="162"/>
      <c r="AD181" s="162"/>
      <c r="AE181" s="162">
        <v>1647.59</v>
      </c>
      <c r="AF181" s="162">
        <v>1647.59</v>
      </c>
      <c r="AG181" s="162">
        <f>AF181-AA181</f>
        <v>-4352.41</v>
      </c>
      <c r="AI181" s="163">
        <v>6000</v>
      </c>
      <c r="AJ181" s="163">
        <v>6000</v>
      </c>
      <c r="AK181" s="164">
        <v>6000</v>
      </c>
      <c r="AL181" s="164">
        <f>IFERROR(VLOOKUP(B181,[2]rptBudgetaryBudgetCrossOrganiza!$A$4737:$N$5235,13,FALSE),"0")</f>
        <v>420.43</v>
      </c>
      <c r="AM181" s="164"/>
      <c r="AN181" s="164"/>
      <c r="AO181" s="164"/>
      <c r="AP181" s="164"/>
      <c r="AQ181" s="164">
        <f>AP181-AJ181</f>
        <v>-6000</v>
      </c>
      <c r="AS181" s="161"/>
      <c r="AT181" s="161"/>
      <c r="AU181" s="161"/>
      <c r="AV181" s="161"/>
      <c r="AW181" s="161"/>
      <c r="AX181" s="161"/>
      <c r="AY181" s="161"/>
      <c r="AZ181" s="161">
        <f>AY181-AT181</f>
        <v>0</v>
      </c>
      <c r="BB181" s="164"/>
      <c r="BC181" s="164"/>
    </row>
    <row r="182" spans="1:55" x14ac:dyDescent="0.25">
      <c r="A182" s="158">
        <v>7</v>
      </c>
      <c r="B182" s="146" t="s">
        <v>418</v>
      </c>
      <c r="C182" s="159" t="str">
        <f>MID(B182,5,2)</f>
        <v>40</v>
      </c>
      <c r="D182" s="159" t="str">
        <f>MID(B182,8,2)</f>
        <v>60</v>
      </c>
      <c r="E182" s="147" t="str">
        <f>MID(B182,11,3)</f>
        <v>520</v>
      </c>
      <c r="F182" s="147" t="str">
        <f>RIGHT(B182,7)</f>
        <v>7000.03</v>
      </c>
      <c r="G182" s="146" t="s">
        <v>82</v>
      </c>
      <c r="H182" s="188">
        <v>0</v>
      </c>
      <c r="I182" s="188">
        <v>0</v>
      </c>
      <c r="J182" s="160"/>
      <c r="K182" s="160"/>
      <c r="L182" s="160"/>
      <c r="M182" s="188">
        <v>0</v>
      </c>
      <c r="N182" s="160">
        <v>0</v>
      </c>
      <c r="O182" s="160">
        <f>N182-I182</f>
        <v>0</v>
      </c>
      <c r="Q182" s="161">
        <v>0</v>
      </c>
      <c r="R182" s="161">
        <v>1475</v>
      </c>
      <c r="S182" s="161"/>
      <c r="T182" s="161"/>
      <c r="U182" s="161"/>
      <c r="V182" s="161">
        <v>1002.56</v>
      </c>
      <c r="W182" s="161">
        <v>1002.56</v>
      </c>
      <c r="X182" s="161">
        <f>W182-R182</f>
        <v>-472.44000000000005</v>
      </c>
      <c r="Z182" s="162">
        <v>0</v>
      </c>
      <c r="AA182" s="162">
        <v>0</v>
      </c>
      <c r="AB182" s="162"/>
      <c r="AC182" s="162"/>
      <c r="AD182" s="162"/>
      <c r="AE182" s="162">
        <v>0</v>
      </c>
      <c r="AF182" s="162">
        <v>0</v>
      </c>
      <c r="AG182" s="162">
        <f>AF182-AA182</f>
        <v>0</v>
      </c>
      <c r="AI182" s="163">
        <v>0</v>
      </c>
      <c r="AJ182" s="163">
        <v>0</v>
      </c>
      <c r="AK182" s="164">
        <v>0</v>
      </c>
      <c r="AL182" s="164">
        <f>IFERROR(VLOOKUP(B182,[2]rptBudgetaryBudgetCrossOrganiza!$A$4737:$N$5235,13,FALSE),"0")</f>
        <v>0</v>
      </c>
      <c r="AM182" s="164"/>
      <c r="AN182" s="164"/>
      <c r="AO182" s="164"/>
      <c r="AP182" s="164"/>
      <c r="AQ182" s="164">
        <f>AP182-AJ182</f>
        <v>0</v>
      </c>
      <c r="AS182" s="161"/>
      <c r="AT182" s="161"/>
      <c r="AU182" s="161"/>
      <c r="AV182" s="161"/>
      <c r="AW182" s="161"/>
      <c r="AX182" s="161"/>
      <c r="AY182" s="161"/>
      <c r="AZ182" s="161"/>
      <c r="BB182" s="164"/>
      <c r="BC182" s="164"/>
    </row>
    <row r="183" spans="1:55" x14ac:dyDescent="0.25">
      <c r="A183" s="158"/>
      <c r="B183" s="146" t="s">
        <v>458</v>
      </c>
      <c r="C183" s="159" t="str">
        <f t="shared" ref="C183:C246" si="43">MID(B183,5,2)</f>
        <v>45</v>
      </c>
      <c r="D183" s="159" t="str">
        <f t="shared" ref="D183:D246" si="44">MID(B183,8,2)</f>
        <v>41</v>
      </c>
      <c r="E183" s="147" t="str">
        <f t="shared" ref="E183:E246" si="45">MID(B183,11,3)</f>
        <v>000</v>
      </c>
      <c r="F183" s="147" t="str">
        <f t="shared" ref="F183:F246" si="46">RIGHT(B183,7)</f>
        <v>5000.01</v>
      </c>
      <c r="G183" s="146" t="s">
        <v>84</v>
      </c>
      <c r="H183" s="188"/>
      <c r="I183" s="188"/>
      <c r="J183" s="160"/>
      <c r="K183" s="160"/>
      <c r="L183" s="160"/>
      <c r="M183" s="188"/>
      <c r="N183" s="160"/>
      <c r="O183" s="160"/>
      <c r="Q183" s="161"/>
      <c r="R183" s="161"/>
      <c r="S183" s="161"/>
      <c r="T183" s="161"/>
      <c r="U183" s="161"/>
      <c r="V183" s="161"/>
      <c r="W183" s="161"/>
      <c r="X183" s="161"/>
      <c r="Z183" s="162"/>
      <c r="AA183" s="162"/>
      <c r="AB183" s="162"/>
      <c r="AC183" s="162"/>
      <c r="AD183" s="162"/>
      <c r="AE183" s="162"/>
      <c r="AF183" s="162"/>
      <c r="AG183" s="162"/>
      <c r="AI183" s="163"/>
      <c r="AJ183" s="163"/>
      <c r="AK183" s="164"/>
      <c r="AL183" s="164"/>
      <c r="AM183" s="164"/>
      <c r="AN183" s="164"/>
      <c r="AO183" s="164"/>
      <c r="AP183" s="164"/>
      <c r="AQ183" s="164"/>
      <c r="AS183" s="161"/>
      <c r="AT183" s="161"/>
      <c r="AU183" s="161"/>
      <c r="AV183" s="161"/>
      <c r="AW183" s="161"/>
      <c r="AX183" s="161"/>
      <c r="AY183" s="161"/>
      <c r="AZ183" s="161"/>
      <c r="BB183" s="164"/>
      <c r="BC183" s="164"/>
    </row>
    <row r="184" spans="1:55" x14ac:dyDescent="0.25">
      <c r="A184" s="158"/>
      <c r="B184" s="146" t="s">
        <v>459</v>
      </c>
      <c r="C184" s="159" t="str">
        <f t="shared" si="43"/>
        <v>45</v>
      </c>
      <c r="D184" s="159" t="str">
        <f t="shared" si="44"/>
        <v>41</v>
      </c>
      <c r="E184" s="147" t="str">
        <f t="shared" si="45"/>
        <v>000</v>
      </c>
      <c r="F184" s="147" t="str">
        <f t="shared" si="46"/>
        <v>5000.02</v>
      </c>
      <c r="G184" s="146" t="s">
        <v>85</v>
      </c>
      <c r="H184" s="188"/>
      <c r="I184" s="188"/>
      <c r="J184" s="160"/>
      <c r="K184" s="160"/>
      <c r="L184" s="160"/>
      <c r="M184" s="188"/>
      <c r="N184" s="160"/>
      <c r="O184" s="160"/>
      <c r="Q184" s="161"/>
      <c r="R184" s="161"/>
      <c r="S184" s="161"/>
      <c r="T184" s="161"/>
      <c r="U184" s="161"/>
      <c r="V184" s="161"/>
      <c r="W184" s="161"/>
      <c r="X184" s="161"/>
      <c r="Z184" s="162"/>
      <c r="AA184" s="162"/>
      <c r="AB184" s="162"/>
      <c r="AC184" s="162"/>
      <c r="AD184" s="162"/>
      <c r="AE184" s="162"/>
      <c r="AF184" s="162"/>
      <c r="AG184" s="162"/>
      <c r="AI184" s="163"/>
      <c r="AJ184" s="163"/>
      <c r="AK184" s="164"/>
      <c r="AL184" s="164"/>
      <c r="AM184" s="164"/>
      <c r="AN184" s="164"/>
      <c r="AO184" s="164"/>
      <c r="AP184" s="164"/>
      <c r="AQ184" s="164"/>
      <c r="AS184" s="161"/>
      <c r="AT184" s="161"/>
      <c r="AU184" s="161"/>
      <c r="AV184" s="161"/>
      <c r="AW184" s="161"/>
      <c r="AX184" s="161"/>
      <c r="AY184" s="161"/>
      <c r="AZ184" s="161"/>
      <c r="BB184" s="164"/>
      <c r="BC184" s="164"/>
    </row>
    <row r="185" spans="1:55" x14ac:dyDescent="0.25">
      <c r="A185" s="158"/>
      <c r="B185" s="146" t="s">
        <v>460</v>
      </c>
      <c r="C185" s="159" t="str">
        <f t="shared" si="43"/>
        <v>45</v>
      </c>
      <c r="D185" s="159" t="str">
        <f t="shared" si="44"/>
        <v>41</v>
      </c>
      <c r="E185" s="147" t="str">
        <f t="shared" si="45"/>
        <v>000</v>
      </c>
      <c r="F185" s="147" t="str">
        <f t="shared" si="46"/>
        <v>5000.03</v>
      </c>
      <c r="G185" s="146" t="s">
        <v>86</v>
      </c>
      <c r="H185" s="188"/>
      <c r="I185" s="188"/>
      <c r="J185" s="160"/>
      <c r="K185" s="160"/>
      <c r="L185" s="160"/>
      <c r="M185" s="188"/>
      <c r="N185" s="160"/>
      <c r="O185" s="160"/>
      <c r="Q185" s="161"/>
      <c r="R185" s="161"/>
      <c r="S185" s="161"/>
      <c r="T185" s="161"/>
      <c r="U185" s="161"/>
      <c r="V185" s="161"/>
      <c r="W185" s="161"/>
      <c r="X185" s="161"/>
      <c r="Z185" s="162"/>
      <c r="AA185" s="162"/>
      <c r="AB185" s="162"/>
      <c r="AC185" s="162"/>
      <c r="AD185" s="162"/>
      <c r="AE185" s="162"/>
      <c r="AF185" s="162"/>
      <c r="AG185" s="162"/>
      <c r="AI185" s="163"/>
      <c r="AJ185" s="163"/>
      <c r="AK185" s="164"/>
      <c r="AL185" s="164"/>
      <c r="AM185" s="164"/>
      <c r="AN185" s="164"/>
      <c r="AO185" s="164"/>
      <c r="AP185" s="164"/>
      <c r="AQ185" s="164"/>
      <c r="AS185" s="161"/>
      <c r="AT185" s="161"/>
      <c r="AU185" s="161"/>
      <c r="AV185" s="161"/>
      <c r="AW185" s="161"/>
      <c r="AX185" s="161"/>
      <c r="AY185" s="161"/>
      <c r="AZ185" s="161"/>
      <c r="BB185" s="164"/>
      <c r="BC185" s="164"/>
    </row>
    <row r="186" spans="1:55" x14ac:dyDescent="0.25">
      <c r="A186" s="158"/>
      <c r="B186" s="146" t="s">
        <v>461</v>
      </c>
      <c r="C186" s="159" t="str">
        <f t="shared" si="43"/>
        <v>45</v>
      </c>
      <c r="D186" s="159" t="str">
        <f t="shared" si="44"/>
        <v>41</v>
      </c>
      <c r="E186" s="147" t="str">
        <f t="shared" si="45"/>
        <v>000</v>
      </c>
      <c r="F186" s="147" t="str">
        <f t="shared" si="46"/>
        <v>5000.04</v>
      </c>
      <c r="G186" s="146" t="s">
        <v>87</v>
      </c>
      <c r="H186" s="188"/>
      <c r="I186" s="188"/>
      <c r="J186" s="160"/>
      <c r="K186" s="160"/>
      <c r="L186" s="160"/>
      <c r="M186" s="188"/>
      <c r="N186" s="160"/>
      <c r="O186" s="160"/>
      <c r="Q186" s="161"/>
      <c r="R186" s="161"/>
      <c r="S186" s="161"/>
      <c r="T186" s="161"/>
      <c r="U186" s="161"/>
      <c r="V186" s="161"/>
      <c r="W186" s="161"/>
      <c r="X186" s="161"/>
      <c r="Z186" s="162"/>
      <c r="AA186" s="162"/>
      <c r="AB186" s="162"/>
      <c r="AC186" s="162"/>
      <c r="AD186" s="162"/>
      <c r="AE186" s="162"/>
      <c r="AF186" s="162"/>
      <c r="AG186" s="162"/>
      <c r="AI186" s="163"/>
      <c r="AJ186" s="163"/>
      <c r="AK186" s="164"/>
      <c r="AL186" s="164"/>
      <c r="AM186" s="164"/>
      <c r="AN186" s="164"/>
      <c r="AO186" s="164"/>
      <c r="AP186" s="164"/>
      <c r="AQ186" s="164"/>
      <c r="AS186" s="161"/>
      <c r="AT186" s="161"/>
      <c r="AU186" s="161"/>
      <c r="AV186" s="161"/>
      <c r="AW186" s="161"/>
      <c r="AX186" s="161"/>
      <c r="AY186" s="161"/>
      <c r="AZ186" s="161"/>
      <c r="BB186" s="164"/>
      <c r="BC186" s="164"/>
    </row>
    <row r="187" spans="1:55" x14ac:dyDescent="0.25">
      <c r="A187" s="158"/>
      <c r="B187" s="146" t="s">
        <v>462</v>
      </c>
      <c r="C187" s="159" t="str">
        <f t="shared" si="43"/>
        <v>45</v>
      </c>
      <c r="D187" s="159" t="str">
        <f t="shared" si="44"/>
        <v>41</v>
      </c>
      <c r="E187" s="147" t="str">
        <f t="shared" si="45"/>
        <v>000</v>
      </c>
      <c r="F187" s="147" t="str">
        <f t="shared" si="46"/>
        <v>5000.06</v>
      </c>
      <c r="G187" s="146" t="s">
        <v>89</v>
      </c>
      <c r="H187" s="188"/>
      <c r="I187" s="188"/>
      <c r="J187" s="160"/>
      <c r="K187" s="160"/>
      <c r="L187" s="160"/>
      <c r="M187" s="188"/>
      <c r="N187" s="160"/>
      <c r="O187" s="160"/>
      <c r="Q187" s="161"/>
      <c r="R187" s="161"/>
      <c r="S187" s="161"/>
      <c r="T187" s="161"/>
      <c r="U187" s="161"/>
      <c r="V187" s="161"/>
      <c r="W187" s="161"/>
      <c r="X187" s="161"/>
      <c r="Z187" s="162"/>
      <c r="AA187" s="162"/>
      <c r="AB187" s="162"/>
      <c r="AC187" s="162"/>
      <c r="AD187" s="162"/>
      <c r="AE187" s="162"/>
      <c r="AF187" s="162"/>
      <c r="AG187" s="162"/>
      <c r="AI187" s="163"/>
      <c r="AJ187" s="163"/>
      <c r="AK187" s="164"/>
      <c r="AL187" s="164"/>
      <c r="AM187" s="164"/>
      <c r="AN187" s="164"/>
      <c r="AO187" s="164"/>
      <c r="AP187" s="164"/>
      <c r="AQ187" s="164"/>
      <c r="AS187" s="161"/>
      <c r="AT187" s="161"/>
      <c r="AU187" s="161"/>
      <c r="AV187" s="161"/>
      <c r="AW187" s="161"/>
      <c r="AX187" s="161"/>
      <c r="AY187" s="161"/>
      <c r="AZ187" s="161"/>
      <c r="BB187" s="164"/>
      <c r="BC187" s="164"/>
    </row>
    <row r="188" spans="1:55" x14ac:dyDescent="0.25">
      <c r="A188" s="158"/>
      <c r="B188" s="146" t="s">
        <v>463</v>
      </c>
      <c r="C188" s="159" t="str">
        <f t="shared" si="43"/>
        <v>45</v>
      </c>
      <c r="D188" s="159" t="str">
        <f t="shared" si="44"/>
        <v>41</v>
      </c>
      <c r="E188" s="147" t="str">
        <f t="shared" si="45"/>
        <v>000</v>
      </c>
      <c r="F188" s="147" t="str">
        <f t="shared" si="46"/>
        <v>5000.07</v>
      </c>
      <c r="G188" s="146" t="s">
        <v>90</v>
      </c>
      <c r="H188" s="188"/>
      <c r="I188" s="188"/>
      <c r="J188" s="160"/>
      <c r="K188" s="160"/>
      <c r="L188" s="160"/>
      <c r="M188" s="188"/>
      <c r="N188" s="160"/>
      <c r="O188" s="160"/>
      <c r="Q188" s="161"/>
      <c r="R188" s="161"/>
      <c r="S188" s="161"/>
      <c r="T188" s="161"/>
      <c r="U188" s="161"/>
      <c r="V188" s="161"/>
      <c r="W188" s="161"/>
      <c r="X188" s="161"/>
      <c r="Z188" s="162"/>
      <c r="AA188" s="162"/>
      <c r="AB188" s="162"/>
      <c r="AC188" s="162"/>
      <c r="AD188" s="162"/>
      <c r="AE188" s="162"/>
      <c r="AF188" s="162"/>
      <c r="AG188" s="162"/>
      <c r="AI188" s="163"/>
      <c r="AJ188" s="163"/>
      <c r="AK188" s="164"/>
      <c r="AL188" s="164"/>
      <c r="AM188" s="164"/>
      <c r="AN188" s="164"/>
      <c r="AO188" s="164"/>
      <c r="AP188" s="164"/>
      <c r="AQ188" s="164"/>
      <c r="AS188" s="161"/>
      <c r="AT188" s="161"/>
      <c r="AU188" s="161"/>
      <c r="AV188" s="161"/>
      <c r="AW188" s="161"/>
      <c r="AX188" s="161"/>
      <c r="AY188" s="161"/>
      <c r="AZ188" s="161"/>
      <c r="BB188" s="164"/>
      <c r="BC188" s="164"/>
    </row>
    <row r="189" spans="1:55" x14ac:dyDescent="0.25">
      <c r="A189" s="158"/>
      <c r="B189" s="146" t="s">
        <v>464</v>
      </c>
      <c r="C189" s="159" t="str">
        <f t="shared" si="43"/>
        <v>45</v>
      </c>
      <c r="D189" s="159" t="str">
        <f t="shared" si="44"/>
        <v>41</v>
      </c>
      <c r="E189" s="147" t="str">
        <f t="shared" si="45"/>
        <v>000</v>
      </c>
      <c r="F189" s="147" t="str">
        <f t="shared" si="46"/>
        <v>5000.08</v>
      </c>
      <c r="G189" s="146" t="s">
        <v>91</v>
      </c>
      <c r="H189" s="188"/>
      <c r="I189" s="188"/>
      <c r="J189" s="160"/>
      <c r="K189" s="160"/>
      <c r="L189" s="160"/>
      <c r="M189" s="188"/>
      <c r="N189" s="160"/>
      <c r="O189" s="160"/>
      <c r="Q189" s="161"/>
      <c r="R189" s="161"/>
      <c r="S189" s="161"/>
      <c r="T189" s="161"/>
      <c r="U189" s="161"/>
      <c r="V189" s="161"/>
      <c r="W189" s="161"/>
      <c r="X189" s="161"/>
      <c r="Z189" s="162"/>
      <c r="AA189" s="162"/>
      <c r="AB189" s="162"/>
      <c r="AC189" s="162"/>
      <c r="AD189" s="162"/>
      <c r="AE189" s="162"/>
      <c r="AF189" s="162"/>
      <c r="AG189" s="162"/>
      <c r="AI189" s="163"/>
      <c r="AJ189" s="163"/>
      <c r="AK189" s="164"/>
      <c r="AL189" s="164"/>
      <c r="AM189" s="164"/>
      <c r="AN189" s="164"/>
      <c r="AO189" s="164"/>
      <c r="AP189" s="164"/>
      <c r="AQ189" s="164"/>
      <c r="AS189" s="161"/>
      <c r="AT189" s="161"/>
      <c r="AU189" s="161"/>
      <c r="AV189" s="161"/>
      <c r="AW189" s="161"/>
      <c r="AX189" s="161"/>
      <c r="AY189" s="161"/>
      <c r="AZ189" s="161"/>
      <c r="BB189" s="164"/>
      <c r="BC189" s="164"/>
    </row>
    <row r="190" spans="1:55" x14ac:dyDescent="0.25">
      <c r="A190" s="158"/>
      <c r="B190" s="146" t="s">
        <v>465</v>
      </c>
      <c r="C190" s="159" t="str">
        <f t="shared" si="43"/>
        <v>45</v>
      </c>
      <c r="D190" s="159" t="str">
        <f t="shared" si="44"/>
        <v>41</v>
      </c>
      <c r="E190" s="147" t="str">
        <f t="shared" si="45"/>
        <v>000</v>
      </c>
      <c r="F190" s="147" t="str">
        <f t="shared" si="46"/>
        <v>5000.11</v>
      </c>
      <c r="G190" s="146" t="s">
        <v>93</v>
      </c>
      <c r="H190" s="188"/>
      <c r="I190" s="188"/>
      <c r="J190" s="160"/>
      <c r="K190" s="160"/>
      <c r="L190" s="160"/>
      <c r="M190" s="188"/>
      <c r="N190" s="160"/>
      <c r="O190" s="160"/>
      <c r="Q190" s="161"/>
      <c r="R190" s="161"/>
      <c r="S190" s="161"/>
      <c r="T190" s="161"/>
      <c r="U190" s="161"/>
      <c r="V190" s="161"/>
      <c r="W190" s="161"/>
      <c r="X190" s="161"/>
      <c r="Z190" s="162"/>
      <c r="AA190" s="162"/>
      <c r="AB190" s="162"/>
      <c r="AC190" s="162"/>
      <c r="AD190" s="162"/>
      <c r="AE190" s="162"/>
      <c r="AF190" s="162"/>
      <c r="AG190" s="162"/>
      <c r="AI190" s="163"/>
      <c r="AJ190" s="163"/>
      <c r="AK190" s="164"/>
      <c r="AL190" s="164"/>
      <c r="AM190" s="164"/>
      <c r="AN190" s="164"/>
      <c r="AO190" s="164"/>
      <c r="AP190" s="164"/>
      <c r="AQ190" s="164"/>
      <c r="AS190" s="161"/>
      <c r="AT190" s="161"/>
      <c r="AU190" s="161"/>
      <c r="AV190" s="161"/>
      <c r="AW190" s="161"/>
      <c r="AX190" s="161"/>
      <c r="AY190" s="161"/>
      <c r="AZ190" s="161"/>
      <c r="BB190" s="164"/>
      <c r="BC190" s="164"/>
    </row>
    <row r="191" spans="1:55" x14ac:dyDescent="0.25">
      <c r="A191" s="158"/>
      <c r="B191" s="146" t="s">
        <v>466</v>
      </c>
      <c r="C191" s="159" t="str">
        <f t="shared" si="43"/>
        <v>45</v>
      </c>
      <c r="D191" s="159" t="str">
        <f t="shared" si="44"/>
        <v>41</v>
      </c>
      <c r="E191" s="147" t="str">
        <f t="shared" si="45"/>
        <v>000</v>
      </c>
      <c r="F191" s="147" t="str">
        <f t="shared" si="46"/>
        <v>5000.99</v>
      </c>
      <c r="G191" s="146" t="s">
        <v>95</v>
      </c>
      <c r="H191" s="188"/>
      <c r="I191" s="188"/>
      <c r="J191" s="160"/>
      <c r="K191" s="160"/>
      <c r="L191" s="160"/>
      <c r="M191" s="188"/>
      <c r="N191" s="160"/>
      <c r="O191" s="160"/>
      <c r="Q191" s="161"/>
      <c r="R191" s="161"/>
      <c r="S191" s="161"/>
      <c r="T191" s="161"/>
      <c r="U191" s="161"/>
      <c r="V191" s="161"/>
      <c r="W191" s="161"/>
      <c r="X191" s="161"/>
      <c r="Z191" s="162"/>
      <c r="AA191" s="162"/>
      <c r="AB191" s="162"/>
      <c r="AC191" s="162"/>
      <c r="AD191" s="162"/>
      <c r="AE191" s="162"/>
      <c r="AF191" s="162"/>
      <c r="AG191" s="162"/>
      <c r="AI191" s="163"/>
      <c r="AJ191" s="163"/>
      <c r="AK191" s="164"/>
      <c r="AL191" s="164"/>
      <c r="AM191" s="164"/>
      <c r="AN191" s="164"/>
      <c r="AO191" s="164"/>
      <c r="AP191" s="164"/>
      <c r="AQ191" s="164"/>
      <c r="AS191" s="161"/>
      <c r="AT191" s="161"/>
      <c r="AU191" s="161"/>
      <c r="AV191" s="161"/>
      <c r="AW191" s="161"/>
      <c r="AX191" s="161"/>
      <c r="AY191" s="161"/>
      <c r="AZ191" s="161"/>
      <c r="BB191" s="164"/>
      <c r="BC191" s="164"/>
    </row>
    <row r="192" spans="1:55" x14ac:dyDescent="0.25">
      <c r="A192" s="158"/>
      <c r="B192" s="146" t="s">
        <v>467</v>
      </c>
      <c r="C192" s="159" t="str">
        <f t="shared" si="43"/>
        <v>45</v>
      </c>
      <c r="D192" s="159" t="str">
        <f t="shared" si="44"/>
        <v>41</v>
      </c>
      <c r="E192" s="147" t="str">
        <f t="shared" si="45"/>
        <v>000</v>
      </c>
      <c r="F192" s="147" t="str">
        <f t="shared" si="46"/>
        <v>5100.00</v>
      </c>
      <c r="G192" s="146" t="s">
        <v>96</v>
      </c>
      <c r="H192" s="188"/>
      <c r="I192" s="188"/>
      <c r="J192" s="160"/>
      <c r="K192" s="160"/>
      <c r="L192" s="160"/>
      <c r="M192" s="188"/>
      <c r="N192" s="160"/>
      <c r="O192" s="160"/>
      <c r="Q192" s="161"/>
      <c r="R192" s="161"/>
      <c r="S192" s="161"/>
      <c r="T192" s="161"/>
      <c r="U192" s="161"/>
      <c r="V192" s="161"/>
      <c r="W192" s="161"/>
      <c r="X192" s="161"/>
      <c r="Z192" s="162"/>
      <c r="AA192" s="162"/>
      <c r="AB192" s="162"/>
      <c r="AC192" s="162"/>
      <c r="AD192" s="162"/>
      <c r="AE192" s="162"/>
      <c r="AF192" s="162"/>
      <c r="AG192" s="162"/>
      <c r="AI192" s="163"/>
      <c r="AJ192" s="163"/>
      <c r="AK192" s="164"/>
      <c r="AL192" s="164"/>
      <c r="AM192" s="164"/>
      <c r="AN192" s="164"/>
      <c r="AO192" s="164"/>
      <c r="AP192" s="164"/>
      <c r="AQ192" s="164"/>
      <c r="AS192" s="161"/>
      <c r="AT192" s="161"/>
      <c r="AU192" s="161"/>
      <c r="AV192" s="161"/>
      <c r="AW192" s="161"/>
      <c r="AX192" s="161"/>
      <c r="AY192" s="161"/>
      <c r="AZ192" s="161"/>
      <c r="BB192" s="164"/>
      <c r="BC192" s="164"/>
    </row>
    <row r="193" spans="1:55" x14ac:dyDescent="0.25">
      <c r="A193" s="158"/>
      <c r="B193" s="146" t="s">
        <v>468</v>
      </c>
      <c r="C193" s="159" t="str">
        <f t="shared" si="43"/>
        <v>45</v>
      </c>
      <c r="D193" s="159" t="str">
        <f t="shared" si="44"/>
        <v>41</v>
      </c>
      <c r="E193" s="147" t="str">
        <f t="shared" si="45"/>
        <v>000</v>
      </c>
      <c r="F193" s="147" t="str">
        <f t="shared" si="46"/>
        <v>5100.01</v>
      </c>
      <c r="G193" s="146" t="s">
        <v>97</v>
      </c>
      <c r="H193" s="188"/>
      <c r="I193" s="188"/>
      <c r="J193" s="160"/>
      <c r="K193" s="160"/>
      <c r="L193" s="160"/>
      <c r="M193" s="188"/>
      <c r="N193" s="160"/>
      <c r="O193" s="160"/>
      <c r="Q193" s="161"/>
      <c r="R193" s="161"/>
      <c r="S193" s="161"/>
      <c r="T193" s="161"/>
      <c r="U193" s="161"/>
      <c r="V193" s="161"/>
      <c r="W193" s="161"/>
      <c r="X193" s="161"/>
      <c r="Z193" s="162"/>
      <c r="AA193" s="162"/>
      <c r="AB193" s="162"/>
      <c r="AC193" s="162"/>
      <c r="AD193" s="162"/>
      <c r="AE193" s="162"/>
      <c r="AF193" s="162"/>
      <c r="AG193" s="162"/>
      <c r="AI193" s="163"/>
      <c r="AJ193" s="163"/>
      <c r="AK193" s="164"/>
      <c r="AL193" s="164"/>
      <c r="AM193" s="164"/>
      <c r="AN193" s="164"/>
      <c r="AO193" s="164"/>
      <c r="AP193" s="164"/>
      <c r="AQ193" s="164"/>
      <c r="AS193" s="161"/>
      <c r="AT193" s="161"/>
      <c r="AU193" s="161"/>
      <c r="AV193" s="161"/>
      <c r="AW193" s="161"/>
      <c r="AX193" s="161"/>
      <c r="AY193" s="161"/>
      <c r="AZ193" s="161"/>
      <c r="BB193" s="164"/>
      <c r="BC193" s="164"/>
    </row>
    <row r="194" spans="1:55" x14ac:dyDescent="0.25">
      <c r="A194" s="158"/>
      <c r="B194" s="146" t="s">
        <v>469</v>
      </c>
      <c r="C194" s="159" t="str">
        <f t="shared" si="43"/>
        <v>45</v>
      </c>
      <c r="D194" s="159" t="str">
        <f t="shared" si="44"/>
        <v>41</v>
      </c>
      <c r="E194" s="147" t="str">
        <f t="shared" si="45"/>
        <v>000</v>
      </c>
      <c r="F194" s="147" t="str">
        <f t="shared" si="46"/>
        <v>5100.02</v>
      </c>
      <c r="G194" s="146" t="s">
        <v>98</v>
      </c>
      <c r="H194" s="188"/>
      <c r="I194" s="188"/>
      <c r="J194" s="160"/>
      <c r="K194" s="160"/>
      <c r="L194" s="160"/>
      <c r="M194" s="188"/>
      <c r="N194" s="160"/>
      <c r="O194" s="160"/>
      <c r="Q194" s="161"/>
      <c r="R194" s="161"/>
      <c r="S194" s="161"/>
      <c r="T194" s="161"/>
      <c r="U194" s="161"/>
      <c r="V194" s="161"/>
      <c r="W194" s="161"/>
      <c r="X194" s="161"/>
      <c r="Z194" s="162"/>
      <c r="AA194" s="162"/>
      <c r="AB194" s="162"/>
      <c r="AC194" s="162"/>
      <c r="AD194" s="162"/>
      <c r="AE194" s="162"/>
      <c r="AF194" s="162"/>
      <c r="AG194" s="162"/>
      <c r="AI194" s="163"/>
      <c r="AJ194" s="163"/>
      <c r="AK194" s="164"/>
      <c r="AL194" s="164"/>
      <c r="AM194" s="164"/>
      <c r="AN194" s="164"/>
      <c r="AO194" s="164"/>
      <c r="AP194" s="164"/>
      <c r="AQ194" s="164"/>
      <c r="AS194" s="161"/>
      <c r="AT194" s="161"/>
      <c r="AU194" s="161"/>
      <c r="AV194" s="161"/>
      <c r="AW194" s="161"/>
      <c r="AX194" s="161"/>
      <c r="AY194" s="161"/>
      <c r="AZ194" s="161"/>
      <c r="BB194" s="164"/>
      <c r="BC194" s="164"/>
    </row>
    <row r="195" spans="1:55" x14ac:dyDescent="0.25">
      <c r="A195" s="158"/>
      <c r="B195" s="146" t="s">
        <v>470</v>
      </c>
      <c r="C195" s="159" t="str">
        <f t="shared" si="43"/>
        <v>45</v>
      </c>
      <c r="D195" s="159" t="str">
        <f t="shared" si="44"/>
        <v>41</v>
      </c>
      <c r="E195" s="147" t="str">
        <f t="shared" si="45"/>
        <v>000</v>
      </c>
      <c r="F195" s="147" t="str">
        <f t="shared" si="46"/>
        <v>5100.03</v>
      </c>
      <c r="G195" s="146" t="s">
        <v>99</v>
      </c>
      <c r="H195" s="188"/>
      <c r="I195" s="188"/>
      <c r="J195" s="160"/>
      <c r="K195" s="160"/>
      <c r="L195" s="160"/>
      <c r="M195" s="188"/>
      <c r="N195" s="160"/>
      <c r="O195" s="160"/>
      <c r="Q195" s="161"/>
      <c r="R195" s="161"/>
      <c r="S195" s="161"/>
      <c r="T195" s="161"/>
      <c r="U195" s="161"/>
      <c r="V195" s="161"/>
      <c r="W195" s="161"/>
      <c r="X195" s="161"/>
      <c r="Z195" s="162"/>
      <c r="AA195" s="162"/>
      <c r="AB195" s="162"/>
      <c r="AC195" s="162"/>
      <c r="AD195" s="162"/>
      <c r="AE195" s="162"/>
      <c r="AF195" s="162"/>
      <c r="AG195" s="162"/>
      <c r="AI195" s="163"/>
      <c r="AJ195" s="163"/>
      <c r="AK195" s="164"/>
      <c r="AL195" s="164"/>
      <c r="AM195" s="164"/>
      <c r="AN195" s="164"/>
      <c r="AO195" s="164"/>
      <c r="AP195" s="164"/>
      <c r="AQ195" s="164"/>
      <c r="AS195" s="161"/>
      <c r="AT195" s="161"/>
      <c r="AU195" s="161"/>
      <c r="AV195" s="161"/>
      <c r="AW195" s="161"/>
      <c r="AX195" s="161"/>
      <c r="AY195" s="161"/>
      <c r="AZ195" s="161"/>
      <c r="BB195" s="164"/>
      <c r="BC195" s="164"/>
    </row>
    <row r="196" spans="1:55" x14ac:dyDescent="0.25">
      <c r="A196" s="158"/>
      <c r="B196" s="146" t="s">
        <v>471</v>
      </c>
      <c r="C196" s="159" t="str">
        <f t="shared" si="43"/>
        <v>45</v>
      </c>
      <c r="D196" s="159" t="str">
        <f t="shared" si="44"/>
        <v>41</v>
      </c>
      <c r="E196" s="147" t="str">
        <f t="shared" si="45"/>
        <v>000</v>
      </c>
      <c r="F196" s="147" t="str">
        <f t="shared" si="46"/>
        <v>5100.04</v>
      </c>
      <c r="G196" s="146" t="s">
        <v>100</v>
      </c>
      <c r="H196" s="188"/>
      <c r="I196" s="188"/>
      <c r="J196" s="160"/>
      <c r="K196" s="160"/>
      <c r="L196" s="160"/>
      <c r="M196" s="188"/>
      <c r="N196" s="160"/>
      <c r="O196" s="160"/>
      <c r="Q196" s="161"/>
      <c r="R196" s="161"/>
      <c r="S196" s="161"/>
      <c r="T196" s="161"/>
      <c r="U196" s="161"/>
      <c r="V196" s="161"/>
      <c r="W196" s="161"/>
      <c r="X196" s="161"/>
      <c r="Z196" s="162"/>
      <c r="AA196" s="162"/>
      <c r="AB196" s="162"/>
      <c r="AC196" s="162"/>
      <c r="AD196" s="162"/>
      <c r="AE196" s="162"/>
      <c r="AF196" s="162"/>
      <c r="AG196" s="162"/>
      <c r="AI196" s="163"/>
      <c r="AJ196" s="163"/>
      <c r="AK196" s="164"/>
      <c r="AL196" s="164"/>
      <c r="AM196" s="164"/>
      <c r="AN196" s="164"/>
      <c r="AO196" s="164"/>
      <c r="AP196" s="164"/>
      <c r="AQ196" s="164"/>
      <c r="AS196" s="161"/>
      <c r="AT196" s="161"/>
      <c r="AU196" s="161"/>
      <c r="AV196" s="161"/>
      <c r="AW196" s="161"/>
      <c r="AX196" s="161"/>
      <c r="AY196" s="161"/>
      <c r="AZ196" s="161"/>
      <c r="BB196" s="164"/>
      <c r="BC196" s="164"/>
    </row>
    <row r="197" spans="1:55" x14ac:dyDescent="0.25">
      <c r="A197" s="158"/>
      <c r="B197" s="146" t="s">
        <v>472</v>
      </c>
      <c r="C197" s="159" t="str">
        <f t="shared" si="43"/>
        <v>45</v>
      </c>
      <c r="D197" s="159" t="str">
        <f t="shared" si="44"/>
        <v>41</v>
      </c>
      <c r="E197" s="147" t="str">
        <f t="shared" si="45"/>
        <v>000</v>
      </c>
      <c r="F197" s="147" t="str">
        <f t="shared" si="46"/>
        <v>5100.05</v>
      </c>
      <c r="G197" s="146" t="s">
        <v>101</v>
      </c>
      <c r="H197" s="188"/>
      <c r="I197" s="188"/>
      <c r="J197" s="160"/>
      <c r="K197" s="160"/>
      <c r="L197" s="160"/>
      <c r="M197" s="188"/>
      <c r="N197" s="160"/>
      <c r="O197" s="160"/>
      <c r="Q197" s="161"/>
      <c r="R197" s="161"/>
      <c r="S197" s="161"/>
      <c r="T197" s="161"/>
      <c r="U197" s="161"/>
      <c r="V197" s="161"/>
      <c r="W197" s="161"/>
      <c r="X197" s="161"/>
      <c r="Z197" s="162"/>
      <c r="AA197" s="162"/>
      <c r="AB197" s="162"/>
      <c r="AC197" s="162"/>
      <c r="AD197" s="162"/>
      <c r="AE197" s="162"/>
      <c r="AF197" s="162"/>
      <c r="AG197" s="162"/>
      <c r="AI197" s="163"/>
      <c r="AJ197" s="163"/>
      <c r="AK197" s="164"/>
      <c r="AL197" s="164"/>
      <c r="AM197" s="164"/>
      <c r="AN197" s="164"/>
      <c r="AO197" s="164"/>
      <c r="AP197" s="164"/>
      <c r="AQ197" s="164"/>
      <c r="AS197" s="161"/>
      <c r="AT197" s="161"/>
      <c r="AU197" s="161"/>
      <c r="AV197" s="161"/>
      <c r="AW197" s="161"/>
      <c r="AX197" s="161"/>
      <c r="AY197" s="161"/>
      <c r="AZ197" s="161"/>
      <c r="BB197" s="164"/>
      <c r="BC197" s="164"/>
    </row>
    <row r="198" spans="1:55" x14ac:dyDescent="0.25">
      <c r="A198" s="158"/>
      <c r="B198" s="146" t="s">
        <v>473</v>
      </c>
      <c r="C198" s="159" t="str">
        <f t="shared" si="43"/>
        <v>45</v>
      </c>
      <c r="D198" s="159" t="str">
        <f t="shared" si="44"/>
        <v>41</v>
      </c>
      <c r="E198" s="147" t="str">
        <f t="shared" si="45"/>
        <v>000</v>
      </c>
      <c r="F198" s="147" t="str">
        <f t="shared" si="46"/>
        <v>5100.06</v>
      </c>
      <c r="G198" s="146" t="s">
        <v>102</v>
      </c>
      <c r="H198" s="188"/>
      <c r="I198" s="188"/>
      <c r="J198" s="160"/>
      <c r="K198" s="160"/>
      <c r="L198" s="160"/>
      <c r="M198" s="188"/>
      <c r="N198" s="160"/>
      <c r="O198" s="160"/>
      <c r="Q198" s="161"/>
      <c r="R198" s="161"/>
      <c r="S198" s="161"/>
      <c r="T198" s="161"/>
      <c r="U198" s="161"/>
      <c r="V198" s="161"/>
      <c r="W198" s="161"/>
      <c r="X198" s="161"/>
      <c r="Z198" s="162"/>
      <c r="AA198" s="162"/>
      <c r="AB198" s="162"/>
      <c r="AC198" s="162"/>
      <c r="AD198" s="162"/>
      <c r="AE198" s="162"/>
      <c r="AF198" s="162"/>
      <c r="AG198" s="162"/>
      <c r="AI198" s="163"/>
      <c r="AJ198" s="163"/>
      <c r="AK198" s="164"/>
      <c r="AL198" s="164"/>
      <c r="AM198" s="164"/>
      <c r="AN198" s="164"/>
      <c r="AO198" s="164"/>
      <c r="AP198" s="164"/>
      <c r="AQ198" s="164"/>
      <c r="AS198" s="161"/>
      <c r="AT198" s="161"/>
      <c r="AU198" s="161"/>
      <c r="AV198" s="161"/>
      <c r="AW198" s="161"/>
      <c r="AX198" s="161"/>
      <c r="AY198" s="161"/>
      <c r="AZ198" s="161"/>
      <c r="BB198" s="164"/>
      <c r="BC198" s="164"/>
    </row>
    <row r="199" spans="1:55" x14ac:dyDescent="0.25">
      <c r="A199" s="158"/>
      <c r="B199" s="146" t="s">
        <v>474</v>
      </c>
      <c r="C199" s="159" t="str">
        <f t="shared" si="43"/>
        <v>45</v>
      </c>
      <c r="D199" s="159" t="str">
        <f t="shared" si="44"/>
        <v>41</v>
      </c>
      <c r="E199" s="147" t="str">
        <f t="shared" si="45"/>
        <v>000</v>
      </c>
      <c r="F199" s="147" t="str">
        <f t="shared" si="46"/>
        <v>5100.07</v>
      </c>
      <c r="G199" s="146" t="s">
        <v>103</v>
      </c>
      <c r="H199" s="188"/>
      <c r="I199" s="188"/>
      <c r="J199" s="160"/>
      <c r="K199" s="160"/>
      <c r="L199" s="160"/>
      <c r="M199" s="188"/>
      <c r="N199" s="160"/>
      <c r="O199" s="160"/>
      <c r="Q199" s="161"/>
      <c r="R199" s="161"/>
      <c r="S199" s="161"/>
      <c r="T199" s="161"/>
      <c r="U199" s="161"/>
      <c r="V199" s="161"/>
      <c r="W199" s="161"/>
      <c r="X199" s="161"/>
      <c r="Z199" s="162"/>
      <c r="AA199" s="162"/>
      <c r="AB199" s="162"/>
      <c r="AC199" s="162"/>
      <c r="AD199" s="162"/>
      <c r="AE199" s="162"/>
      <c r="AF199" s="162"/>
      <c r="AG199" s="162"/>
      <c r="AI199" s="163"/>
      <c r="AJ199" s="163"/>
      <c r="AK199" s="164"/>
      <c r="AL199" s="164"/>
      <c r="AM199" s="164"/>
      <c r="AN199" s="164"/>
      <c r="AO199" s="164"/>
      <c r="AP199" s="164"/>
      <c r="AQ199" s="164"/>
      <c r="AS199" s="161"/>
      <c r="AT199" s="161"/>
      <c r="AU199" s="161"/>
      <c r="AV199" s="161"/>
      <c r="AW199" s="161"/>
      <c r="AX199" s="161"/>
      <c r="AY199" s="161"/>
      <c r="AZ199" s="161"/>
      <c r="BB199" s="164"/>
      <c r="BC199" s="164"/>
    </row>
    <row r="200" spans="1:55" x14ac:dyDescent="0.25">
      <c r="A200" s="158"/>
      <c r="B200" s="146" t="s">
        <v>475</v>
      </c>
      <c r="C200" s="159" t="str">
        <f t="shared" si="43"/>
        <v>45</v>
      </c>
      <c r="D200" s="159" t="str">
        <f t="shared" si="44"/>
        <v>41</v>
      </c>
      <c r="E200" s="147" t="str">
        <f t="shared" si="45"/>
        <v>000</v>
      </c>
      <c r="F200" s="147" t="str">
        <f t="shared" si="46"/>
        <v>5100.08</v>
      </c>
      <c r="G200" s="146" t="s">
        <v>104</v>
      </c>
      <c r="H200" s="188"/>
      <c r="I200" s="188"/>
      <c r="J200" s="160"/>
      <c r="K200" s="160"/>
      <c r="L200" s="160"/>
      <c r="M200" s="188"/>
      <c r="N200" s="160"/>
      <c r="O200" s="160"/>
      <c r="Q200" s="161"/>
      <c r="R200" s="161"/>
      <c r="S200" s="161"/>
      <c r="T200" s="161"/>
      <c r="U200" s="161"/>
      <c r="V200" s="161"/>
      <c r="W200" s="161"/>
      <c r="X200" s="161"/>
      <c r="Z200" s="162"/>
      <c r="AA200" s="162"/>
      <c r="AB200" s="162"/>
      <c r="AC200" s="162"/>
      <c r="AD200" s="162"/>
      <c r="AE200" s="162"/>
      <c r="AF200" s="162"/>
      <c r="AG200" s="162"/>
      <c r="AI200" s="163"/>
      <c r="AJ200" s="163"/>
      <c r="AK200" s="164"/>
      <c r="AL200" s="164"/>
      <c r="AM200" s="164"/>
      <c r="AN200" s="164"/>
      <c r="AO200" s="164"/>
      <c r="AP200" s="164"/>
      <c r="AQ200" s="164"/>
      <c r="AS200" s="161"/>
      <c r="AT200" s="161"/>
      <c r="AU200" s="161"/>
      <c r="AV200" s="161"/>
      <c r="AW200" s="161"/>
      <c r="AX200" s="161"/>
      <c r="AY200" s="161"/>
      <c r="AZ200" s="161"/>
      <c r="BB200" s="164"/>
      <c r="BC200" s="164"/>
    </row>
    <row r="201" spans="1:55" x14ac:dyDescent="0.25">
      <c r="A201" s="158"/>
      <c r="B201" s="146" t="s">
        <v>476</v>
      </c>
      <c r="C201" s="159" t="str">
        <f t="shared" si="43"/>
        <v>45</v>
      </c>
      <c r="D201" s="159" t="str">
        <f t="shared" si="44"/>
        <v>41</v>
      </c>
      <c r="E201" s="147" t="str">
        <f t="shared" si="45"/>
        <v>000</v>
      </c>
      <c r="F201" s="147" t="str">
        <f t="shared" si="46"/>
        <v>5100.09</v>
      </c>
      <c r="G201" s="146" t="s">
        <v>105</v>
      </c>
      <c r="H201" s="188"/>
      <c r="I201" s="188"/>
      <c r="J201" s="160"/>
      <c r="K201" s="160"/>
      <c r="L201" s="160"/>
      <c r="M201" s="188"/>
      <c r="N201" s="160"/>
      <c r="O201" s="160"/>
      <c r="Q201" s="161"/>
      <c r="R201" s="161"/>
      <c r="S201" s="161"/>
      <c r="T201" s="161"/>
      <c r="U201" s="161"/>
      <c r="V201" s="161"/>
      <c r="W201" s="161"/>
      <c r="X201" s="161"/>
      <c r="Z201" s="162"/>
      <c r="AA201" s="162"/>
      <c r="AB201" s="162"/>
      <c r="AC201" s="162"/>
      <c r="AD201" s="162"/>
      <c r="AE201" s="162"/>
      <c r="AF201" s="162"/>
      <c r="AG201" s="162"/>
      <c r="AI201" s="163"/>
      <c r="AJ201" s="163"/>
      <c r="AK201" s="164"/>
      <c r="AL201" s="164"/>
      <c r="AM201" s="164"/>
      <c r="AN201" s="164"/>
      <c r="AO201" s="164"/>
      <c r="AP201" s="164"/>
      <c r="AQ201" s="164"/>
      <c r="AS201" s="161"/>
      <c r="AT201" s="161"/>
      <c r="AU201" s="161"/>
      <c r="AV201" s="161"/>
      <c r="AW201" s="161"/>
      <c r="AX201" s="161"/>
      <c r="AY201" s="161"/>
      <c r="AZ201" s="161"/>
      <c r="BB201" s="164"/>
      <c r="BC201" s="164"/>
    </row>
    <row r="202" spans="1:55" x14ac:dyDescent="0.25">
      <c r="A202" s="158"/>
      <c r="B202" s="146" t="s">
        <v>477</v>
      </c>
      <c r="C202" s="159" t="str">
        <f t="shared" si="43"/>
        <v>45</v>
      </c>
      <c r="D202" s="159" t="str">
        <f t="shared" si="44"/>
        <v>41</v>
      </c>
      <c r="E202" s="147" t="str">
        <f t="shared" si="45"/>
        <v>000</v>
      </c>
      <c r="F202" s="147" t="str">
        <f t="shared" si="46"/>
        <v>5100.11</v>
      </c>
      <c r="G202" s="146" t="s">
        <v>107</v>
      </c>
      <c r="H202" s="188"/>
      <c r="I202" s="188"/>
      <c r="J202" s="160"/>
      <c r="K202" s="160"/>
      <c r="L202" s="160"/>
      <c r="M202" s="188"/>
      <c r="N202" s="160"/>
      <c r="O202" s="160"/>
      <c r="Q202" s="161"/>
      <c r="R202" s="161"/>
      <c r="S202" s="161"/>
      <c r="T202" s="161"/>
      <c r="U202" s="161"/>
      <c r="V202" s="161"/>
      <c r="W202" s="161"/>
      <c r="X202" s="161"/>
      <c r="Z202" s="162"/>
      <c r="AA202" s="162"/>
      <c r="AB202" s="162"/>
      <c r="AC202" s="162"/>
      <c r="AD202" s="162"/>
      <c r="AE202" s="162"/>
      <c r="AF202" s="162"/>
      <c r="AG202" s="162"/>
      <c r="AI202" s="163"/>
      <c r="AJ202" s="163"/>
      <c r="AK202" s="164"/>
      <c r="AL202" s="164"/>
      <c r="AM202" s="164"/>
      <c r="AN202" s="164"/>
      <c r="AO202" s="164"/>
      <c r="AP202" s="164"/>
      <c r="AQ202" s="164"/>
      <c r="AS202" s="161"/>
      <c r="AT202" s="161"/>
      <c r="AU202" s="161"/>
      <c r="AV202" s="161"/>
      <c r="AW202" s="161"/>
      <c r="AX202" s="161"/>
      <c r="AY202" s="161"/>
      <c r="AZ202" s="161"/>
      <c r="BB202" s="164"/>
      <c r="BC202" s="164"/>
    </row>
    <row r="203" spans="1:55" x14ac:dyDescent="0.25">
      <c r="A203" s="158"/>
      <c r="B203" s="146" t="s">
        <v>478</v>
      </c>
      <c r="C203" s="159" t="str">
        <f t="shared" si="43"/>
        <v>45</v>
      </c>
      <c r="D203" s="159" t="str">
        <f t="shared" si="44"/>
        <v>41</v>
      </c>
      <c r="E203" s="147" t="str">
        <f t="shared" si="45"/>
        <v>000</v>
      </c>
      <c r="F203" s="147" t="str">
        <f t="shared" si="46"/>
        <v>5100.15</v>
      </c>
      <c r="G203" s="146" t="s">
        <v>109</v>
      </c>
      <c r="H203" s="188"/>
      <c r="I203" s="188"/>
      <c r="J203" s="160"/>
      <c r="K203" s="160"/>
      <c r="L203" s="160"/>
      <c r="M203" s="188"/>
      <c r="N203" s="160"/>
      <c r="O203" s="160"/>
      <c r="Q203" s="161"/>
      <c r="R203" s="161"/>
      <c r="S203" s="161"/>
      <c r="T203" s="161"/>
      <c r="U203" s="161"/>
      <c r="V203" s="161"/>
      <c r="W203" s="161"/>
      <c r="X203" s="161"/>
      <c r="Z203" s="162"/>
      <c r="AA203" s="162"/>
      <c r="AB203" s="162"/>
      <c r="AC203" s="162"/>
      <c r="AD203" s="162"/>
      <c r="AE203" s="162"/>
      <c r="AF203" s="162"/>
      <c r="AG203" s="162"/>
      <c r="AI203" s="163"/>
      <c r="AJ203" s="163"/>
      <c r="AK203" s="164"/>
      <c r="AL203" s="164"/>
      <c r="AM203" s="164"/>
      <c r="AN203" s="164"/>
      <c r="AO203" s="164"/>
      <c r="AP203" s="164"/>
      <c r="AQ203" s="164"/>
      <c r="AS203" s="161"/>
      <c r="AT203" s="161"/>
      <c r="AU203" s="161"/>
      <c r="AV203" s="161"/>
      <c r="AW203" s="161"/>
      <c r="AX203" s="161"/>
      <c r="AY203" s="161"/>
      <c r="AZ203" s="161"/>
      <c r="BB203" s="164"/>
      <c r="BC203" s="164"/>
    </row>
    <row r="204" spans="1:55" x14ac:dyDescent="0.25">
      <c r="A204" s="158"/>
      <c r="B204" s="146" t="s">
        <v>479</v>
      </c>
      <c r="C204" s="159" t="str">
        <f t="shared" si="43"/>
        <v>45</v>
      </c>
      <c r="D204" s="159" t="str">
        <f t="shared" si="44"/>
        <v>41</v>
      </c>
      <c r="E204" s="147" t="str">
        <f t="shared" si="45"/>
        <v>000</v>
      </c>
      <c r="F204" s="147" t="str">
        <f t="shared" si="46"/>
        <v>5100.17</v>
      </c>
      <c r="G204" s="146" t="s">
        <v>529</v>
      </c>
      <c r="H204" s="188"/>
      <c r="I204" s="188"/>
      <c r="J204" s="160"/>
      <c r="K204" s="160"/>
      <c r="L204" s="160"/>
      <c r="M204" s="188"/>
      <c r="N204" s="160"/>
      <c r="O204" s="160"/>
      <c r="Q204" s="161"/>
      <c r="R204" s="161"/>
      <c r="S204" s="161"/>
      <c r="T204" s="161"/>
      <c r="U204" s="161"/>
      <c r="V204" s="161"/>
      <c r="W204" s="161"/>
      <c r="X204" s="161"/>
      <c r="Z204" s="162"/>
      <c r="AA204" s="162"/>
      <c r="AB204" s="162"/>
      <c r="AC204" s="162"/>
      <c r="AD204" s="162"/>
      <c r="AE204" s="162"/>
      <c r="AF204" s="162"/>
      <c r="AG204" s="162"/>
      <c r="AI204" s="163"/>
      <c r="AJ204" s="163"/>
      <c r="AK204" s="164"/>
      <c r="AL204" s="164"/>
      <c r="AM204" s="164"/>
      <c r="AN204" s="164"/>
      <c r="AO204" s="164"/>
      <c r="AP204" s="164"/>
      <c r="AQ204" s="164"/>
      <c r="AS204" s="161"/>
      <c r="AT204" s="161"/>
      <c r="AU204" s="161"/>
      <c r="AV204" s="161"/>
      <c r="AW204" s="161"/>
      <c r="AX204" s="161"/>
      <c r="AY204" s="161"/>
      <c r="AZ204" s="161"/>
      <c r="BB204" s="164"/>
      <c r="BC204" s="164"/>
    </row>
    <row r="205" spans="1:55" x14ac:dyDescent="0.25">
      <c r="A205" s="158"/>
      <c r="B205" s="146" t="s">
        <v>480</v>
      </c>
      <c r="C205" s="159" t="str">
        <f t="shared" si="43"/>
        <v>45</v>
      </c>
      <c r="D205" s="159" t="str">
        <f t="shared" si="44"/>
        <v>41</v>
      </c>
      <c r="E205" s="147" t="str">
        <f t="shared" si="45"/>
        <v>000</v>
      </c>
      <c r="F205" s="147" t="str">
        <f t="shared" si="46"/>
        <v>6000.01</v>
      </c>
      <c r="G205" s="146" t="s">
        <v>111</v>
      </c>
      <c r="H205" s="188"/>
      <c r="I205" s="188"/>
      <c r="J205" s="160"/>
      <c r="K205" s="160"/>
      <c r="L205" s="160"/>
      <c r="M205" s="188"/>
      <c r="N205" s="160"/>
      <c r="O205" s="160"/>
      <c r="Q205" s="161"/>
      <c r="R205" s="161"/>
      <c r="S205" s="161"/>
      <c r="T205" s="161"/>
      <c r="U205" s="161"/>
      <c r="V205" s="161"/>
      <c r="W205" s="161"/>
      <c r="X205" s="161"/>
      <c r="Z205" s="162"/>
      <c r="AA205" s="162"/>
      <c r="AB205" s="162"/>
      <c r="AC205" s="162"/>
      <c r="AD205" s="162"/>
      <c r="AE205" s="162"/>
      <c r="AF205" s="162"/>
      <c r="AG205" s="162"/>
      <c r="AI205" s="163"/>
      <c r="AJ205" s="163"/>
      <c r="AK205" s="164"/>
      <c r="AL205" s="164"/>
      <c r="AM205" s="164"/>
      <c r="AN205" s="164"/>
      <c r="AO205" s="164"/>
      <c r="AP205" s="164"/>
      <c r="AQ205" s="164"/>
      <c r="AS205" s="161"/>
      <c r="AT205" s="161"/>
      <c r="AU205" s="161"/>
      <c r="AV205" s="161"/>
      <c r="AW205" s="161"/>
      <c r="AX205" s="161"/>
      <c r="AY205" s="161"/>
      <c r="AZ205" s="161"/>
      <c r="BB205" s="164"/>
      <c r="BC205" s="164"/>
    </row>
    <row r="206" spans="1:55" x14ac:dyDescent="0.25">
      <c r="A206" s="158"/>
      <c r="B206" s="146" t="s">
        <v>481</v>
      </c>
      <c r="C206" s="159" t="str">
        <f t="shared" si="43"/>
        <v>45</v>
      </c>
      <c r="D206" s="159" t="str">
        <f t="shared" si="44"/>
        <v>41</v>
      </c>
      <c r="E206" s="147" t="str">
        <f t="shared" si="45"/>
        <v>000</v>
      </c>
      <c r="F206" s="147" t="str">
        <f t="shared" si="46"/>
        <v>6000.10</v>
      </c>
      <c r="G206" s="146" t="s">
        <v>324</v>
      </c>
      <c r="H206" s="188"/>
      <c r="I206" s="188"/>
      <c r="J206" s="160"/>
      <c r="K206" s="160"/>
      <c r="L206" s="160"/>
      <c r="M206" s="188"/>
      <c r="N206" s="160"/>
      <c r="O206" s="160"/>
      <c r="Q206" s="161"/>
      <c r="R206" s="161"/>
      <c r="S206" s="161"/>
      <c r="T206" s="161"/>
      <c r="U206" s="161"/>
      <c r="V206" s="161"/>
      <c r="W206" s="161"/>
      <c r="X206" s="161"/>
      <c r="Z206" s="162"/>
      <c r="AA206" s="162"/>
      <c r="AB206" s="162"/>
      <c r="AC206" s="162"/>
      <c r="AD206" s="162"/>
      <c r="AE206" s="162"/>
      <c r="AF206" s="162"/>
      <c r="AG206" s="162"/>
      <c r="AI206" s="163"/>
      <c r="AJ206" s="163"/>
      <c r="AK206" s="164"/>
      <c r="AL206" s="164"/>
      <c r="AM206" s="164"/>
      <c r="AN206" s="164"/>
      <c r="AO206" s="164"/>
      <c r="AP206" s="164"/>
      <c r="AQ206" s="164"/>
      <c r="AS206" s="161"/>
      <c r="AT206" s="161"/>
      <c r="AU206" s="161"/>
      <c r="AV206" s="161"/>
      <c r="AW206" s="161"/>
      <c r="AX206" s="161"/>
      <c r="AY206" s="161"/>
      <c r="AZ206" s="161"/>
      <c r="BB206" s="164"/>
      <c r="BC206" s="164"/>
    </row>
    <row r="207" spans="1:55" x14ac:dyDescent="0.25">
      <c r="A207" s="158"/>
      <c r="B207" s="146" t="s">
        <v>482</v>
      </c>
      <c r="C207" s="159" t="str">
        <f t="shared" si="43"/>
        <v>45</v>
      </c>
      <c r="D207" s="159" t="str">
        <f t="shared" si="44"/>
        <v>41</v>
      </c>
      <c r="E207" s="147" t="str">
        <f t="shared" si="45"/>
        <v>000</v>
      </c>
      <c r="F207" s="147" t="str">
        <f t="shared" si="46"/>
        <v>6000.12</v>
      </c>
      <c r="G207" s="146" t="s">
        <v>168</v>
      </c>
      <c r="H207" s="188"/>
      <c r="I207" s="188"/>
      <c r="J207" s="160"/>
      <c r="K207" s="160"/>
      <c r="L207" s="160"/>
      <c r="M207" s="188"/>
      <c r="N207" s="160"/>
      <c r="O207" s="160"/>
      <c r="Q207" s="161"/>
      <c r="R207" s="161"/>
      <c r="S207" s="161"/>
      <c r="T207" s="161"/>
      <c r="U207" s="161"/>
      <c r="V207" s="161"/>
      <c r="W207" s="161"/>
      <c r="X207" s="161"/>
      <c r="Z207" s="162"/>
      <c r="AA207" s="162"/>
      <c r="AB207" s="162"/>
      <c r="AC207" s="162"/>
      <c r="AD207" s="162"/>
      <c r="AE207" s="162"/>
      <c r="AF207" s="162"/>
      <c r="AG207" s="162"/>
      <c r="AI207" s="163"/>
      <c r="AJ207" s="163"/>
      <c r="AK207" s="164"/>
      <c r="AL207" s="164"/>
      <c r="AM207" s="164"/>
      <c r="AN207" s="164"/>
      <c r="AO207" s="164"/>
      <c r="AP207" s="164"/>
      <c r="AQ207" s="164"/>
      <c r="AS207" s="161"/>
      <c r="AT207" s="161"/>
      <c r="AU207" s="161"/>
      <c r="AV207" s="161"/>
      <c r="AW207" s="161"/>
      <c r="AX207" s="161"/>
      <c r="AY207" s="161"/>
      <c r="AZ207" s="161"/>
      <c r="BB207" s="164"/>
      <c r="BC207" s="164"/>
    </row>
    <row r="208" spans="1:55" x14ac:dyDescent="0.25">
      <c r="A208" s="158"/>
      <c r="B208" s="146" t="s">
        <v>483</v>
      </c>
      <c r="C208" s="159" t="str">
        <f t="shared" si="43"/>
        <v>45</v>
      </c>
      <c r="D208" s="159" t="str">
        <f t="shared" si="44"/>
        <v>41</v>
      </c>
      <c r="E208" s="147" t="str">
        <f t="shared" si="45"/>
        <v>000</v>
      </c>
      <c r="F208" s="147" t="str">
        <f t="shared" si="46"/>
        <v>6000.13</v>
      </c>
      <c r="G208" s="146" t="s">
        <v>530</v>
      </c>
      <c r="H208" s="188"/>
      <c r="I208" s="188"/>
      <c r="J208" s="160"/>
      <c r="K208" s="160"/>
      <c r="L208" s="160"/>
      <c r="M208" s="188"/>
      <c r="N208" s="160"/>
      <c r="O208" s="160"/>
      <c r="Q208" s="161"/>
      <c r="R208" s="161"/>
      <c r="S208" s="161"/>
      <c r="T208" s="161"/>
      <c r="U208" s="161"/>
      <c r="V208" s="161"/>
      <c r="W208" s="161"/>
      <c r="X208" s="161"/>
      <c r="Z208" s="162"/>
      <c r="AA208" s="162"/>
      <c r="AB208" s="162"/>
      <c r="AC208" s="162"/>
      <c r="AD208" s="162"/>
      <c r="AE208" s="162"/>
      <c r="AF208" s="162"/>
      <c r="AG208" s="162"/>
      <c r="AI208" s="163"/>
      <c r="AJ208" s="163"/>
      <c r="AK208" s="164"/>
      <c r="AL208" s="164"/>
      <c r="AM208" s="164"/>
      <c r="AN208" s="164"/>
      <c r="AO208" s="164"/>
      <c r="AP208" s="164"/>
      <c r="AQ208" s="164"/>
      <c r="AS208" s="161"/>
      <c r="AT208" s="161"/>
      <c r="AU208" s="161"/>
      <c r="AV208" s="161"/>
      <c r="AW208" s="161"/>
      <c r="AX208" s="161"/>
      <c r="AY208" s="161"/>
      <c r="AZ208" s="161"/>
      <c r="BB208" s="164"/>
      <c r="BC208" s="164"/>
    </row>
    <row r="209" spans="1:55" x14ac:dyDescent="0.25">
      <c r="A209" s="158"/>
      <c r="B209" s="146" t="s">
        <v>484</v>
      </c>
      <c r="C209" s="159" t="str">
        <f t="shared" si="43"/>
        <v>45</v>
      </c>
      <c r="D209" s="159" t="str">
        <f t="shared" si="44"/>
        <v>41</v>
      </c>
      <c r="E209" s="147" t="str">
        <f t="shared" si="45"/>
        <v>000</v>
      </c>
      <c r="F209" s="147" t="str">
        <f t="shared" si="46"/>
        <v>6000.14</v>
      </c>
      <c r="G209" s="146" t="s">
        <v>531</v>
      </c>
      <c r="H209" s="188"/>
      <c r="I209" s="188"/>
      <c r="J209" s="160"/>
      <c r="K209" s="160"/>
      <c r="L209" s="160"/>
      <c r="M209" s="188"/>
      <c r="N209" s="160"/>
      <c r="O209" s="160"/>
      <c r="Q209" s="161"/>
      <c r="R209" s="161"/>
      <c r="S209" s="161"/>
      <c r="T209" s="161"/>
      <c r="U209" s="161"/>
      <c r="V209" s="161"/>
      <c r="W209" s="161"/>
      <c r="X209" s="161"/>
      <c r="Z209" s="162"/>
      <c r="AA209" s="162"/>
      <c r="AB209" s="162"/>
      <c r="AC209" s="162"/>
      <c r="AD209" s="162"/>
      <c r="AE209" s="162"/>
      <c r="AF209" s="162"/>
      <c r="AG209" s="162"/>
      <c r="AI209" s="163"/>
      <c r="AJ209" s="163"/>
      <c r="AK209" s="164"/>
      <c r="AL209" s="164"/>
      <c r="AM209" s="164"/>
      <c r="AN209" s="164"/>
      <c r="AO209" s="164"/>
      <c r="AP209" s="164"/>
      <c r="AQ209" s="164"/>
      <c r="AS209" s="161"/>
      <c r="AT209" s="161"/>
      <c r="AU209" s="161"/>
      <c r="AV209" s="161"/>
      <c r="AW209" s="161"/>
      <c r="AX209" s="161"/>
      <c r="AY209" s="161"/>
      <c r="AZ209" s="161"/>
      <c r="BB209" s="164"/>
      <c r="BC209" s="164"/>
    </row>
    <row r="210" spans="1:55" x14ac:dyDescent="0.25">
      <c r="A210" s="158"/>
      <c r="B210" s="146" t="s">
        <v>485</v>
      </c>
      <c r="C210" s="159" t="str">
        <f t="shared" si="43"/>
        <v>45</v>
      </c>
      <c r="D210" s="159" t="str">
        <f t="shared" si="44"/>
        <v>41</v>
      </c>
      <c r="E210" s="147" t="str">
        <f t="shared" si="45"/>
        <v>000</v>
      </c>
      <c r="F210" s="147" t="str">
        <f t="shared" si="46"/>
        <v>6000.18</v>
      </c>
      <c r="G210" s="146" t="s">
        <v>165</v>
      </c>
      <c r="H210" s="188"/>
      <c r="I210" s="188"/>
      <c r="J210" s="160"/>
      <c r="K210" s="160"/>
      <c r="L210" s="160"/>
      <c r="M210" s="188"/>
      <c r="N210" s="160"/>
      <c r="O210" s="160"/>
      <c r="Q210" s="161"/>
      <c r="R210" s="161"/>
      <c r="S210" s="161"/>
      <c r="T210" s="161"/>
      <c r="U210" s="161"/>
      <c r="V210" s="161"/>
      <c r="W210" s="161"/>
      <c r="X210" s="161"/>
      <c r="Z210" s="162"/>
      <c r="AA210" s="162"/>
      <c r="AB210" s="162"/>
      <c r="AC210" s="162"/>
      <c r="AD210" s="162"/>
      <c r="AE210" s="162"/>
      <c r="AF210" s="162"/>
      <c r="AG210" s="162"/>
      <c r="AI210" s="163"/>
      <c r="AJ210" s="163"/>
      <c r="AK210" s="164"/>
      <c r="AL210" s="164"/>
      <c r="AM210" s="164"/>
      <c r="AN210" s="164"/>
      <c r="AO210" s="164"/>
      <c r="AP210" s="164"/>
      <c r="AQ210" s="164"/>
      <c r="AS210" s="161"/>
      <c r="AT210" s="161"/>
      <c r="AU210" s="161"/>
      <c r="AV210" s="161"/>
      <c r="AW210" s="161"/>
      <c r="AX210" s="161"/>
      <c r="AY210" s="161"/>
      <c r="AZ210" s="161"/>
      <c r="BB210" s="164"/>
      <c r="BC210" s="164"/>
    </row>
    <row r="211" spans="1:55" x14ac:dyDescent="0.25">
      <c r="A211" s="158"/>
      <c r="B211" s="146" t="s">
        <v>486</v>
      </c>
      <c r="C211" s="159" t="str">
        <f t="shared" si="43"/>
        <v>45</v>
      </c>
      <c r="D211" s="159" t="str">
        <f t="shared" si="44"/>
        <v>41</v>
      </c>
      <c r="E211" s="147" t="str">
        <f t="shared" si="45"/>
        <v>000</v>
      </c>
      <c r="F211" s="147" t="str">
        <f t="shared" si="46"/>
        <v>6100.01</v>
      </c>
      <c r="G211" s="146" t="s">
        <v>112</v>
      </c>
      <c r="H211" s="188"/>
      <c r="I211" s="188"/>
      <c r="J211" s="160"/>
      <c r="K211" s="160"/>
      <c r="L211" s="160"/>
      <c r="M211" s="188"/>
      <c r="N211" s="160"/>
      <c r="O211" s="160"/>
      <c r="Q211" s="161"/>
      <c r="R211" s="161"/>
      <c r="S211" s="161"/>
      <c r="T211" s="161"/>
      <c r="U211" s="161"/>
      <c r="V211" s="161"/>
      <c r="W211" s="161"/>
      <c r="X211" s="161"/>
      <c r="Z211" s="162"/>
      <c r="AA211" s="162"/>
      <c r="AB211" s="162"/>
      <c r="AC211" s="162"/>
      <c r="AD211" s="162"/>
      <c r="AE211" s="162"/>
      <c r="AF211" s="162"/>
      <c r="AG211" s="162"/>
      <c r="AI211" s="163"/>
      <c r="AJ211" s="163"/>
      <c r="AK211" s="164"/>
      <c r="AL211" s="164"/>
      <c r="AM211" s="164"/>
      <c r="AN211" s="164"/>
      <c r="AO211" s="164"/>
      <c r="AP211" s="164"/>
      <c r="AQ211" s="164"/>
      <c r="AS211" s="161"/>
      <c r="AT211" s="161"/>
      <c r="AU211" s="161"/>
      <c r="AV211" s="161"/>
      <c r="AW211" s="161"/>
      <c r="AX211" s="161"/>
      <c r="AY211" s="161"/>
      <c r="AZ211" s="161"/>
      <c r="BB211" s="164"/>
      <c r="BC211" s="164"/>
    </row>
    <row r="212" spans="1:55" x14ac:dyDescent="0.25">
      <c r="A212" s="158"/>
      <c r="B212" s="146" t="s">
        <v>487</v>
      </c>
      <c r="C212" s="159" t="str">
        <f t="shared" si="43"/>
        <v>45</v>
      </c>
      <c r="D212" s="159" t="str">
        <f t="shared" si="44"/>
        <v>41</v>
      </c>
      <c r="E212" s="147" t="str">
        <f t="shared" si="45"/>
        <v>000</v>
      </c>
      <c r="F212" s="147" t="str">
        <f t="shared" si="46"/>
        <v>6100.02</v>
      </c>
      <c r="G212" s="146" t="s">
        <v>149</v>
      </c>
      <c r="H212" s="188"/>
      <c r="I212" s="188"/>
      <c r="J212" s="160"/>
      <c r="K212" s="160"/>
      <c r="L212" s="160"/>
      <c r="M212" s="188"/>
      <c r="N212" s="160"/>
      <c r="O212" s="160"/>
      <c r="Q212" s="161"/>
      <c r="R212" s="161"/>
      <c r="S212" s="161"/>
      <c r="T212" s="161"/>
      <c r="U212" s="161"/>
      <c r="V212" s="161"/>
      <c r="W212" s="161"/>
      <c r="X212" s="161"/>
      <c r="Z212" s="162"/>
      <c r="AA212" s="162"/>
      <c r="AB212" s="162"/>
      <c r="AC212" s="162"/>
      <c r="AD212" s="162"/>
      <c r="AE212" s="162"/>
      <c r="AF212" s="162"/>
      <c r="AG212" s="162"/>
      <c r="AI212" s="163"/>
      <c r="AJ212" s="163"/>
      <c r="AK212" s="164"/>
      <c r="AL212" s="164"/>
      <c r="AM212" s="164"/>
      <c r="AN212" s="164"/>
      <c r="AO212" s="164"/>
      <c r="AP212" s="164"/>
      <c r="AQ212" s="164"/>
      <c r="AS212" s="161"/>
      <c r="AT212" s="161"/>
      <c r="AU212" s="161"/>
      <c r="AV212" s="161"/>
      <c r="AW212" s="161"/>
      <c r="AX212" s="161"/>
      <c r="AY212" s="161"/>
      <c r="AZ212" s="161"/>
      <c r="BB212" s="164"/>
      <c r="BC212" s="164"/>
    </row>
    <row r="213" spans="1:55" x14ac:dyDescent="0.25">
      <c r="A213" s="158"/>
      <c r="B213" s="146" t="s">
        <v>488</v>
      </c>
      <c r="C213" s="159" t="str">
        <f t="shared" si="43"/>
        <v>45</v>
      </c>
      <c r="D213" s="159" t="str">
        <f t="shared" si="44"/>
        <v>41</v>
      </c>
      <c r="E213" s="147" t="str">
        <f t="shared" si="45"/>
        <v>000</v>
      </c>
      <c r="F213" s="147" t="str">
        <f t="shared" si="46"/>
        <v>6100.03</v>
      </c>
      <c r="G213" s="146" t="s">
        <v>150</v>
      </c>
      <c r="H213" s="188"/>
      <c r="I213" s="188"/>
      <c r="J213" s="160"/>
      <c r="K213" s="160"/>
      <c r="L213" s="160"/>
      <c r="M213" s="188"/>
      <c r="N213" s="160"/>
      <c r="O213" s="160"/>
      <c r="Q213" s="161"/>
      <c r="R213" s="161"/>
      <c r="S213" s="161"/>
      <c r="T213" s="161"/>
      <c r="U213" s="161"/>
      <c r="V213" s="161"/>
      <c r="W213" s="161"/>
      <c r="X213" s="161"/>
      <c r="Z213" s="162"/>
      <c r="AA213" s="162"/>
      <c r="AB213" s="162"/>
      <c r="AC213" s="162"/>
      <c r="AD213" s="162"/>
      <c r="AE213" s="162"/>
      <c r="AF213" s="162"/>
      <c r="AG213" s="162"/>
      <c r="AI213" s="163"/>
      <c r="AJ213" s="163"/>
      <c r="AK213" s="164"/>
      <c r="AL213" s="164"/>
      <c r="AM213" s="164"/>
      <c r="AN213" s="164"/>
      <c r="AO213" s="164"/>
      <c r="AP213" s="164"/>
      <c r="AQ213" s="164"/>
      <c r="AS213" s="161"/>
      <c r="AT213" s="161"/>
      <c r="AU213" s="161"/>
      <c r="AV213" s="161"/>
      <c r="AW213" s="161"/>
      <c r="AX213" s="161"/>
      <c r="AY213" s="161"/>
      <c r="AZ213" s="161"/>
      <c r="BB213" s="164"/>
      <c r="BC213" s="164"/>
    </row>
    <row r="214" spans="1:55" x14ac:dyDescent="0.25">
      <c r="A214" s="158"/>
      <c r="B214" s="146" t="s">
        <v>489</v>
      </c>
      <c r="C214" s="159" t="str">
        <f t="shared" si="43"/>
        <v>45</v>
      </c>
      <c r="D214" s="159" t="str">
        <f t="shared" si="44"/>
        <v>41</v>
      </c>
      <c r="E214" s="147" t="str">
        <f t="shared" si="45"/>
        <v>000</v>
      </c>
      <c r="F214" s="147" t="str">
        <f t="shared" si="46"/>
        <v>6200.01</v>
      </c>
      <c r="G214" s="146" t="s">
        <v>151</v>
      </c>
      <c r="H214" s="188"/>
      <c r="I214" s="188"/>
      <c r="J214" s="160"/>
      <c r="K214" s="160"/>
      <c r="L214" s="160"/>
      <c r="M214" s="188"/>
      <c r="N214" s="160"/>
      <c r="O214" s="160"/>
      <c r="Q214" s="161"/>
      <c r="R214" s="161"/>
      <c r="S214" s="161"/>
      <c r="T214" s="161"/>
      <c r="U214" s="161"/>
      <c r="V214" s="161"/>
      <c r="W214" s="161"/>
      <c r="X214" s="161"/>
      <c r="Z214" s="162"/>
      <c r="AA214" s="162"/>
      <c r="AB214" s="162"/>
      <c r="AC214" s="162"/>
      <c r="AD214" s="162"/>
      <c r="AE214" s="162"/>
      <c r="AF214" s="162"/>
      <c r="AG214" s="162"/>
      <c r="AI214" s="163"/>
      <c r="AJ214" s="163"/>
      <c r="AK214" s="164"/>
      <c r="AL214" s="164"/>
      <c r="AM214" s="164"/>
      <c r="AN214" s="164"/>
      <c r="AO214" s="164"/>
      <c r="AP214" s="164"/>
      <c r="AQ214" s="164"/>
      <c r="AS214" s="161"/>
      <c r="AT214" s="161"/>
      <c r="AU214" s="161"/>
      <c r="AV214" s="161"/>
      <c r="AW214" s="161"/>
      <c r="AX214" s="161"/>
      <c r="AY214" s="161"/>
      <c r="AZ214" s="161"/>
      <c r="BB214" s="164"/>
      <c r="BC214" s="164"/>
    </row>
    <row r="215" spans="1:55" x14ac:dyDescent="0.25">
      <c r="A215" s="158"/>
      <c r="B215" s="146" t="s">
        <v>490</v>
      </c>
      <c r="C215" s="159" t="str">
        <f t="shared" si="43"/>
        <v>45</v>
      </c>
      <c r="D215" s="159" t="str">
        <f t="shared" si="44"/>
        <v>41</v>
      </c>
      <c r="E215" s="147" t="str">
        <f t="shared" si="45"/>
        <v>000</v>
      </c>
      <c r="F215" s="147" t="str">
        <f t="shared" si="46"/>
        <v>6200.02</v>
      </c>
      <c r="G215" s="146" t="s">
        <v>113</v>
      </c>
      <c r="H215" s="188"/>
      <c r="I215" s="188"/>
      <c r="J215" s="160"/>
      <c r="K215" s="160"/>
      <c r="L215" s="160"/>
      <c r="M215" s="188"/>
      <c r="N215" s="160"/>
      <c r="O215" s="160"/>
      <c r="Q215" s="161"/>
      <c r="R215" s="161"/>
      <c r="S215" s="161"/>
      <c r="T215" s="161"/>
      <c r="U215" s="161"/>
      <c r="V215" s="161"/>
      <c r="W215" s="161"/>
      <c r="X215" s="161"/>
      <c r="Z215" s="162"/>
      <c r="AA215" s="162"/>
      <c r="AB215" s="162"/>
      <c r="AC215" s="162"/>
      <c r="AD215" s="162"/>
      <c r="AE215" s="162"/>
      <c r="AF215" s="162"/>
      <c r="AG215" s="162"/>
      <c r="AI215" s="163"/>
      <c r="AJ215" s="163"/>
      <c r="AK215" s="164"/>
      <c r="AL215" s="164"/>
      <c r="AM215" s="164"/>
      <c r="AN215" s="164"/>
      <c r="AO215" s="164"/>
      <c r="AP215" s="164"/>
      <c r="AQ215" s="164"/>
      <c r="AS215" s="161"/>
      <c r="AT215" s="161"/>
      <c r="AU215" s="161"/>
      <c r="AV215" s="161"/>
      <c r="AW215" s="161"/>
      <c r="AX215" s="161"/>
      <c r="AY215" s="161"/>
      <c r="AZ215" s="161"/>
      <c r="BB215" s="164"/>
      <c r="BC215" s="164"/>
    </row>
    <row r="216" spans="1:55" x14ac:dyDescent="0.25">
      <c r="A216" s="158"/>
      <c r="B216" s="146" t="s">
        <v>491</v>
      </c>
      <c r="C216" s="159" t="str">
        <f t="shared" si="43"/>
        <v>45</v>
      </c>
      <c r="D216" s="159" t="str">
        <f t="shared" si="44"/>
        <v>41</v>
      </c>
      <c r="E216" s="147" t="str">
        <f t="shared" si="45"/>
        <v>000</v>
      </c>
      <c r="F216" s="147" t="str">
        <f t="shared" si="46"/>
        <v>6200.03</v>
      </c>
      <c r="G216" s="146" t="s">
        <v>114</v>
      </c>
      <c r="H216" s="188"/>
      <c r="I216" s="188"/>
      <c r="J216" s="160"/>
      <c r="K216" s="160"/>
      <c r="L216" s="160"/>
      <c r="M216" s="188"/>
      <c r="N216" s="160"/>
      <c r="O216" s="160"/>
      <c r="Q216" s="161"/>
      <c r="R216" s="161"/>
      <c r="S216" s="161"/>
      <c r="T216" s="161"/>
      <c r="U216" s="161"/>
      <c r="V216" s="161"/>
      <c r="W216" s="161"/>
      <c r="X216" s="161"/>
      <c r="Z216" s="162"/>
      <c r="AA216" s="162"/>
      <c r="AB216" s="162"/>
      <c r="AC216" s="162"/>
      <c r="AD216" s="162"/>
      <c r="AE216" s="162"/>
      <c r="AF216" s="162"/>
      <c r="AG216" s="162"/>
      <c r="AI216" s="163"/>
      <c r="AJ216" s="163"/>
      <c r="AK216" s="164"/>
      <c r="AL216" s="164"/>
      <c r="AM216" s="164"/>
      <c r="AN216" s="164"/>
      <c r="AO216" s="164"/>
      <c r="AP216" s="164"/>
      <c r="AQ216" s="164"/>
      <c r="AS216" s="161"/>
      <c r="AT216" s="161"/>
      <c r="AU216" s="161"/>
      <c r="AV216" s="161"/>
      <c r="AW216" s="161"/>
      <c r="AX216" s="161"/>
      <c r="AY216" s="161"/>
      <c r="AZ216" s="161"/>
      <c r="BB216" s="164"/>
      <c r="BC216" s="164"/>
    </row>
    <row r="217" spans="1:55" x14ac:dyDescent="0.25">
      <c r="A217" s="158"/>
      <c r="B217" s="146" t="s">
        <v>492</v>
      </c>
      <c r="C217" s="159" t="str">
        <f t="shared" si="43"/>
        <v>45</v>
      </c>
      <c r="D217" s="159" t="str">
        <f t="shared" si="44"/>
        <v>41</v>
      </c>
      <c r="E217" s="147" t="str">
        <f t="shared" si="45"/>
        <v>000</v>
      </c>
      <c r="F217" s="147" t="str">
        <f t="shared" si="46"/>
        <v>6200.04</v>
      </c>
      <c r="G217" s="146" t="s">
        <v>152</v>
      </c>
      <c r="H217" s="188"/>
      <c r="I217" s="188"/>
      <c r="J217" s="160"/>
      <c r="K217" s="160"/>
      <c r="L217" s="160"/>
      <c r="M217" s="188"/>
      <c r="N217" s="160"/>
      <c r="O217" s="160"/>
      <c r="Q217" s="161"/>
      <c r="R217" s="161"/>
      <c r="S217" s="161"/>
      <c r="T217" s="161"/>
      <c r="U217" s="161"/>
      <c r="V217" s="161"/>
      <c r="W217" s="161"/>
      <c r="X217" s="161"/>
      <c r="Z217" s="162"/>
      <c r="AA217" s="162"/>
      <c r="AB217" s="162"/>
      <c r="AC217" s="162"/>
      <c r="AD217" s="162"/>
      <c r="AE217" s="162"/>
      <c r="AF217" s="162"/>
      <c r="AG217" s="162"/>
      <c r="AI217" s="163"/>
      <c r="AJ217" s="163"/>
      <c r="AK217" s="164"/>
      <c r="AL217" s="164"/>
      <c r="AM217" s="164"/>
      <c r="AN217" s="164"/>
      <c r="AO217" s="164"/>
      <c r="AP217" s="164"/>
      <c r="AQ217" s="164"/>
      <c r="AS217" s="161"/>
      <c r="AT217" s="161"/>
      <c r="AU217" s="161"/>
      <c r="AV217" s="161"/>
      <c r="AW217" s="161"/>
      <c r="AX217" s="161"/>
      <c r="AY217" s="161"/>
      <c r="AZ217" s="161"/>
      <c r="BB217" s="164"/>
      <c r="BC217" s="164"/>
    </row>
    <row r="218" spans="1:55" x14ac:dyDescent="0.25">
      <c r="A218" s="158"/>
      <c r="B218" s="146" t="s">
        <v>493</v>
      </c>
      <c r="C218" s="159" t="str">
        <f t="shared" si="43"/>
        <v>45</v>
      </c>
      <c r="D218" s="159" t="str">
        <f t="shared" si="44"/>
        <v>41</v>
      </c>
      <c r="E218" s="147" t="str">
        <f t="shared" si="45"/>
        <v>000</v>
      </c>
      <c r="F218" s="147" t="str">
        <f t="shared" si="46"/>
        <v>6200.05</v>
      </c>
      <c r="G218" s="146" t="s">
        <v>115</v>
      </c>
      <c r="H218" s="188"/>
      <c r="I218" s="188"/>
      <c r="J218" s="160"/>
      <c r="K218" s="160"/>
      <c r="L218" s="160"/>
      <c r="M218" s="188"/>
      <c r="N218" s="160"/>
      <c r="O218" s="160"/>
      <c r="Q218" s="161"/>
      <c r="R218" s="161"/>
      <c r="S218" s="161"/>
      <c r="T218" s="161"/>
      <c r="U218" s="161"/>
      <c r="V218" s="161"/>
      <c r="W218" s="161"/>
      <c r="X218" s="161"/>
      <c r="Z218" s="162"/>
      <c r="AA218" s="162"/>
      <c r="AB218" s="162"/>
      <c r="AC218" s="162"/>
      <c r="AD218" s="162"/>
      <c r="AE218" s="162"/>
      <c r="AF218" s="162"/>
      <c r="AG218" s="162"/>
      <c r="AI218" s="163"/>
      <c r="AJ218" s="163"/>
      <c r="AK218" s="164"/>
      <c r="AL218" s="164"/>
      <c r="AM218" s="164"/>
      <c r="AN218" s="164"/>
      <c r="AO218" s="164"/>
      <c r="AP218" s="164"/>
      <c r="AQ218" s="164"/>
      <c r="AS218" s="161"/>
      <c r="AT218" s="161"/>
      <c r="AU218" s="161"/>
      <c r="AV218" s="161"/>
      <c r="AW218" s="161"/>
      <c r="AX218" s="161"/>
      <c r="AY218" s="161"/>
      <c r="AZ218" s="161"/>
      <c r="BB218" s="164"/>
      <c r="BC218" s="164"/>
    </row>
    <row r="219" spans="1:55" x14ac:dyDescent="0.25">
      <c r="A219" s="158"/>
      <c r="B219" s="146" t="s">
        <v>494</v>
      </c>
      <c r="C219" s="159" t="str">
        <f t="shared" si="43"/>
        <v>45</v>
      </c>
      <c r="D219" s="159" t="str">
        <f t="shared" si="44"/>
        <v>41</v>
      </c>
      <c r="E219" s="147" t="str">
        <f t="shared" si="45"/>
        <v>000</v>
      </c>
      <c r="F219" s="147" t="str">
        <f t="shared" si="46"/>
        <v>6200.09</v>
      </c>
      <c r="G219" s="146" t="s">
        <v>148</v>
      </c>
      <c r="H219" s="188"/>
      <c r="I219" s="188"/>
      <c r="J219" s="160"/>
      <c r="K219" s="160"/>
      <c r="L219" s="160"/>
      <c r="M219" s="188"/>
      <c r="N219" s="160"/>
      <c r="O219" s="160"/>
      <c r="Q219" s="161"/>
      <c r="R219" s="161"/>
      <c r="S219" s="161"/>
      <c r="T219" s="161"/>
      <c r="U219" s="161"/>
      <c r="V219" s="161"/>
      <c r="W219" s="161"/>
      <c r="X219" s="161"/>
      <c r="Z219" s="162"/>
      <c r="AA219" s="162"/>
      <c r="AB219" s="162"/>
      <c r="AC219" s="162"/>
      <c r="AD219" s="162"/>
      <c r="AE219" s="162"/>
      <c r="AF219" s="162"/>
      <c r="AG219" s="162"/>
      <c r="AI219" s="163"/>
      <c r="AJ219" s="163"/>
      <c r="AK219" s="164"/>
      <c r="AL219" s="164"/>
      <c r="AM219" s="164"/>
      <c r="AN219" s="164"/>
      <c r="AO219" s="164"/>
      <c r="AP219" s="164"/>
      <c r="AQ219" s="164"/>
      <c r="AS219" s="161"/>
      <c r="AT219" s="161"/>
      <c r="AU219" s="161"/>
      <c r="AV219" s="161"/>
      <c r="AW219" s="161"/>
      <c r="AX219" s="161"/>
      <c r="AY219" s="161"/>
      <c r="AZ219" s="161"/>
      <c r="BB219" s="164"/>
      <c r="BC219" s="164"/>
    </row>
    <row r="220" spans="1:55" x14ac:dyDescent="0.25">
      <c r="A220" s="158"/>
      <c r="B220" s="146" t="s">
        <v>495</v>
      </c>
      <c r="C220" s="159" t="str">
        <f t="shared" si="43"/>
        <v>45</v>
      </c>
      <c r="D220" s="159" t="str">
        <f t="shared" si="44"/>
        <v>41</v>
      </c>
      <c r="E220" s="147" t="str">
        <f t="shared" si="45"/>
        <v>000</v>
      </c>
      <c r="F220" s="147" t="str">
        <f t="shared" si="46"/>
        <v>6300.01</v>
      </c>
      <c r="G220" s="146" t="s">
        <v>153</v>
      </c>
      <c r="H220" s="188"/>
      <c r="I220" s="188"/>
      <c r="J220" s="160"/>
      <c r="K220" s="160"/>
      <c r="L220" s="160"/>
      <c r="M220" s="188"/>
      <c r="N220" s="160"/>
      <c r="O220" s="160"/>
      <c r="Q220" s="161"/>
      <c r="R220" s="161"/>
      <c r="S220" s="161"/>
      <c r="T220" s="161"/>
      <c r="U220" s="161"/>
      <c r="V220" s="161"/>
      <c r="W220" s="161"/>
      <c r="X220" s="161"/>
      <c r="Z220" s="162"/>
      <c r="AA220" s="162"/>
      <c r="AB220" s="162"/>
      <c r="AC220" s="162"/>
      <c r="AD220" s="162"/>
      <c r="AE220" s="162"/>
      <c r="AF220" s="162"/>
      <c r="AG220" s="162"/>
      <c r="AI220" s="163"/>
      <c r="AJ220" s="163"/>
      <c r="AK220" s="164"/>
      <c r="AL220" s="164"/>
      <c r="AM220" s="164"/>
      <c r="AN220" s="164"/>
      <c r="AO220" s="164"/>
      <c r="AP220" s="164"/>
      <c r="AQ220" s="164"/>
      <c r="AS220" s="161"/>
      <c r="AT220" s="161"/>
      <c r="AU220" s="161"/>
      <c r="AV220" s="161"/>
      <c r="AW220" s="161"/>
      <c r="AX220" s="161"/>
      <c r="AY220" s="161"/>
      <c r="AZ220" s="161"/>
      <c r="BB220" s="164"/>
      <c r="BC220" s="164"/>
    </row>
    <row r="221" spans="1:55" x14ac:dyDescent="0.25">
      <c r="A221" s="158"/>
      <c r="B221" s="146" t="s">
        <v>496</v>
      </c>
      <c r="C221" s="159" t="str">
        <f t="shared" si="43"/>
        <v>45</v>
      </c>
      <c r="D221" s="159" t="str">
        <f t="shared" si="44"/>
        <v>41</v>
      </c>
      <c r="E221" s="147" t="str">
        <f t="shared" si="45"/>
        <v>000</v>
      </c>
      <c r="F221" s="147" t="str">
        <f t="shared" si="46"/>
        <v>6300.02</v>
      </c>
      <c r="G221" s="146" t="s">
        <v>370</v>
      </c>
      <c r="H221" s="188"/>
      <c r="I221" s="188"/>
      <c r="J221" s="160"/>
      <c r="K221" s="160"/>
      <c r="L221" s="160"/>
      <c r="M221" s="188"/>
      <c r="N221" s="160"/>
      <c r="O221" s="160"/>
      <c r="Q221" s="161"/>
      <c r="R221" s="161"/>
      <c r="S221" s="161"/>
      <c r="T221" s="161"/>
      <c r="U221" s="161"/>
      <c r="V221" s="161"/>
      <c r="W221" s="161"/>
      <c r="X221" s="161"/>
      <c r="Z221" s="162"/>
      <c r="AA221" s="162"/>
      <c r="AB221" s="162"/>
      <c r="AC221" s="162"/>
      <c r="AD221" s="162"/>
      <c r="AE221" s="162"/>
      <c r="AF221" s="162"/>
      <c r="AG221" s="162"/>
      <c r="AI221" s="163"/>
      <c r="AJ221" s="163"/>
      <c r="AK221" s="164"/>
      <c r="AL221" s="164"/>
      <c r="AM221" s="164"/>
      <c r="AN221" s="164"/>
      <c r="AO221" s="164"/>
      <c r="AP221" s="164"/>
      <c r="AQ221" s="164"/>
      <c r="AS221" s="161"/>
      <c r="AT221" s="161"/>
      <c r="AU221" s="161"/>
      <c r="AV221" s="161"/>
      <c r="AW221" s="161"/>
      <c r="AX221" s="161"/>
      <c r="AY221" s="161"/>
      <c r="AZ221" s="161"/>
      <c r="BB221" s="164"/>
      <c r="BC221" s="164"/>
    </row>
    <row r="222" spans="1:55" x14ac:dyDescent="0.25">
      <c r="A222" s="158"/>
      <c r="B222" s="146" t="s">
        <v>497</v>
      </c>
      <c r="C222" s="159" t="str">
        <f t="shared" si="43"/>
        <v>45</v>
      </c>
      <c r="D222" s="159" t="str">
        <f t="shared" si="44"/>
        <v>41</v>
      </c>
      <c r="E222" s="147" t="str">
        <f t="shared" si="45"/>
        <v>000</v>
      </c>
      <c r="F222" s="147" t="str">
        <f t="shared" si="46"/>
        <v>6300.03</v>
      </c>
      <c r="G222" s="146" t="s">
        <v>532</v>
      </c>
      <c r="H222" s="188"/>
      <c r="I222" s="188"/>
      <c r="J222" s="160"/>
      <c r="K222" s="160"/>
      <c r="L222" s="160"/>
      <c r="M222" s="188"/>
      <c r="N222" s="160"/>
      <c r="O222" s="160"/>
      <c r="Q222" s="161"/>
      <c r="R222" s="161"/>
      <c r="S222" s="161"/>
      <c r="T222" s="161"/>
      <c r="U222" s="161"/>
      <c r="V222" s="161"/>
      <c r="W222" s="161"/>
      <c r="X222" s="161"/>
      <c r="Z222" s="162"/>
      <c r="AA222" s="162"/>
      <c r="AB222" s="162"/>
      <c r="AC222" s="162"/>
      <c r="AD222" s="162"/>
      <c r="AE222" s="162"/>
      <c r="AF222" s="162"/>
      <c r="AG222" s="162"/>
      <c r="AI222" s="163"/>
      <c r="AJ222" s="163"/>
      <c r="AK222" s="164"/>
      <c r="AL222" s="164"/>
      <c r="AM222" s="164"/>
      <c r="AN222" s="164"/>
      <c r="AO222" s="164"/>
      <c r="AP222" s="164"/>
      <c r="AQ222" s="164"/>
      <c r="AS222" s="161"/>
      <c r="AT222" s="161"/>
      <c r="AU222" s="161"/>
      <c r="AV222" s="161"/>
      <c r="AW222" s="161"/>
      <c r="AX222" s="161"/>
      <c r="AY222" s="161"/>
      <c r="AZ222" s="161"/>
      <c r="BB222" s="164"/>
      <c r="BC222" s="164"/>
    </row>
    <row r="223" spans="1:55" x14ac:dyDescent="0.25">
      <c r="A223" s="158"/>
      <c r="B223" s="146" t="s">
        <v>498</v>
      </c>
      <c r="C223" s="159" t="str">
        <f t="shared" si="43"/>
        <v>45</v>
      </c>
      <c r="D223" s="159" t="str">
        <f t="shared" si="44"/>
        <v>41</v>
      </c>
      <c r="E223" s="147" t="str">
        <f t="shared" si="45"/>
        <v>000</v>
      </c>
      <c r="F223" s="147" t="str">
        <f t="shared" si="46"/>
        <v>6350.01</v>
      </c>
      <c r="G223" s="146" t="s">
        <v>154</v>
      </c>
      <c r="H223" s="188"/>
      <c r="I223" s="188"/>
      <c r="J223" s="160"/>
      <c r="K223" s="160"/>
      <c r="L223" s="160"/>
      <c r="M223" s="188"/>
      <c r="N223" s="160"/>
      <c r="O223" s="160"/>
      <c r="Q223" s="161"/>
      <c r="R223" s="161"/>
      <c r="S223" s="161"/>
      <c r="T223" s="161"/>
      <c r="U223" s="161"/>
      <c r="V223" s="161"/>
      <c r="W223" s="161"/>
      <c r="X223" s="161"/>
      <c r="Z223" s="162"/>
      <c r="AA223" s="162"/>
      <c r="AB223" s="162"/>
      <c r="AC223" s="162"/>
      <c r="AD223" s="162"/>
      <c r="AE223" s="162"/>
      <c r="AF223" s="162"/>
      <c r="AG223" s="162"/>
      <c r="AI223" s="163"/>
      <c r="AJ223" s="163"/>
      <c r="AK223" s="164"/>
      <c r="AL223" s="164"/>
      <c r="AM223" s="164"/>
      <c r="AN223" s="164"/>
      <c r="AO223" s="164"/>
      <c r="AP223" s="164"/>
      <c r="AQ223" s="164"/>
      <c r="AS223" s="161"/>
      <c r="AT223" s="161"/>
      <c r="AU223" s="161"/>
      <c r="AV223" s="161"/>
      <c r="AW223" s="161"/>
      <c r="AX223" s="161"/>
      <c r="AY223" s="161"/>
      <c r="AZ223" s="161"/>
      <c r="BB223" s="164"/>
      <c r="BC223" s="164"/>
    </row>
    <row r="224" spans="1:55" x14ac:dyDescent="0.25">
      <c r="A224" s="158"/>
      <c r="B224" s="146" t="s">
        <v>499</v>
      </c>
      <c r="C224" s="159" t="str">
        <f t="shared" si="43"/>
        <v>45</v>
      </c>
      <c r="D224" s="159" t="str">
        <f t="shared" si="44"/>
        <v>41</v>
      </c>
      <c r="E224" s="147" t="str">
        <f t="shared" si="45"/>
        <v>000</v>
      </c>
      <c r="F224" s="147" t="str">
        <f t="shared" si="46"/>
        <v>6350.02</v>
      </c>
      <c r="G224" s="146" t="s">
        <v>533</v>
      </c>
      <c r="H224" s="188"/>
      <c r="I224" s="188"/>
      <c r="J224" s="160"/>
      <c r="K224" s="160"/>
      <c r="L224" s="160"/>
      <c r="M224" s="188"/>
      <c r="N224" s="160"/>
      <c r="O224" s="160"/>
      <c r="Q224" s="161"/>
      <c r="R224" s="161"/>
      <c r="S224" s="161"/>
      <c r="T224" s="161"/>
      <c r="U224" s="161"/>
      <c r="V224" s="161"/>
      <c r="W224" s="161"/>
      <c r="X224" s="161"/>
      <c r="Z224" s="162"/>
      <c r="AA224" s="162"/>
      <c r="AB224" s="162"/>
      <c r="AC224" s="162"/>
      <c r="AD224" s="162"/>
      <c r="AE224" s="162"/>
      <c r="AF224" s="162"/>
      <c r="AG224" s="162"/>
      <c r="AI224" s="163"/>
      <c r="AJ224" s="163"/>
      <c r="AK224" s="164"/>
      <c r="AL224" s="164"/>
      <c r="AM224" s="164"/>
      <c r="AN224" s="164"/>
      <c r="AO224" s="164"/>
      <c r="AP224" s="164"/>
      <c r="AQ224" s="164"/>
      <c r="AS224" s="161"/>
      <c r="AT224" s="161"/>
      <c r="AU224" s="161"/>
      <c r="AV224" s="161"/>
      <c r="AW224" s="161"/>
      <c r="AX224" s="161"/>
      <c r="AY224" s="161"/>
      <c r="AZ224" s="161"/>
      <c r="BB224" s="164"/>
      <c r="BC224" s="164"/>
    </row>
    <row r="225" spans="1:55" x14ac:dyDescent="0.25">
      <c r="A225" s="158"/>
      <c r="B225" s="146" t="s">
        <v>500</v>
      </c>
      <c r="C225" s="159" t="str">
        <f t="shared" si="43"/>
        <v>45</v>
      </c>
      <c r="D225" s="159" t="str">
        <f t="shared" si="44"/>
        <v>41</v>
      </c>
      <c r="E225" s="147" t="str">
        <f t="shared" si="45"/>
        <v>000</v>
      </c>
      <c r="F225" s="147" t="str">
        <f t="shared" si="46"/>
        <v>6350.03</v>
      </c>
      <c r="G225" s="146" t="s">
        <v>534</v>
      </c>
      <c r="H225" s="188"/>
      <c r="I225" s="188"/>
      <c r="J225" s="160"/>
      <c r="K225" s="160"/>
      <c r="L225" s="160"/>
      <c r="M225" s="188"/>
      <c r="N225" s="160"/>
      <c r="O225" s="160"/>
      <c r="Q225" s="161"/>
      <c r="R225" s="161"/>
      <c r="S225" s="161"/>
      <c r="T225" s="161"/>
      <c r="U225" s="161"/>
      <c r="V225" s="161"/>
      <c r="W225" s="161"/>
      <c r="X225" s="161"/>
      <c r="Z225" s="162"/>
      <c r="AA225" s="162"/>
      <c r="AB225" s="162"/>
      <c r="AC225" s="162"/>
      <c r="AD225" s="162"/>
      <c r="AE225" s="162"/>
      <c r="AF225" s="162"/>
      <c r="AG225" s="162"/>
      <c r="AI225" s="163"/>
      <c r="AJ225" s="163"/>
      <c r="AK225" s="164"/>
      <c r="AL225" s="164"/>
      <c r="AM225" s="164"/>
      <c r="AN225" s="164"/>
      <c r="AO225" s="164"/>
      <c r="AP225" s="164"/>
      <c r="AQ225" s="164"/>
      <c r="AS225" s="161"/>
      <c r="AT225" s="161"/>
      <c r="AU225" s="161"/>
      <c r="AV225" s="161"/>
      <c r="AW225" s="161"/>
      <c r="AX225" s="161"/>
      <c r="AY225" s="161"/>
      <c r="AZ225" s="161"/>
      <c r="BB225" s="164"/>
      <c r="BC225" s="164"/>
    </row>
    <row r="226" spans="1:55" x14ac:dyDescent="0.25">
      <c r="A226" s="158"/>
      <c r="B226" s="146" t="s">
        <v>501</v>
      </c>
      <c r="C226" s="159" t="str">
        <f t="shared" si="43"/>
        <v>45</v>
      </c>
      <c r="D226" s="159" t="str">
        <f t="shared" si="44"/>
        <v>41</v>
      </c>
      <c r="E226" s="147" t="str">
        <f t="shared" si="45"/>
        <v>000</v>
      </c>
      <c r="F226" s="147" t="str">
        <f t="shared" si="46"/>
        <v>6350.04</v>
      </c>
      <c r="G226" s="146" t="s">
        <v>535</v>
      </c>
      <c r="H226" s="188"/>
      <c r="I226" s="188"/>
      <c r="J226" s="160"/>
      <c r="K226" s="160"/>
      <c r="L226" s="160"/>
      <c r="M226" s="188"/>
      <c r="N226" s="160"/>
      <c r="O226" s="160"/>
      <c r="Q226" s="161"/>
      <c r="R226" s="161"/>
      <c r="S226" s="161"/>
      <c r="T226" s="161"/>
      <c r="U226" s="161"/>
      <c r="V226" s="161"/>
      <c r="W226" s="161"/>
      <c r="X226" s="161"/>
      <c r="Z226" s="162"/>
      <c r="AA226" s="162"/>
      <c r="AB226" s="162"/>
      <c r="AC226" s="162"/>
      <c r="AD226" s="162"/>
      <c r="AE226" s="162"/>
      <c r="AF226" s="162"/>
      <c r="AG226" s="162"/>
      <c r="AI226" s="163"/>
      <c r="AJ226" s="163"/>
      <c r="AK226" s="164"/>
      <c r="AL226" s="164"/>
      <c r="AM226" s="164"/>
      <c r="AN226" s="164"/>
      <c r="AO226" s="164"/>
      <c r="AP226" s="164"/>
      <c r="AQ226" s="164"/>
      <c r="AS226" s="161"/>
      <c r="AT226" s="161"/>
      <c r="AU226" s="161"/>
      <c r="AV226" s="161"/>
      <c r="AW226" s="161"/>
      <c r="AX226" s="161"/>
      <c r="AY226" s="161"/>
      <c r="AZ226" s="161"/>
      <c r="BB226" s="164"/>
      <c r="BC226" s="164"/>
    </row>
    <row r="227" spans="1:55" x14ac:dyDescent="0.25">
      <c r="A227" s="158"/>
      <c r="B227" s="146" t="s">
        <v>502</v>
      </c>
      <c r="C227" s="159" t="str">
        <f t="shared" si="43"/>
        <v>45</v>
      </c>
      <c r="D227" s="159" t="str">
        <f t="shared" si="44"/>
        <v>41</v>
      </c>
      <c r="E227" s="147" t="str">
        <f t="shared" si="45"/>
        <v>000</v>
      </c>
      <c r="F227" s="147" t="str">
        <f t="shared" si="46"/>
        <v>6350.05</v>
      </c>
      <c r="G227" s="146" t="s">
        <v>536</v>
      </c>
      <c r="H227" s="188"/>
      <c r="I227" s="188"/>
      <c r="J227" s="160"/>
      <c r="K227" s="160"/>
      <c r="L227" s="160"/>
      <c r="M227" s="188"/>
      <c r="N227" s="160"/>
      <c r="O227" s="160"/>
      <c r="Q227" s="161"/>
      <c r="R227" s="161"/>
      <c r="S227" s="161"/>
      <c r="T227" s="161"/>
      <c r="U227" s="161"/>
      <c r="V227" s="161"/>
      <c r="W227" s="161"/>
      <c r="X227" s="161"/>
      <c r="Z227" s="162"/>
      <c r="AA227" s="162"/>
      <c r="AB227" s="162"/>
      <c r="AC227" s="162"/>
      <c r="AD227" s="162"/>
      <c r="AE227" s="162"/>
      <c r="AF227" s="162"/>
      <c r="AG227" s="162"/>
      <c r="AI227" s="163"/>
      <c r="AJ227" s="163"/>
      <c r="AK227" s="164"/>
      <c r="AL227" s="164"/>
      <c r="AM227" s="164"/>
      <c r="AN227" s="164"/>
      <c r="AO227" s="164"/>
      <c r="AP227" s="164"/>
      <c r="AQ227" s="164"/>
      <c r="AS227" s="161"/>
      <c r="AT227" s="161"/>
      <c r="AU227" s="161"/>
      <c r="AV227" s="161"/>
      <c r="AW227" s="161"/>
      <c r="AX227" s="161"/>
      <c r="AY227" s="161"/>
      <c r="AZ227" s="161"/>
      <c r="BB227" s="164"/>
      <c r="BC227" s="164"/>
    </row>
    <row r="228" spans="1:55" x14ac:dyDescent="0.25">
      <c r="A228" s="158"/>
      <c r="B228" s="146" t="s">
        <v>503</v>
      </c>
      <c r="C228" s="159" t="str">
        <f t="shared" si="43"/>
        <v>45</v>
      </c>
      <c r="D228" s="159" t="str">
        <f t="shared" si="44"/>
        <v>41</v>
      </c>
      <c r="E228" s="147" t="str">
        <f t="shared" si="45"/>
        <v>000</v>
      </c>
      <c r="F228" s="147" t="str">
        <f t="shared" si="46"/>
        <v>6350.06</v>
      </c>
      <c r="G228" s="146" t="s">
        <v>537</v>
      </c>
      <c r="H228" s="188"/>
      <c r="I228" s="188"/>
      <c r="J228" s="160"/>
      <c r="K228" s="160"/>
      <c r="L228" s="160"/>
      <c r="M228" s="188"/>
      <c r="N228" s="160"/>
      <c r="O228" s="160"/>
      <c r="Q228" s="161"/>
      <c r="R228" s="161"/>
      <c r="S228" s="161"/>
      <c r="T228" s="161"/>
      <c r="U228" s="161"/>
      <c r="V228" s="161"/>
      <c r="W228" s="161"/>
      <c r="X228" s="161"/>
      <c r="Z228" s="162"/>
      <c r="AA228" s="162"/>
      <c r="AB228" s="162"/>
      <c r="AC228" s="162"/>
      <c r="AD228" s="162"/>
      <c r="AE228" s="162"/>
      <c r="AF228" s="162"/>
      <c r="AG228" s="162"/>
      <c r="AI228" s="163"/>
      <c r="AJ228" s="163"/>
      <c r="AK228" s="164"/>
      <c r="AL228" s="164"/>
      <c r="AM228" s="164"/>
      <c r="AN228" s="164"/>
      <c r="AO228" s="164"/>
      <c r="AP228" s="164"/>
      <c r="AQ228" s="164"/>
      <c r="AS228" s="161"/>
      <c r="AT228" s="161"/>
      <c r="AU228" s="161"/>
      <c r="AV228" s="161"/>
      <c r="AW228" s="161"/>
      <c r="AX228" s="161"/>
      <c r="AY228" s="161"/>
      <c r="AZ228" s="161"/>
      <c r="BB228" s="164"/>
      <c r="BC228" s="164"/>
    </row>
    <row r="229" spans="1:55" x14ac:dyDescent="0.25">
      <c r="A229" s="158"/>
      <c r="B229" s="146" t="s">
        <v>504</v>
      </c>
      <c r="C229" s="159" t="str">
        <f t="shared" si="43"/>
        <v>45</v>
      </c>
      <c r="D229" s="159" t="str">
        <f t="shared" si="44"/>
        <v>41</v>
      </c>
      <c r="E229" s="147" t="str">
        <f t="shared" si="45"/>
        <v>000</v>
      </c>
      <c r="F229" s="147" t="str">
        <f t="shared" si="46"/>
        <v>6400.01</v>
      </c>
      <c r="G229" s="146" t="s">
        <v>155</v>
      </c>
      <c r="H229" s="188"/>
      <c r="I229" s="188"/>
      <c r="J229" s="160"/>
      <c r="K229" s="160"/>
      <c r="L229" s="160"/>
      <c r="M229" s="188"/>
      <c r="N229" s="160"/>
      <c r="O229" s="160"/>
      <c r="Q229" s="161"/>
      <c r="R229" s="161"/>
      <c r="S229" s="161"/>
      <c r="T229" s="161"/>
      <c r="U229" s="161"/>
      <c r="V229" s="161"/>
      <c r="W229" s="161"/>
      <c r="X229" s="161"/>
      <c r="Z229" s="162"/>
      <c r="AA229" s="162"/>
      <c r="AB229" s="162"/>
      <c r="AC229" s="162"/>
      <c r="AD229" s="162"/>
      <c r="AE229" s="162"/>
      <c r="AF229" s="162"/>
      <c r="AG229" s="162"/>
      <c r="AI229" s="163"/>
      <c r="AJ229" s="163"/>
      <c r="AK229" s="164"/>
      <c r="AL229" s="164"/>
      <c r="AM229" s="164"/>
      <c r="AN229" s="164"/>
      <c r="AO229" s="164"/>
      <c r="AP229" s="164"/>
      <c r="AQ229" s="164"/>
      <c r="AS229" s="161"/>
      <c r="AT229" s="161"/>
      <c r="AU229" s="161"/>
      <c r="AV229" s="161"/>
      <c r="AW229" s="161"/>
      <c r="AX229" s="161"/>
      <c r="AY229" s="161"/>
      <c r="AZ229" s="161"/>
      <c r="BB229" s="164"/>
      <c r="BC229" s="164"/>
    </row>
    <row r="230" spans="1:55" x14ac:dyDescent="0.25">
      <c r="A230" s="158"/>
      <c r="B230" s="146" t="s">
        <v>505</v>
      </c>
      <c r="C230" s="159" t="str">
        <f t="shared" si="43"/>
        <v>45</v>
      </c>
      <c r="D230" s="159" t="str">
        <f t="shared" si="44"/>
        <v>41</v>
      </c>
      <c r="E230" s="147" t="str">
        <f t="shared" si="45"/>
        <v>000</v>
      </c>
      <c r="F230" s="147" t="str">
        <f t="shared" si="46"/>
        <v>6400.02</v>
      </c>
      <c r="G230" s="146" t="s">
        <v>116</v>
      </c>
      <c r="H230" s="188"/>
      <c r="I230" s="188"/>
      <c r="J230" s="160"/>
      <c r="K230" s="160"/>
      <c r="L230" s="160"/>
      <c r="M230" s="188"/>
      <c r="N230" s="160"/>
      <c r="O230" s="160"/>
      <c r="Q230" s="161"/>
      <c r="R230" s="161"/>
      <c r="S230" s="161"/>
      <c r="T230" s="161"/>
      <c r="U230" s="161"/>
      <c r="V230" s="161"/>
      <c r="W230" s="161"/>
      <c r="X230" s="161"/>
      <c r="Z230" s="162"/>
      <c r="AA230" s="162"/>
      <c r="AB230" s="162"/>
      <c r="AC230" s="162"/>
      <c r="AD230" s="162"/>
      <c r="AE230" s="162"/>
      <c r="AF230" s="162"/>
      <c r="AG230" s="162"/>
      <c r="AI230" s="163"/>
      <c r="AJ230" s="163"/>
      <c r="AK230" s="164"/>
      <c r="AL230" s="164"/>
      <c r="AM230" s="164"/>
      <c r="AN230" s="164"/>
      <c r="AO230" s="164"/>
      <c r="AP230" s="164"/>
      <c r="AQ230" s="164"/>
      <c r="AS230" s="161"/>
      <c r="AT230" s="161"/>
      <c r="AU230" s="161"/>
      <c r="AV230" s="161"/>
      <c r="AW230" s="161"/>
      <c r="AX230" s="161"/>
      <c r="AY230" s="161"/>
      <c r="AZ230" s="161"/>
      <c r="BB230" s="164"/>
      <c r="BC230" s="164"/>
    </row>
    <row r="231" spans="1:55" x14ac:dyDescent="0.25">
      <c r="A231" s="158"/>
      <c r="B231" s="146" t="s">
        <v>506</v>
      </c>
      <c r="C231" s="159" t="str">
        <f t="shared" si="43"/>
        <v>45</v>
      </c>
      <c r="D231" s="159" t="str">
        <f t="shared" si="44"/>
        <v>41</v>
      </c>
      <c r="E231" s="147" t="str">
        <f t="shared" si="45"/>
        <v>000</v>
      </c>
      <c r="F231" s="147" t="str">
        <f t="shared" si="46"/>
        <v>6400.03</v>
      </c>
      <c r="G231" s="146" t="s">
        <v>538</v>
      </c>
      <c r="H231" s="188"/>
      <c r="I231" s="188"/>
      <c r="J231" s="160"/>
      <c r="K231" s="160"/>
      <c r="L231" s="160"/>
      <c r="M231" s="188"/>
      <c r="N231" s="160"/>
      <c r="O231" s="160"/>
      <c r="Q231" s="161"/>
      <c r="R231" s="161"/>
      <c r="S231" s="161"/>
      <c r="T231" s="161"/>
      <c r="U231" s="161"/>
      <c r="V231" s="161"/>
      <c r="W231" s="161"/>
      <c r="X231" s="161"/>
      <c r="Z231" s="162"/>
      <c r="AA231" s="162"/>
      <c r="AB231" s="162"/>
      <c r="AC231" s="162"/>
      <c r="AD231" s="162"/>
      <c r="AE231" s="162"/>
      <c r="AF231" s="162"/>
      <c r="AG231" s="162"/>
      <c r="AI231" s="163"/>
      <c r="AJ231" s="163"/>
      <c r="AK231" s="164"/>
      <c r="AL231" s="164"/>
      <c r="AM231" s="164"/>
      <c r="AN231" s="164"/>
      <c r="AO231" s="164"/>
      <c r="AP231" s="164"/>
      <c r="AQ231" s="164"/>
      <c r="AS231" s="161"/>
      <c r="AT231" s="161"/>
      <c r="AU231" s="161"/>
      <c r="AV231" s="161"/>
      <c r="AW231" s="161"/>
      <c r="AX231" s="161"/>
      <c r="AY231" s="161"/>
      <c r="AZ231" s="161"/>
      <c r="BB231" s="164"/>
      <c r="BC231" s="164"/>
    </row>
    <row r="232" spans="1:55" x14ac:dyDescent="0.25">
      <c r="A232" s="158"/>
      <c r="B232" s="146" t="s">
        <v>507</v>
      </c>
      <c r="C232" s="159" t="str">
        <f t="shared" si="43"/>
        <v>45</v>
      </c>
      <c r="D232" s="159" t="str">
        <f t="shared" si="44"/>
        <v>41</v>
      </c>
      <c r="E232" s="147" t="str">
        <f t="shared" si="45"/>
        <v>000</v>
      </c>
      <c r="F232" s="147" t="str">
        <f t="shared" si="46"/>
        <v>6400.04</v>
      </c>
      <c r="G232" s="146" t="s">
        <v>539</v>
      </c>
      <c r="H232" s="188"/>
      <c r="I232" s="188"/>
      <c r="J232" s="160"/>
      <c r="K232" s="160"/>
      <c r="L232" s="160"/>
      <c r="M232" s="188"/>
      <c r="N232" s="160"/>
      <c r="O232" s="160"/>
      <c r="Q232" s="161"/>
      <c r="R232" s="161"/>
      <c r="S232" s="161"/>
      <c r="T232" s="161"/>
      <c r="U232" s="161"/>
      <c r="V232" s="161"/>
      <c r="W232" s="161"/>
      <c r="X232" s="161"/>
      <c r="Z232" s="162"/>
      <c r="AA232" s="162"/>
      <c r="AB232" s="162"/>
      <c r="AC232" s="162"/>
      <c r="AD232" s="162"/>
      <c r="AE232" s="162"/>
      <c r="AF232" s="162"/>
      <c r="AG232" s="162"/>
      <c r="AI232" s="163"/>
      <c r="AJ232" s="163"/>
      <c r="AK232" s="164"/>
      <c r="AL232" s="164"/>
      <c r="AM232" s="164"/>
      <c r="AN232" s="164"/>
      <c r="AO232" s="164"/>
      <c r="AP232" s="164"/>
      <c r="AQ232" s="164"/>
      <c r="AS232" s="161"/>
      <c r="AT232" s="161"/>
      <c r="AU232" s="161"/>
      <c r="AV232" s="161"/>
      <c r="AW232" s="161"/>
      <c r="AX232" s="161"/>
      <c r="AY232" s="161"/>
      <c r="AZ232" s="161"/>
      <c r="BB232" s="164"/>
      <c r="BC232" s="164"/>
    </row>
    <row r="233" spans="1:55" x14ac:dyDescent="0.25">
      <c r="A233" s="158"/>
      <c r="B233" s="146" t="s">
        <v>508</v>
      </c>
      <c r="C233" s="159" t="str">
        <f t="shared" si="43"/>
        <v>45</v>
      </c>
      <c r="D233" s="159" t="str">
        <f t="shared" si="44"/>
        <v>41</v>
      </c>
      <c r="E233" s="147" t="str">
        <f t="shared" si="45"/>
        <v>000</v>
      </c>
      <c r="F233" s="147" t="str">
        <f t="shared" si="46"/>
        <v>6400.05</v>
      </c>
      <c r="G233" s="146" t="s">
        <v>117</v>
      </c>
      <c r="H233" s="188"/>
      <c r="I233" s="188"/>
      <c r="J233" s="160"/>
      <c r="K233" s="160"/>
      <c r="L233" s="160"/>
      <c r="M233" s="188"/>
      <c r="N233" s="160"/>
      <c r="O233" s="160"/>
      <c r="Q233" s="161"/>
      <c r="R233" s="161"/>
      <c r="S233" s="161"/>
      <c r="T233" s="161"/>
      <c r="U233" s="161"/>
      <c r="V233" s="161"/>
      <c r="W233" s="161"/>
      <c r="X233" s="161"/>
      <c r="Z233" s="162"/>
      <c r="AA233" s="162"/>
      <c r="AB233" s="162"/>
      <c r="AC233" s="162"/>
      <c r="AD233" s="162"/>
      <c r="AE233" s="162"/>
      <c r="AF233" s="162"/>
      <c r="AG233" s="162"/>
      <c r="AI233" s="163"/>
      <c r="AJ233" s="163"/>
      <c r="AK233" s="164"/>
      <c r="AL233" s="164"/>
      <c r="AM233" s="164"/>
      <c r="AN233" s="164"/>
      <c r="AO233" s="164"/>
      <c r="AP233" s="164"/>
      <c r="AQ233" s="164"/>
      <c r="AS233" s="161"/>
      <c r="AT233" s="161"/>
      <c r="AU233" s="161"/>
      <c r="AV233" s="161"/>
      <c r="AW233" s="161"/>
      <c r="AX233" s="161"/>
      <c r="AY233" s="161"/>
      <c r="AZ233" s="161"/>
      <c r="BB233" s="164"/>
      <c r="BC233" s="164"/>
    </row>
    <row r="234" spans="1:55" x14ac:dyDescent="0.25">
      <c r="A234" s="158"/>
      <c r="B234" s="146" t="s">
        <v>509</v>
      </c>
      <c r="C234" s="159" t="str">
        <f t="shared" si="43"/>
        <v>45</v>
      </c>
      <c r="D234" s="159" t="str">
        <f t="shared" si="44"/>
        <v>41</v>
      </c>
      <c r="E234" s="147" t="str">
        <f t="shared" si="45"/>
        <v>000</v>
      </c>
      <c r="F234" s="147" t="str">
        <f t="shared" si="46"/>
        <v>6600.01</v>
      </c>
      <c r="G234" s="146" t="s">
        <v>156</v>
      </c>
      <c r="H234" s="188"/>
      <c r="I234" s="188"/>
      <c r="J234" s="160"/>
      <c r="K234" s="160"/>
      <c r="L234" s="160"/>
      <c r="M234" s="188"/>
      <c r="N234" s="160"/>
      <c r="O234" s="160"/>
      <c r="Q234" s="161"/>
      <c r="R234" s="161"/>
      <c r="S234" s="161"/>
      <c r="T234" s="161"/>
      <c r="U234" s="161"/>
      <c r="V234" s="161"/>
      <c r="W234" s="161"/>
      <c r="X234" s="161"/>
      <c r="Z234" s="162"/>
      <c r="AA234" s="162"/>
      <c r="AB234" s="162"/>
      <c r="AC234" s="162"/>
      <c r="AD234" s="162"/>
      <c r="AE234" s="162"/>
      <c r="AF234" s="162"/>
      <c r="AG234" s="162"/>
      <c r="AI234" s="163"/>
      <c r="AJ234" s="163"/>
      <c r="AK234" s="164"/>
      <c r="AL234" s="164"/>
      <c r="AM234" s="164"/>
      <c r="AN234" s="164"/>
      <c r="AO234" s="164"/>
      <c r="AP234" s="164"/>
      <c r="AQ234" s="164"/>
      <c r="AS234" s="161"/>
      <c r="AT234" s="161"/>
      <c r="AU234" s="161"/>
      <c r="AV234" s="161"/>
      <c r="AW234" s="161"/>
      <c r="AX234" s="161"/>
      <c r="AY234" s="161"/>
      <c r="AZ234" s="161"/>
      <c r="BB234" s="164"/>
      <c r="BC234" s="164"/>
    </row>
    <row r="235" spans="1:55" x14ac:dyDescent="0.25">
      <c r="A235" s="158"/>
      <c r="B235" s="146" t="s">
        <v>510</v>
      </c>
      <c r="C235" s="159" t="str">
        <f t="shared" si="43"/>
        <v>45</v>
      </c>
      <c r="D235" s="159" t="str">
        <f t="shared" si="44"/>
        <v>41</v>
      </c>
      <c r="E235" s="147" t="str">
        <f t="shared" si="45"/>
        <v>000</v>
      </c>
      <c r="F235" s="147" t="str">
        <f t="shared" si="46"/>
        <v>6600.03</v>
      </c>
      <c r="G235" s="146" t="s">
        <v>157</v>
      </c>
      <c r="H235" s="188"/>
      <c r="I235" s="188"/>
      <c r="J235" s="160"/>
      <c r="K235" s="160"/>
      <c r="L235" s="160"/>
      <c r="M235" s="188"/>
      <c r="N235" s="160"/>
      <c r="O235" s="160"/>
      <c r="Q235" s="161"/>
      <c r="R235" s="161"/>
      <c r="S235" s="161"/>
      <c r="T235" s="161"/>
      <c r="U235" s="161"/>
      <c r="V235" s="161"/>
      <c r="W235" s="161"/>
      <c r="X235" s="161"/>
      <c r="Z235" s="162"/>
      <c r="AA235" s="162"/>
      <c r="AB235" s="162"/>
      <c r="AC235" s="162"/>
      <c r="AD235" s="162"/>
      <c r="AE235" s="162"/>
      <c r="AF235" s="162"/>
      <c r="AG235" s="162"/>
      <c r="AI235" s="163"/>
      <c r="AJ235" s="163"/>
      <c r="AK235" s="164"/>
      <c r="AL235" s="164"/>
      <c r="AM235" s="164"/>
      <c r="AN235" s="164"/>
      <c r="AO235" s="164"/>
      <c r="AP235" s="164"/>
      <c r="AQ235" s="164"/>
      <c r="AS235" s="161"/>
      <c r="AT235" s="161"/>
      <c r="AU235" s="161"/>
      <c r="AV235" s="161"/>
      <c r="AW235" s="161"/>
      <c r="AX235" s="161"/>
      <c r="AY235" s="161"/>
      <c r="AZ235" s="161"/>
      <c r="BB235" s="164"/>
      <c r="BC235" s="164"/>
    </row>
    <row r="236" spans="1:55" x14ac:dyDescent="0.25">
      <c r="A236" s="158"/>
      <c r="B236" s="146" t="s">
        <v>511</v>
      </c>
      <c r="C236" s="159" t="str">
        <f t="shared" si="43"/>
        <v>45</v>
      </c>
      <c r="D236" s="159" t="str">
        <f t="shared" si="44"/>
        <v>41</v>
      </c>
      <c r="E236" s="147" t="str">
        <f t="shared" si="45"/>
        <v>000</v>
      </c>
      <c r="F236" s="147" t="str">
        <f t="shared" si="46"/>
        <v>6600.04</v>
      </c>
      <c r="G236" s="146" t="s">
        <v>119</v>
      </c>
      <c r="H236" s="188"/>
      <c r="I236" s="188"/>
      <c r="J236" s="160"/>
      <c r="K236" s="160"/>
      <c r="L236" s="160"/>
      <c r="M236" s="188"/>
      <c r="N236" s="160"/>
      <c r="O236" s="160"/>
      <c r="Q236" s="161"/>
      <c r="R236" s="161"/>
      <c r="S236" s="161"/>
      <c r="T236" s="161"/>
      <c r="U236" s="161"/>
      <c r="V236" s="161"/>
      <c r="W236" s="161"/>
      <c r="X236" s="161"/>
      <c r="Z236" s="162"/>
      <c r="AA236" s="162"/>
      <c r="AB236" s="162"/>
      <c r="AC236" s="162"/>
      <c r="AD236" s="162"/>
      <c r="AE236" s="162"/>
      <c r="AF236" s="162"/>
      <c r="AG236" s="162"/>
      <c r="AI236" s="163"/>
      <c r="AJ236" s="163"/>
      <c r="AK236" s="164"/>
      <c r="AL236" s="164"/>
      <c r="AM236" s="164"/>
      <c r="AN236" s="164"/>
      <c r="AO236" s="164"/>
      <c r="AP236" s="164"/>
      <c r="AQ236" s="164"/>
      <c r="AS236" s="161"/>
      <c r="AT236" s="161"/>
      <c r="AU236" s="161"/>
      <c r="AV236" s="161"/>
      <c r="AW236" s="161"/>
      <c r="AX236" s="161"/>
      <c r="AY236" s="161"/>
      <c r="AZ236" s="161"/>
      <c r="BB236" s="164"/>
      <c r="BC236" s="164"/>
    </row>
    <row r="237" spans="1:55" x14ac:dyDescent="0.25">
      <c r="A237" s="158"/>
      <c r="B237" s="146" t="s">
        <v>512</v>
      </c>
      <c r="C237" s="159" t="str">
        <f t="shared" si="43"/>
        <v>45</v>
      </c>
      <c r="D237" s="159" t="str">
        <f t="shared" si="44"/>
        <v>41</v>
      </c>
      <c r="E237" s="147" t="str">
        <f t="shared" si="45"/>
        <v>000</v>
      </c>
      <c r="F237" s="147" t="str">
        <f t="shared" si="46"/>
        <v>6600.05</v>
      </c>
      <c r="G237" s="146" t="s">
        <v>394</v>
      </c>
      <c r="H237" s="188"/>
      <c r="I237" s="188"/>
      <c r="J237" s="160"/>
      <c r="K237" s="160"/>
      <c r="L237" s="160"/>
      <c r="M237" s="188"/>
      <c r="N237" s="160"/>
      <c r="O237" s="160"/>
      <c r="Q237" s="161"/>
      <c r="R237" s="161"/>
      <c r="S237" s="161"/>
      <c r="T237" s="161"/>
      <c r="U237" s="161"/>
      <c r="V237" s="161"/>
      <c r="W237" s="161"/>
      <c r="X237" s="161"/>
      <c r="Z237" s="162"/>
      <c r="AA237" s="162"/>
      <c r="AB237" s="162"/>
      <c r="AC237" s="162"/>
      <c r="AD237" s="162"/>
      <c r="AE237" s="162"/>
      <c r="AF237" s="162"/>
      <c r="AG237" s="162"/>
      <c r="AI237" s="163"/>
      <c r="AJ237" s="163"/>
      <c r="AK237" s="164"/>
      <c r="AL237" s="164"/>
      <c r="AM237" s="164"/>
      <c r="AN237" s="164"/>
      <c r="AO237" s="164"/>
      <c r="AP237" s="164"/>
      <c r="AQ237" s="164"/>
      <c r="AS237" s="161"/>
      <c r="AT237" s="161"/>
      <c r="AU237" s="161"/>
      <c r="AV237" s="161"/>
      <c r="AW237" s="161"/>
      <c r="AX237" s="161"/>
      <c r="AY237" s="161"/>
      <c r="AZ237" s="161"/>
      <c r="BB237" s="164"/>
      <c r="BC237" s="164"/>
    </row>
    <row r="238" spans="1:55" x14ac:dyDescent="0.25">
      <c r="A238" s="158"/>
      <c r="B238" s="146" t="s">
        <v>513</v>
      </c>
      <c r="C238" s="159" t="str">
        <f t="shared" si="43"/>
        <v>45</v>
      </c>
      <c r="D238" s="159" t="str">
        <f t="shared" si="44"/>
        <v>41</v>
      </c>
      <c r="E238" s="147" t="str">
        <f t="shared" si="45"/>
        <v>000</v>
      </c>
      <c r="F238" s="147" t="str">
        <f t="shared" si="46"/>
        <v>6600.06</v>
      </c>
      <c r="G238" s="146" t="s">
        <v>158</v>
      </c>
      <c r="H238" s="188"/>
      <c r="I238" s="188"/>
      <c r="J238" s="160"/>
      <c r="K238" s="160"/>
      <c r="L238" s="160"/>
      <c r="M238" s="188"/>
      <c r="N238" s="160"/>
      <c r="O238" s="160"/>
      <c r="Q238" s="161"/>
      <c r="R238" s="161"/>
      <c r="S238" s="161"/>
      <c r="T238" s="161"/>
      <c r="U238" s="161"/>
      <c r="V238" s="161"/>
      <c r="W238" s="161"/>
      <c r="X238" s="161"/>
      <c r="Z238" s="162"/>
      <c r="AA238" s="162"/>
      <c r="AB238" s="162"/>
      <c r="AC238" s="162"/>
      <c r="AD238" s="162"/>
      <c r="AE238" s="162"/>
      <c r="AF238" s="162"/>
      <c r="AG238" s="162"/>
      <c r="AI238" s="163"/>
      <c r="AJ238" s="163"/>
      <c r="AK238" s="164"/>
      <c r="AL238" s="164"/>
      <c r="AM238" s="164"/>
      <c r="AN238" s="164"/>
      <c r="AO238" s="164"/>
      <c r="AP238" s="164"/>
      <c r="AQ238" s="164"/>
      <c r="AS238" s="161"/>
      <c r="AT238" s="161"/>
      <c r="AU238" s="161"/>
      <c r="AV238" s="161"/>
      <c r="AW238" s="161"/>
      <c r="AX238" s="161"/>
      <c r="AY238" s="161"/>
      <c r="AZ238" s="161"/>
      <c r="BB238" s="164"/>
      <c r="BC238" s="164"/>
    </row>
    <row r="239" spans="1:55" x14ac:dyDescent="0.25">
      <c r="A239" s="158"/>
      <c r="B239" s="146" t="s">
        <v>514</v>
      </c>
      <c r="C239" s="159" t="str">
        <f t="shared" si="43"/>
        <v>45</v>
      </c>
      <c r="D239" s="159" t="str">
        <f t="shared" si="44"/>
        <v>41</v>
      </c>
      <c r="E239" s="147" t="str">
        <f t="shared" si="45"/>
        <v>000</v>
      </c>
      <c r="F239" s="147" t="str">
        <f t="shared" si="46"/>
        <v>6600.07</v>
      </c>
      <c r="G239" s="146" t="s">
        <v>120</v>
      </c>
      <c r="H239" s="188"/>
      <c r="I239" s="188"/>
      <c r="J239" s="160"/>
      <c r="K239" s="160"/>
      <c r="L239" s="160"/>
      <c r="M239" s="188"/>
      <c r="N239" s="160"/>
      <c r="O239" s="160"/>
      <c r="Q239" s="161"/>
      <c r="R239" s="161"/>
      <c r="S239" s="161"/>
      <c r="T239" s="161"/>
      <c r="U239" s="161"/>
      <c r="V239" s="161"/>
      <c r="W239" s="161"/>
      <c r="X239" s="161"/>
      <c r="Z239" s="162"/>
      <c r="AA239" s="162"/>
      <c r="AB239" s="162"/>
      <c r="AC239" s="162"/>
      <c r="AD239" s="162"/>
      <c r="AE239" s="162"/>
      <c r="AF239" s="162"/>
      <c r="AG239" s="162"/>
      <c r="AI239" s="163"/>
      <c r="AJ239" s="163"/>
      <c r="AK239" s="164"/>
      <c r="AL239" s="164"/>
      <c r="AM239" s="164"/>
      <c r="AN239" s="164"/>
      <c r="AO239" s="164"/>
      <c r="AP239" s="164"/>
      <c r="AQ239" s="164"/>
      <c r="AS239" s="161"/>
      <c r="AT239" s="161"/>
      <c r="AU239" s="161"/>
      <c r="AV239" s="161"/>
      <c r="AW239" s="161"/>
      <c r="AX239" s="161"/>
      <c r="AY239" s="161"/>
      <c r="AZ239" s="161"/>
      <c r="BB239" s="164"/>
      <c r="BC239" s="164"/>
    </row>
    <row r="240" spans="1:55" x14ac:dyDescent="0.25">
      <c r="A240" s="158"/>
      <c r="B240" s="146" t="s">
        <v>515</v>
      </c>
      <c r="C240" s="159" t="str">
        <f t="shared" si="43"/>
        <v>45</v>
      </c>
      <c r="D240" s="159" t="str">
        <f t="shared" si="44"/>
        <v>41</v>
      </c>
      <c r="E240" s="147" t="str">
        <f t="shared" si="45"/>
        <v>000</v>
      </c>
      <c r="F240" s="147" t="str">
        <f t="shared" si="46"/>
        <v>6600.08</v>
      </c>
      <c r="G240" s="146" t="s">
        <v>540</v>
      </c>
      <c r="H240" s="188"/>
      <c r="I240" s="188"/>
      <c r="J240" s="160"/>
      <c r="K240" s="160"/>
      <c r="L240" s="160"/>
      <c r="M240" s="188"/>
      <c r="N240" s="160"/>
      <c r="O240" s="160"/>
      <c r="Q240" s="161"/>
      <c r="R240" s="161"/>
      <c r="S240" s="161"/>
      <c r="T240" s="161"/>
      <c r="U240" s="161"/>
      <c r="V240" s="161"/>
      <c r="W240" s="161"/>
      <c r="X240" s="161"/>
      <c r="Z240" s="162"/>
      <c r="AA240" s="162"/>
      <c r="AB240" s="162"/>
      <c r="AC240" s="162"/>
      <c r="AD240" s="162"/>
      <c r="AE240" s="162"/>
      <c r="AF240" s="162"/>
      <c r="AG240" s="162"/>
      <c r="AI240" s="163"/>
      <c r="AJ240" s="163"/>
      <c r="AK240" s="164"/>
      <c r="AL240" s="164"/>
      <c r="AM240" s="164"/>
      <c r="AN240" s="164"/>
      <c r="AO240" s="164"/>
      <c r="AP240" s="164"/>
      <c r="AQ240" s="164"/>
      <c r="AS240" s="161"/>
      <c r="AT240" s="161"/>
      <c r="AU240" s="161"/>
      <c r="AV240" s="161"/>
      <c r="AW240" s="161"/>
      <c r="AX240" s="161"/>
      <c r="AY240" s="161"/>
      <c r="AZ240" s="161"/>
      <c r="BB240" s="164"/>
      <c r="BC240" s="164"/>
    </row>
    <row r="241" spans="1:55" x14ac:dyDescent="0.25">
      <c r="A241" s="158"/>
      <c r="B241" s="146" t="s">
        <v>516</v>
      </c>
      <c r="C241" s="159" t="str">
        <f t="shared" si="43"/>
        <v>45</v>
      </c>
      <c r="D241" s="159" t="str">
        <f t="shared" si="44"/>
        <v>41</v>
      </c>
      <c r="E241" s="147" t="str">
        <f t="shared" si="45"/>
        <v>000</v>
      </c>
      <c r="F241" s="147" t="str">
        <f t="shared" si="46"/>
        <v>6600.14</v>
      </c>
      <c r="G241" s="146" t="s">
        <v>402</v>
      </c>
      <c r="H241" s="188"/>
      <c r="I241" s="188"/>
      <c r="J241" s="160"/>
      <c r="K241" s="160"/>
      <c r="L241" s="160"/>
      <c r="M241" s="188"/>
      <c r="N241" s="160"/>
      <c r="O241" s="160"/>
      <c r="Q241" s="161"/>
      <c r="R241" s="161"/>
      <c r="S241" s="161"/>
      <c r="T241" s="161"/>
      <c r="U241" s="161"/>
      <c r="V241" s="161"/>
      <c r="W241" s="161"/>
      <c r="X241" s="161"/>
      <c r="Z241" s="162"/>
      <c r="AA241" s="162"/>
      <c r="AB241" s="162"/>
      <c r="AC241" s="162"/>
      <c r="AD241" s="162"/>
      <c r="AE241" s="162"/>
      <c r="AF241" s="162"/>
      <c r="AG241" s="162"/>
      <c r="AI241" s="163"/>
      <c r="AJ241" s="163"/>
      <c r="AK241" s="164"/>
      <c r="AL241" s="164"/>
      <c r="AM241" s="164"/>
      <c r="AN241" s="164"/>
      <c r="AO241" s="164"/>
      <c r="AP241" s="164"/>
      <c r="AQ241" s="164"/>
      <c r="AS241" s="161"/>
      <c r="AT241" s="161"/>
      <c r="AU241" s="161"/>
      <c r="AV241" s="161"/>
      <c r="AW241" s="161"/>
      <c r="AX241" s="161"/>
      <c r="AY241" s="161"/>
      <c r="AZ241" s="161"/>
      <c r="BB241" s="164"/>
      <c r="BC241" s="164"/>
    </row>
    <row r="242" spans="1:55" x14ac:dyDescent="0.25">
      <c r="A242" s="158"/>
      <c r="B242" s="146" t="s">
        <v>517</v>
      </c>
      <c r="C242" s="159" t="str">
        <f t="shared" si="43"/>
        <v>45</v>
      </c>
      <c r="D242" s="159" t="str">
        <f t="shared" si="44"/>
        <v>41</v>
      </c>
      <c r="E242" s="147" t="str">
        <f t="shared" si="45"/>
        <v>000</v>
      </c>
      <c r="F242" s="147" t="str">
        <f t="shared" si="46"/>
        <v>6600.24</v>
      </c>
      <c r="G242" s="146" t="s">
        <v>541</v>
      </c>
      <c r="H242" s="188"/>
      <c r="I242" s="188"/>
      <c r="J242" s="160"/>
      <c r="K242" s="160"/>
      <c r="L242" s="160"/>
      <c r="M242" s="188"/>
      <c r="N242" s="160"/>
      <c r="O242" s="160"/>
      <c r="Q242" s="161"/>
      <c r="R242" s="161"/>
      <c r="S242" s="161"/>
      <c r="T242" s="161"/>
      <c r="U242" s="161"/>
      <c r="V242" s="161"/>
      <c r="W242" s="161"/>
      <c r="X242" s="161"/>
      <c r="Z242" s="162"/>
      <c r="AA242" s="162"/>
      <c r="AB242" s="162"/>
      <c r="AC242" s="162"/>
      <c r="AD242" s="162"/>
      <c r="AE242" s="162"/>
      <c r="AF242" s="162"/>
      <c r="AG242" s="162"/>
      <c r="AI242" s="163"/>
      <c r="AJ242" s="163"/>
      <c r="AK242" s="164"/>
      <c r="AL242" s="164"/>
      <c r="AM242" s="164"/>
      <c r="AN242" s="164"/>
      <c r="AO242" s="164"/>
      <c r="AP242" s="164"/>
      <c r="AQ242" s="164"/>
      <c r="AS242" s="161"/>
      <c r="AT242" s="161"/>
      <c r="AU242" s="161"/>
      <c r="AV242" s="161"/>
      <c r="AW242" s="161"/>
      <c r="AX242" s="161"/>
      <c r="AY242" s="161"/>
      <c r="AZ242" s="161"/>
      <c r="BB242" s="164"/>
      <c r="BC242" s="164"/>
    </row>
    <row r="243" spans="1:55" x14ac:dyDescent="0.25">
      <c r="A243" s="158"/>
      <c r="B243" s="146" t="s">
        <v>518</v>
      </c>
      <c r="C243" s="159" t="str">
        <f t="shared" si="43"/>
        <v>45</v>
      </c>
      <c r="D243" s="159" t="str">
        <f t="shared" si="44"/>
        <v>41</v>
      </c>
      <c r="E243" s="147" t="str">
        <f t="shared" si="45"/>
        <v>000</v>
      </c>
      <c r="F243" s="147" t="str">
        <f t="shared" si="46"/>
        <v>6600.25</v>
      </c>
      <c r="G243" s="146" t="s">
        <v>542</v>
      </c>
      <c r="H243" s="188"/>
      <c r="I243" s="188"/>
      <c r="J243" s="160"/>
      <c r="K243" s="160"/>
      <c r="L243" s="160"/>
      <c r="M243" s="188"/>
      <c r="N243" s="160"/>
      <c r="O243" s="160"/>
      <c r="Q243" s="161"/>
      <c r="R243" s="161"/>
      <c r="S243" s="161"/>
      <c r="T243" s="161"/>
      <c r="U243" s="161"/>
      <c r="V243" s="161"/>
      <c r="W243" s="161"/>
      <c r="X243" s="161"/>
      <c r="Z243" s="162"/>
      <c r="AA243" s="162"/>
      <c r="AB243" s="162"/>
      <c r="AC243" s="162"/>
      <c r="AD243" s="162"/>
      <c r="AE243" s="162"/>
      <c r="AF243" s="162"/>
      <c r="AG243" s="162"/>
      <c r="AI243" s="163"/>
      <c r="AJ243" s="163"/>
      <c r="AK243" s="164"/>
      <c r="AL243" s="164"/>
      <c r="AM243" s="164"/>
      <c r="AN243" s="164"/>
      <c r="AO243" s="164"/>
      <c r="AP243" s="164"/>
      <c r="AQ243" s="164"/>
      <c r="AS243" s="161"/>
      <c r="AT243" s="161"/>
      <c r="AU243" s="161"/>
      <c r="AV243" s="161"/>
      <c r="AW243" s="161"/>
      <c r="AX243" s="161"/>
      <c r="AY243" s="161"/>
      <c r="AZ243" s="161"/>
      <c r="BB243" s="164"/>
      <c r="BC243" s="164"/>
    </row>
    <row r="244" spans="1:55" x14ac:dyDescent="0.25">
      <c r="A244" s="158"/>
      <c r="B244" s="146" t="s">
        <v>519</v>
      </c>
      <c r="C244" s="159" t="str">
        <f t="shared" si="43"/>
        <v>45</v>
      </c>
      <c r="D244" s="159" t="str">
        <f t="shared" si="44"/>
        <v>41</v>
      </c>
      <c r="E244" s="147" t="str">
        <f t="shared" si="45"/>
        <v>000</v>
      </c>
      <c r="F244" s="147" t="str">
        <f t="shared" si="46"/>
        <v>6600.26</v>
      </c>
      <c r="G244" s="146" t="s">
        <v>166</v>
      </c>
      <c r="H244" s="188"/>
      <c r="I244" s="188"/>
      <c r="J244" s="160"/>
      <c r="K244" s="160"/>
      <c r="L244" s="160"/>
      <c r="M244" s="188"/>
      <c r="N244" s="160"/>
      <c r="O244" s="160"/>
      <c r="Q244" s="161"/>
      <c r="R244" s="161"/>
      <c r="S244" s="161"/>
      <c r="T244" s="161"/>
      <c r="U244" s="161"/>
      <c r="V244" s="161"/>
      <c r="W244" s="161"/>
      <c r="X244" s="161"/>
      <c r="Z244" s="162"/>
      <c r="AA244" s="162"/>
      <c r="AB244" s="162"/>
      <c r="AC244" s="162"/>
      <c r="AD244" s="162"/>
      <c r="AE244" s="162"/>
      <c r="AF244" s="162"/>
      <c r="AG244" s="162"/>
      <c r="AI244" s="163"/>
      <c r="AJ244" s="163"/>
      <c r="AK244" s="164"/>
      <c r="AL244" s="164"/>
      <c r="AM244" s="164"/>
      <c r="AN244" s="164"/>
      <c r="AO244" s="164"/>
      <c r="AP244" s="164"/>
      <c r="AQ244" s="164"/>
      <c r="AS244" s="161"/>
      <c r="AT244" s="161"/>
      <c r="AU244" s="161"/>
      <c r="AV244" s="161"/>
      <c r="AW244" s="161"/>
      <c r="AX244" s="161"/>
      <c r="AY244" s="161"/>
      <c r="AZ244" s="161"/>
      <c r="BB244" s="164"/>
      <c r="BC244" s="164"/>
    </row>
    <row r="245" spans="1:55" x14ac:dyDescent="0.25">
      <c r="A245" s="158"/>
      <c r="B245" s="146" t="s">
        <v>520</v>
      </c>
      <c r="C245" s="159" t="str">
        <f t="shared" si="43"/>
        <v>45</v>
      </c>
      <c r="D245" s="159" t="str">
        <f t="shared" si="44"/>
        <v>41</v>
      </c>
      <c r="E245" s="147" t="str">
        <f t="shared" si="45"/>
        <v>000</v>
      </c>
      <c r="F245" s="147" t="str">
        <f t="shared" si="46"/>
        <v>6600.27</v>
      </c>
      <c r="G245" s="146" t="s">
        <v>543</v>
      </c>
      <c r="H245" s="188"/>
      <c r="I245" s="188"/>
      <c r="J245" s="160"/>
      <c r="K245" s="160"/>
      <c r="L245" s="160"/>
      <c r="M245" s="188"/>
      <c r="N245" s="160"/>
      <c r="O245" s="160"/>
      <c r="Q245" s="161"/>
      <c r="R245" s="161"/>
      <c r="S245" s="161"/>
      <c r="T245" s="161"/>
      <c r="U245" s="161"/>
      <c r="V245" s="161"/>
      <c r="W245" s="161"/>
      <c r="X245" s="161"/>
      <c r="Z245" s="162"/>
      <c r="AA245" s="162"/>
      <c r="AB245" s="162"/>
      <c r="AC245" s="162"/>
      <c r="AD245" s="162"/>
      <c r="AE245" s="162"/>
      <c r="AF245" s="162"/>
      <c r="AG245" s="162"/>
      <c r="AI245" s="163"/>
      <c r="AJ245" s="163"/>
      <c r="AK245" s="164"/>
      <c r="AL245" s="164"/>
      <c r="AM245" s="164"/>
      <c r="AN245" s="164"/>
      <c r="AO245" s="164"/>
      <c r="AP245" s="164"/>
      <c r="AQ245" s="164"/>
      <c r="AS245" s="161"/>
      <c r="AT245" s="161"/>
      <c r="AU245" s="161"/>
      <c r="AV245" s="161"/>
      <c r="AW245" s="161"/>
      <c r="AX245" s="161"/>
      <c r="AY245" s="161"/>
      <c r="AZ245" s="161"/>
      <c r="BB245" s="164"/>
      <c r="BC245" s="164"/>
    </row>
    <row r="246" spans="1:55" x14ac:dyDescent="0.25">
      <c r="A246" s="158"/>
      <c r="B246" s="146" t="s">
        <v>521</v>
      </c>
      <c r="C246" s="159" t="str">
        <f t="shared" si="43"/>
        <v>45</v>
      </c>
      <c r="D246" s="159" t="str">
        <f t="shared" si="44"/>
        <v>41</v>
      </c>
      <c r="E246" s="147" t="str">
        <f t="shared" si="45"/>
        <v>000</v>
      </c>
      <c r="F246" s="147" t="str">
        <f t="shared" si="46"/>
        <v>6600.29</v>
      </c>
      <c r="G246" s="146" t="s">
        <v>544</v>
      </c>
      <c r="H246" s="188"/>
      <c r="I246" s="188"/>
      <c r="J246" s="160"/>
      <c r="K246" s="160"/>
      <c r="L246" s="160"/>
      <c r="M246" s="188"/>
      <c r="N246" s="160"/>
      <c r="O246" s="160"/>
      <c r="Q246" s="161"/>
      <c r="R246" s="161"/>
      <c r="S246" s="161"/>
      <c r="T246" s="161"/>
      <c r="U246" s="161"/>
      <c r="V246" s="161"/>
      <c r="W246" s="161"/>
      <c r="X246" s="161"/>
      <c r="Z246" s="162"/>
      <c r="AA246" s="162"/>
      <c r="AB246" s="162"/>
      <c r="AC246" s="162"/>
      <c r="AD246" s="162"/>
      <c r="AE246" s="162"/>
      <c r="AF246" s="162"/>
      <c r="AG246" s="162"/>
      <c r="AI246" s="163"/>
      <c r="AJ246" s="163"/>
      <c r="AK246" s="164"/>
      <c r="AL246" s="164"/>
      <c r="AM246" s="164"/>
      <c r="AN246" s="164"/>
      <c r="AO246" s="164"/>
      <c r="AP246" s="164"/>
      <c r="AQ246" s="164"/>
      <c r="AS246" s="161"/>
      <c r="AT246" s="161"/>
      <c r="AU246" s="161"/>
      <c r="AV246" s="161"/>
      <c r="AW246" s="161"/>
      <c r="AX246" s="161"/>
      <c r="AY246" s="161"/>
      <c r="AZ246" s="161"/>
      <c r="BB246" s="164"/>
      <c r="BC246" s="164"/>
    </row>
    <row r="247" spans="1:55" x14ac:dyDescent="0.25">
      <c r="A247" s="158"/>
      <c r="B247" s="146" t="s">
        <v>522</v>
      </c>
      <c r="C247" s="159" t="str">
        <f t="shared" ref="C247:C253" si="47">MID(B247,5,2)</f>
        <v>45</v>
      </c>
      <c r="D247" s="159" t="str">
        <f t="shared" ref="D247:D253" si="48">MID(B247,8,2)</f>
        <v>41</v>
      </c>
      <c r="E247" s="147" t="str">
        <f t="shared" ref="E247:E253" si="49">MID(B247,11,3)</f>
        <v>000</v>
      </c>
      <c r="F247" s="147" t="str">
        <f t="shared" ref="F247:F253" si="50">RIGHT(B247,7)</f>
        <v>6600.30</v>
      </c>
      <c r="G247" s="146" t="s">
        <v>545</v>
      </c>
      <c r="H247" s="188"/>
      <c r="I247" s="188"/>
      <c r="J247" s="160"/>
      <c r="K247" s="160"/>
      <c r="L247" s="160"/>
      <c r="M247" s="188"/>
      <c r="N247" s="160"/>
      <c r="O247" s="160"/>
      <c r="Q247" s="161"/>
      <c r="R247" s="161"/>
      <c r="S247" s="161"/>
      <c r="T247" s="161"/>
      <c r="U247" s="161"/>
      <c r="V247" s="161"/>
      <c r="W247" s="161"/>
      <c r="X247" s="161"/>
      <c r="Z247" s="162"/>
      <c r="AA247" s="162"/>
      <c r="AB247" s="162"/>
      <c r="AC247" s="162"/>
      <c r="AD247" s="162"/>
      <c r="AE247" s="162"/>
      <c r="AF247" s="162"/>
      <c r="AG247" s="162"/>
      <c r="AI247" s="163"/>
      <c r="AJ247" s="163"/>
      <c r="AK247" s="164"/>
      <c r="AL247" s="164"/>
      <c r="AM247" s="164"/>
      <c r="AN247" s="164"/>
      <c r="AO247" s="164"/>
      <c r="AP247" s="164"/>
      <c r="AQ247" s="164"/>
      <c r="AS247" s="161"/>
      <c r="AT247" s="161"/>
      <c r="AU247" s="161"/>
      <c r="AV247" s="161"/>
      <c r="AW247" s="161"/>
      <c r="AX247" s="161"/>
      <c r="AY247" s="161"/>
      <c r="AZ247" s="161"/>
      <c r="BB247" s="164"/>
      <c r="BC247" s="164"/>
    </row>
    <row r="248" spans="1:55" x14ac:dyDescent="0.25">
      <c r="A248" s="158"/>
      <c r="B248" s="146" t="s">
        <v>523</v>
      </c>
      <c r="C248" s="159" t="str">
        <f t="shared" si="47"/>
        <v>45</v>
      </c>
      <c r="D248" s="159" t="str">
        <f t="shared" si="48"/>
        <v>41</v>
      </c>
      <c r="E248" s="147" t="str">
        <f t="shared" si="49"/>
        <v>000</v>
      </c>
      <c r="F248" s="147" t="str">
        <f t="shared" si="50"/>
        <v>7000.03</v>
      </c>
      <c r="G248" s="146" t="s">
        <v>82</v>
      </c>
      <c r="H248" s="188"/>
      <c r="I248" s="188"/>
      <c r="J248" s="160"/>
      <c r="K248" s="160"/>
      <c r="L248" s="160"/>
      <c r="M248" s="188"/>
      <c r="N248" s="160"/>
      <c r="O248" s="160"/>
      <c r="Q248" s="161"/>
      <c r="R248" s="161"/>
      <c r="S248" s="161"/>
      <c r="T248" s="161"/>
      <c r="U248" s="161"/>
      <c r="V248" s="161"/>
      <c r="W248" s="161"/>
      <c r="X248" s="161"/>
      <c r="Z248" s="162"/>
      <c r="AA248" s="162"/>
      <c r="AB248" s="162"/>
      <c r="AC248" s="162"/>
      <c r="AD248" s="162"/>
      <c r="AE248" s="162"/>
      <c r="AF248" s="162"/>
      <c r="AG248" s="162"/>
      <c r="AI248" s="163"/>
      <c r="AJ248" s="163"/>
      <c r="AK248" s="164"/>
      <c r="AL248" s="164"/>
      <c r="AM248" s="164"/>
      <c r="AN248" s="164"/>
      <c r="AO248" s="164"/>
      <c r="AP248" s="164"/>
      <c r="AQ248" s="164"/>
      <c r="AS248" s="161"/>
      <c r="AT248" s="161"/>
      <c r="AU248" s="161"/>
      <c r="AV248" s="161"/>
      <c r="AW248" s="161"/>
      <c r="AX248" s="161"/>
      <c r="AY248" s="161"/>
      <c r="AZ248" s="161"/>
      <c r="BB248" s="164"/>
      <c r="BC248" s="164"/>
    </row>
    <row r="249" spans="1:55" x14ac:dyDescent="0.25">
      <c r="A249" s="158"/>
      <c r="B249" s="146" t="s">
        <v>524</v>
      </c>
      <c r="C249" s="159" t="str">
        <f t="shared" si="47"/>
        <v>45</v>
      </c>
      <c r="D249" s="159" t="str">
        <f t="shared" si="48"/>
        <v>41</v>
      </c>
      <c r="E249" s="147" t="str">
        <f t="shared" si="49"/>
        <v>000</v>
      </c>
      <c r="F249" s="147" t="str">
        <f t="shared" si="50"/>
        <v>7000.04</v>
      </c>
      <c r="G249" s="146" t="s">
        <v>546</v>
      </c>
      <c r="H249" s="188"/>
      <c r="I249" s="188"/>
      <c r="J249" s="160"/>
      <c r="K249" s="160"/>
      <c r="L249" s="160"/>
      <c r="M249" s="188"/>
      <c r="N249" s="160"/>
      <c r="O249" s="160"/>
      <c r="Q249" s="161"/>
      <c r="R249" s="161"/>
      <c r="S249" s="161"/>
      <c r="T249" s="161"/>
      <c r="U249" s="161"/>
      <c r="V249" s="161"/>
      <c r="W249" s="161"/>
      <c r="X249" s="161"/>
      <c r="Z249" s="162"/>
      <c r="AA249" s="162"/>
      <c r="AB249" s="162"/>
      <c r="AC249" s="162"/>
      <c r="AD249" s="162"/>
      <c r="AE249" s="162"/>
      <c r="AF249" s="162"/>
      <c r="AG249" s="162"/>
      <c r="AI249" s="163"/>
      <c r="AJ249" s="163"/>
      <c r="AK249" s="164"/>
      <c r="AL249" s="164"/>
      <c r="AM249" s="164"/>
      <c r="AN249" s="164"/>
      <c r="AO249" s="164"/>
      <c r="AP249" s="164"/>
      <c r="AQ249" s="164"/>
      <c r="AS249" s="161"/>
      <c r="AT249" s="161"/>
      <c r="AU249" s="161"/>
      <c r="AV249" s="161"/>
      <c r="AW249" s="161"/>
      <c r="AX249" s="161"/>
      <c r="AY249" s="161"/>
      <c r="AZ249" s="161"/>
      <c r="BB249" s="164"/>
      <c r="BC249" s="164"/>
    </row>
    <row r="250" spans="1:55" x14ac:dyDescent="0.25">
      <c r="A250" s="158"/>
      <c r="B250" s="146" t="s">
        <v>525</v>
      </c>
      <c r="C250" s="159" t="str">
        <f t="shared" si="47"/>
        <v>45</v>
      </c>
      <c r="D250" s="159" t="str">
        <f t="shared" si="48"/>
        <v>41</v>
      </c>
      <c r="E250" s="147" t="str">
        <f t="shared" si="49"/>
        <v>000</v>
      </c>
      <c r="F250" s="147" t="str">
        <f t="shared" si="50"/>
        <v>7000.07</v>
      </c>
      <c r="G250" s="146" t="s">
        <v>547</v>
      </c>
      <c r="H250" s="188"/>
      <c r="I250" s="188"/>
      <c r="J250" s="160"/>
      <c r="K250" s="160"/>
      <c r="L250" s="160"/>
      <c r="M250" s="188"/>
      <c r="N250" s="160"/>
      <c r="O250" s="160"/>
      <c r="Q250" s="161"/>
      <c r="R250" s="161"/>
      <c r="S250" s="161"/>
      <c r="T250" s="161"/>
      <c r="U250" s="161"/>
      <c r="V250" s="161"/>
      <c r="W250" s="161"/>
      <c r="X250" s="161"/>
      <c r="Z250" s="162"/>
      <c r="AA250" s="162"/>
      <c r="AB250" s="162"/>
      <c r="AC250" s="162"/>
      <c r="AD250" s="162"/>
      <c r="AE250" s="162"/>
      <c r="AF250" s="162"/>
      <c r="AG250" s="162"/>
      <c r="AI250" s="163"/>
      <c r="AJ250" s="163"/>
      <c r="AK250" s="164"/>
      <c r="AL250" s="164"/>
      <c r="AM250" s="164"/>
      <c r="AN250" s="164"/>
      <c r="AO250" s="164"/>
      <c r="AP250" s="164"/>
      <c r="AQ250" s="164"/>
      <c r="AS250" s="161"/>
      <c r="AT250" s="161"/>
      <c r="AU250" s="161"/>
      <c r="AV250" s="161"/>
      <c r="AW250" s="161"/>
      <c r="AX250" s="161"/>
      <c r="AY250" s="161"/>
      <c r="AZ250" s="161"/>
      <c r="BB250" s="164"/>
      <c r="BC250" s="164"/>
    </row>
    <row r="251" spans="1:55" x14ac:dyDescent="0.25">
      <c r="A251" s="158"/>
      <c r="B251" s="146" t="s">
        <v>526</v>
      </c>
      <c r="C251" s="159" t="str">
        <f t="shared" si="47"/>
        <v>45</v>
      </c>
      <c r="D251" s="159" t="str">
        <f t="shared" si="48"/>
        <v>41</v>
      </c>
      <c r="E251" s="147" t="str">
        <f t="shared" si="49"/>
        <v>000</v>
      </c>
      <c r="F251" s="147" t="str">
        <f t="shared" si="50"/>
        <v>7000.08</v>
      </c>
      <c r="G251" s="146" t="s">
        <v>160</v>
      </c>
      <c r="H251" s="188"/>
      <c r="I251" s="188"/>
      <c r="J251" s="160"/>
      <c r="K251" s="160"/>
      <c r="L251" s="160"/>
      <c r="M251" s="188"/>
      <c r="N251" s="160"/>
      <c r="O251" s="160"/>
      <c r="Q251" s="161"/>
      <c r="R251" s="161"/>
      <c r="S251" s="161"/>
      <c r="T251" s="161"/>
      <c r="U251" s="161"/>
      <c r="V251" s="161"/>
      <c r="W251" s="161"/>
      <c r="X251" s="161"/>
      <c r="Z251" s="162"/>
      <c r="AA251" s="162"/>
      <c r="AB251" s="162"/>
      <c r="AC251" s="162"/>
      <c r="AD251" s="162"/>
      <c r="AE251" s="162"/>
      <c r="AF251" s="162"/>
      <c r="AG251" s="162"/>
      <c r="AI251" s="163"/>
      <c r="AJ251" s="163"/>
      <c r="AK251" s="164"/>
      <c r="AL251" s="164"/>
      <c r="AM251" s="164"/>
      <c r="AN251" s="164"/>
      <c r="AO251" s="164"/>
      <c r="AP251" s="164"/>
      <c r="AQ251" s="164"/>
      <c r="AS251" s="161"/>
      <c r="AT251" s="161"/>
      <c r="AU251" s="161"/>
      <c r="AV251" s="161"/>
      <c r="AW251" s="161"/>
      <c r="AX251" s="161"/>
      <c r="AY251" s="161"/>
      <c r="AZ251" s="161"/>
      <c r="BB251" s="164"/>
      <c r="BC251" s="164"/>
    </row>
    <row r="252" spans="1:55" x14ac:dyDescent="0.25">
      <c r="A252" s="158"/>
      <c r="B252" s="146" t="s">
        <v>527</v>
      </c>
      <c r="C252" s="159" t="str">
        <f t="shared" si="47"/>
        <v>45</v>
      </c>
      <c r="D252" s="159" t="str">
        <f t="shared" si="48"/>
        <v>41</v>
      </c>
      <c r="E252" s="147" t="str">
        <f t="shared" si="49"/>
        <v>000</v>
      </c>
      <c r="F252" s="147" t="str">
        <f t="shared" si="50"/>
        <v>7000.12</v>
      </c>
      <c r="G252" s="146" t="s">
        <v>548</v>
      </c>
      <c r="H252" s="188"/>
      <c r="I252" s="188"/>
      <c r="J252" s="160"/>
      <c r="K252" s="160"/>
      <c r="L252" s="160"/>
      <c r="M252" s="188"/>
      <c r="N252" s="160"/>
      <c r="O252" s="160"/>
      <c r="Q252" s="161"/>
      <c r="R252" s="161"/>
      <c r="S252" s="161"/>
      <c r="T252" s="161"/>
      <c r="U252" s="161"/>
      <c r="V252" s="161"/>
      <c r="W252" s="161"/>
      <c r="X252" s="161"/>
      <c r="Z252" s="162"/>
      <c r="AA252" s="162"/>
      <c r="AB252" s="162"/>
      <c r="AC252" s="162"/>
      <c r="AD252" s="162"/>
      <c r="AE252" s="162"/>
      <c r="AF252" s="162"/>
      <c r="AG252" s="162"/>
      <c r="AI252" s="163"/>
      <c r="AJ252" s="163"/>
      <c r="AK252" s="164"/>
      <c r="AL252" s="164"/>
      <c r="AM252" s="164"/>
      <c r="AN252" s="164"/>
      <c r="AO252" s="164"/>
      <c r="AP252" s="164"/>
      <c r="AQ252" s="164"/>
      <c r="AS252" s="161"/>
      <c r="AT252" s="161"/>
      <c r="AU252" s="161"/>
      <c r="AV252" s="161"/>
      <c r="AW252" s="161"/>
      <c r="AX252" s="161"/>
      <c r="AY252" s="161"/>
      <c r="AZ252" s="161"/>
      <c r="BB252" s="164"/>
      <c r="BC252" s="164"/>
    </row>
    <row r="253" spans="1:55" x14ac:dyDescent="0.25">
      <c r="A253" s="158"/>
      <c r="B253" s="146" t="s">
        <v>528</v>
      </c>
      <c r="C253" s="159" t="str">
        <f t="shared" si="47"/>
        <v>45</v>
      </c>
      <c r="D253" s="159" t="str">
        <f t="shared" si="48"/>
        <v>41</v>
      </c>
      <c r="E253" s="147" t="str">
        <f t="shared" si="49"/>
        <v>000</v>
      </c>
      <c r="F253" s="147" t="str">
        <f t="shared" si="50"/>
        <v>7000.99</v>
      </c>
      <c r="G253" s="146" t="s">
        <v>83</v>
      </c>
      <c r="H253" s="188"/>
      <c r="I253" s="188"/>
      <c r="J253" s="160"/>
      <c r="K253" s="160"/>
      <c r="L253" s="160"/>
      <c r="M253" s="188"/>
      <c r="N253" s="160"/>
      <c r="O253" s="160"/>
      <c r="Q253" s="161"/>
      <c r="R253" s="161"/>
      <c r="S253" s="161"/>
      <c r="T253" s="161"/>
      <c r="U253" s="161"/>
      <c r="V253" s="161"/>
      <c r="W253" s="161"/>
      <c r="X253" s="161"/>
      <c r="Z253" s="162"/>
      <c r="AA253" s="162"/>
      <c r="AB253" s="162"/>
      <c r="AC253" s="162"/>
      <c r="AD253" s="162"/>
      <c r="AE253" s="162"/>
      <c r="AF253" s="162"/>
      <c r="AG253" s="162"/>
      <c r="AI253" s="163"/>
      <c r="AJ253" s="163"/>
      <c r="AK253" s="164"/>
      <c r="AL253" s="164"/>
      <c r="AM253" s="164"/>
      <c r="AN253" s="164"/>
      <c r="AO253" s="164"/>
      <c r="AP253" s="164"/>
      <c r="AQ253" s="164"/>
      <c r="AS253" s="161"/>
      <c r="AT253" s="161"/>
      <c r="AU253" s="161"/>
      <c r="AV253" s="161"/>
      <c r="AW253" s="161"/>
      <c r="AX253" s="161"/>
      <c r="AY253" s="161"/>
      <c r="AZ253" s="161"/>
      <c r="BB253" s="164"/>
      <c r="BC253" s="164"/>
    </row>
    <row r="254" spans="1:55" x14ac:dyDescent="0.25">
      <c r="H254" s="146">
        <f>SUBTOTAL(9,H3:H253)</f>
        <v>4638522</v>
      </c>
      <c r="I254" s="146">
        <f>SUBTOTAL(9,I3:I253)</f>
        <v>6862722</v>
      </c>
      <c r="J254" s="146">
        <f>SUM(J3:J253)</f>
        <v>0</v>
      </c>
      <c r="K254" s="146">
        <f>SUM(K3:K253)</f>
        <v>0</v>
      </c>
      <c r="L254" s="146">
        <f>SUM(L3:L253)</f>
        <v>0</v>
      </c>
      <c r="M254" s="146">
        <f>SUM(M3:M253)</f>
        <v>4232811.57</v>
      </c>
      <c r="N254" s="146">
        <f>SUBTOTAL(9,N3:N253)</f>
        <v>4232811.57</v>
      </c>
      <c r="O254" s="146">
        <f>SUM(O3:O253)</f>
        <v>-2374910.4300000002</v>
      </c>
      <c r="Q254" s="146">
        <f t="shared" ref="Q254:W254" si="51">SUBTOTAL(9,Q3:Q253)</f>
        <v>5229070</v>
      </c>
      <c r="R254" s="146">
        <f t="shared" si="51"/>
        <v>7227890</v>
      </c>
      <c r="S254" s="146">
        <f t="shared" si="51"/>
        <v>0</v>
      </c>
      <c r="T254" s="146">
        <f t="shared" si="51"/>
        <v>0</v>
      </c>
      <c r="U254" s="146">
        <f t="shared" si="51"/>
        <v>0</v>
      </c>
      <c r="V254" s="146">
        <f t="shared" si="51"/>
        <v>4663691.1999999993</v>
      </c>
      <c r="W254" s="146">
        <f t="shared" si="51"/>
        <v>4663691.1999999993</v>
      </c>
      <c r="X254" s="146">
        <f>SUM(X3:X253)</f>
        <v>-2564198.7999999993</v>
      </c>
      <c r="Z254" s="146">
        <f t="shared" ref="Z254:AG254" si="52">SUBTOTAL(9,Z3:Z253)</f>
        <v>5521943</v>
      </c>
      <c r="AA254" s="146">
        <f t="shared" si="52"/>
        <v>6470400</v>
      </c>
      <c r="AB254" s="146">
        <f t="shared" si="52"/>
        <v>0</v>
      </c>
      <c r="AC254" s="146">
        <f t="shared" si="52"/>
        <v>0</v>
      </c>
      <c r="AD254" s="146">
        <f t="shared" si="52"/>
        <v>0</v>
      </c>
      <c r="AE254" s="146">
        <f t="shared" si="52"/>
        <v>4932496.01</v>
      </c>
      <c r="AF254" s="146">
        <f t="shared" si="52"/>
        <v>4932496.01</v>
      </c>
      <c r="AG254" s="146">
        <f t="shared" si="52"/>
        <v>-1127050.4900000002</v>
      </c>
      <c r="AI254" s="146">
        <f t="shared" ref="AI254:AQ254" si="53">SUM(AI3:AI253)</f>
        <v>5624379</v>
      </c>
      <c r="AJ254" s="146">
        <f t="shared" si="53"/>
        <v>6037673</v>
      </c>
      <c r="AK254" s="146">
        <f t="shared" si="53"/>
        <v>6817114</v>
      </c>
      <c r="AL254" s="151">
        <f t="shared" si="53"/>
        <v>1061412.96</v>
      </c>
      <c r="AM254" s="146">
        <f t="shared" si="53"/>
        <v>0</v>
      </c>
      <c r="AN254" s="146">
        <f t="shared" si="53"/>
        <v>0</v>
      </c>
      <c r="AO254" s="146">
        <f t="shared" si="53"/>
        <v>0</v>
      </c>
      <c r="AP254" s="146">
        <f t="shared" si="53"/>
        <v>0</v>
      </c>
      <c r="AQ254" s="146">
        <f t="shared" si="53"/>
        <v>-5910173</v>
      </c>
      <c r="AS254" s="146">
        <f t="shared" ref="AS254:AZ254" si="54">SUM(AS3:AS253)</f>
        <v>0</v>
      </c>
      <c r="AT254" s="146">
        <f t="shared" si="54"/>
        <v>0</v>
      </c>
      <c r="AU254" s="146">
        <f t="shared" si="54"/>
        <v>0</v>
      </c>
      <c r="AV254" s="146">
        <f t="shared" si="54"/>
        <v>0</v>
      </c>
      <c r="AW254" s="146">
        <f t="shared" si="54"/>
        <v>0</v>
      </c>
      <c r="AX254" s="146">
        <f t="shared" si="54"/>
        <v>0</v>
      </c>
      <c r="AY254" s="146">
        <f t="shared" si="54"/>
        <v>0</v>
      </c>
      <c r="AZ254" s="146">
        <f t="shared" si="54"/>
        <v>0</v>
      </c>
      <c r="BB254" s="151"/>
      <c r="BC254" s="151"/>
    </row>
    <row r="255" spans="1:55" x14ac:dyDescent="0.25">
      <c r="AL255" s="151"/>
      <c r="BB255" s="151"/>
      <c r="BC255" s="151"/>
    </row>
    <row r="256" spans="1:55" x14ac:dyDescent="0.25">
      <c r="AL256" s="151"/>
      <c r="BB256" s="151"/>
      <c r="BC256" s="151"/>
    </row>
    <row r="257" spans="38:55" x14ac:dyDescent="0.25">
      <c r="AL257" s="151"/>
      <c r="BB257" s="151"/>
      <c r="BC257" s="151"/>
    </row>
    <row r="258" spans="38:55" x14ac:dyDescent="0.25">
      <c r="AL258" s="151"/>
      <c r="BB258" s="151"/>
      <c r="BC258" s="151"/>
    </row>
    <row r="259" spans="38:55" x14ac:dyDescent="0.25">
      <c r="AL259" s="151"/>
      <c r="BB259" s="151"/>
      <c r="BC259" s="151"/>
    </row>
    <row r="260" spans="38:55" x14ac:dyDescent="0.25">
      <c r="AL260" s="151"/>
      <c r="BB260" s="151"/>
      <c r="BC260" s="151"/>
    </row>
    <row r="261" spans="38:55" x14ac:dyDescent="0.25">
      <c r="AL261" s="151"/>
      <c r="BB261" s="151"/>
      <c r="BC261" s="151"/>
    </row>
    <row r="262" spans="38:55" x14ac:dyDescent="0.25">
      <c r="AL262" s="151"/>
      <c r="BB262" s="151"/>
      <c r="BC262" s="151"/>
    </row>
    <row r="263" spans="38:55" x14ac:dyDescent="0.25">
      <c r="AL263" s="151"/>
      <c r="BB263" s="151"/>
      <c r="BC263" s="151"/>
    </row>
    <row r="264" spans="38:55" x14ac:dyDescent="0.25">
      <c r="AL264" s="151"/>
      <c r="BB264" s="151"/>
      <c r="BC264" s="151"/>
    </row>
    <row r="265" spans="38:55" x14ac:dyDescent="0.25">
      <c r="AL265" s="151"/>
      <c r="BB265" s="151"/>
      <c r="BC265" s="151"/>
    </row>
    <row r="266" spans="38:55" x14ac:dyDescent="0.25">
      <c r="AL266" s="151"/>
      <c r="BB266" s="151"/>
      <c r="BC266" s="151"/>
    </row>
    <row r="267" spans="38:55" x14ac:dyDescent="0.25">
      <c r="AL267" s="151"/>
      <c r="BB267" s="151"/>
      <c r="BC267" s="151"/>
    </row>
    <row r="268" spans="38:55" x14ac:dyDescent="0.25">
      <c r="AL268" s="151"/>
      <c r="BB268" s="151"/>
      <c r="BC268" s="151"/>
    </row>
    <row r="269" spans="38:55" x14ac:dyDescent="0.25">
      <c r="AL269" s="151"/>
      <c r="BB269" s="151"/>
      <c r="BC269" s="151"/>
    </row>
    <row r="270" spans="38:55" x14ac:dyDescent="0.25">
      <c r="AL270" s="151"/>
      <c r="BB270" s="151"/>
      <c r="BC270" s="151"/>
    </row>
    <row r="271" spans="38:55" x14ac:dyDescent="0.25">
      <c r="AL271" s="151"/>
      <c r="BB271" s="151"/>
      <c r="BC271" s="151"/>
    </row>
    <row r="272" spans="38:55" x14ac:dyDescent="0.25">
      <c r="AL272" s="151"/>
      <c r="BB272" s="151"/>
      <c r="BC272" s="151"/>
    </row>
    <row r="273" spans="38:55" x14ac:dyDescent="0.25">
      <c r="AL273" s="151"/>
      <c r="BB273" s="151"/>
      <c r="BC273" s="151"/>
    </row>
    <row r="274" spans="38:55" x14ac:dyDescent="0.25">
      <c r="AL274" s="151"/>
      <c r="BB274" s="151"/>
      <c r="BC274" s="151"/>
    </row>
    <row r="275" spans="38:55" x14ac:dyDescent="0.25">
      <c r="AL275" s="151"/>
      <c r="BB275" s="151"/>
      <c r="BC275" s="151"/>
    </row>
    <row r="276" spans="38:55" x14ac:dyDescent="0.25">
      <c r="AL276" s="151"/>
      <c r="BB276" s="151"/>
      <c r="BC276" s="151"/>
    </row>
    <row r="277" spans="38:55" x14ac:dyDescent="0.25">
      <c r="AL277" s="151"/>
      <c r="BB277" s="151"/>
      <c r="BC277" s="151"/>
    </row>
    <row r="278" spans="38:55" x14ac:dyDescent="0.25">
      <c r="AL278" s="151"/>
      <c r="BB278" s="151"/>
      <c r="BC278" s="151"/>
    </row>
    <row r="279" spans="38:55" x14ac:dyDescent="0.25">
      <c r="AL279" s="151"/>
      <c r="BB279" s="151"/>
      <c r="BC279" s="151"/>
    </row>
    <row r="280" spans="38:55" x14ac:dyDescent="0.25">
      <c r="AL280" s="151"/>
      <c r="BB280" s="151"/>
      <c r="BC280" s="151"/>
    </row>
    <row r="281" spans="38:55" x14ac:dyDescent="0.25">
      <c r="AL281" s="151"/>
      <c r="BB281" s="151"/>
      <c r="BC281" s="151"/>
    </row>
    <row r="282" spans="38:55" x14ac:dyDescent="0.25">
      <c r="AL282" s="151"/>
      <c r="BB282" s="151"/>
      <c r="BC282" s="151"/>
    </row>
    <row r="283" spans="38:55" x14ac:dyDescent="0.25">
      <c r="AL283" s="151"/>
      <c r="BB283" s="151"/>
      <c r="BC283" s="151"/>
    </row>
    <row r="284" spans="38:55" x14ac:dyDescent="0.25">
      <c r="AL284" s="151"/>
      <c r="BB284" s="151"/>
      <c r="BC284" s="151"/>
    </row>
    <row r="285" spans="38:55" x14ac:dyDescent="0.25">
      <c r="AL285" s="151"/>
      <c r="BB285" s="151"/>
      <c r="BC285" s="151"/>
    </row>
    <row r="286" spans="38:55" x14ac:dyDescent="0.25">
      <c r="AL286" s="151"/>
      <c r="BB286" s="151"/>
      <c r="BC286" s="151"/>
    </row>
    <row r="287" spans="38:55" x14ac:dyDescent="0.25">
      <c r="AL287" s="151"/>
      <c r="BB287" s="151"/>
      <c r="BC287" s="151"/>
    </row>
    <row r="288" spans="38:55" x14ac:dyDescent="0.25">
      <c r="AL288" s="151"/>
      <c r="BB288" s="151"/>
      <c r="BC288" s="151"/>
    </row>
    <row r="289" spans="38:55" x14ac:dyDescent="0.25">
      <c r="AL289" s="151"/>
      <c r="BB289" s="151"/>
      <c r="BC289" s="151"/>
    </row>
    <row r="290" spans="38:55" x14ac:dyDescent="0.25">
      <c r="AL290" s="151"/>
      <c r="BB290" s="151"/>
      <c r="BC290" s="151"/>
    </row>
    <row r="291" spans="38:55" x14ac:dyDescent="0.25">
      <c r="AL291" s="151"/>
      <c r="BB291" s="151"/>
      <c r="BC291" s="151"/>
    </row>
    <row r="292" spans="38:55" x14ac:dyDescent="0.25">
      <c r="AL292" s="151"/>
      <c r="BB292" s="151"/>
      <c r="BC292" s="151"/>
    </row>
    <row r="293" spans="38:55" x14ac:dyDescent="0.25">
      <c r="AL293" s="151"/>
      <c r="BB293" s="151"/>
      <c r="BC293" s="151"/>
    </row>
    <row r="294" spans="38:55" x14ac:dyDescent="0.25">
      <c r="AL294" s="151"/>
      <c r="BB294" s="151"/>
      <c r="BC294" s="151"/>
    </row>
    <row r="295" spans="38:55" x14ac:dyDescent="0.25">
      <c r="AL295" s="151"/>
      <c r="BB295" s="151"/>
      <c r="BC295" s="151"/>
    </row>
    <row r="296" spans="38:55" x14ac:dyDescent="0.25">
      <c r="AL296" s="151"/>
      <c r="BB296" s="151"/>
      <c r="BC296" s="151"/>
    </row>
    <row r="297" spans="38:55" x14ac:dyDescent="0.25">
      <c r="AL297" s="151"/>
      <c r="BB297" s="151"/>
      <c r="BC297" s="151"/>
    </row>
    <row r="298" spans="38:55" x14ac:dyDescent="0.25">
      <c r="AL298" s="151"/>
      <c r="BB298" s="151"/>
      <c r="BC298" s="151"/>
    </row>
    <row r="299" spans="38:55" x14ac:dyDescent="0.25">
      <c r="AL299" s="151"/>
      <c r="BB299" s="151"/>
      <c r="BC299" s="151"/>
    </row>
    <row r="300" spans="38:55" x14ac:dyDescent="0.25">
      <c r="AL300" s="151"/>
      <c r="BB300" s="151"/>
      <c r="BC300" s="151"/>
    </row>
    <row r="301" spans="38:55" x14ac:dyDescent="0.25">
      <c r="AL301" s="151"/>
      <c r="BB301" s="151"/>
      <c r="BC301" s="151"/>
    </row>
    <row r="302" spans="38:55" x14ac:dyDescent="0.25">
      <c r="AL302" s="151"/>
      <c r="BB302" s="151"/>
      <c r="BC302" s="151"/>
    </row>
    <row r="303" spans="38:55" x14ac:dyDescent="0.25">
      <c r="AL303" s="151"/>
      <c r="BB303" s="151"/>
      <c r="BC303" s="151"/>
    </row>
    <row r="304" spans="38:55" x14ac:dyDescent="0.25">
      <c r="AL304" s="151"/>
      <c r="BB304" s="151"/>
      <c r="BC304" s="151"/>
    </row>
    <row r="305" spans="38:55" x14ac:dyDescent="0.25">
      <c r="AL305" s="151"/>
      <c r="BB305" s="151"/>
      <c r="BC305" s="151"/>
    </row>
    <row r="306" spans="38:55" x14ac:dyDescent="0.25">
      <c r="AL306" s="151"/>
      <c r="BB306" s="151"/>
      <c r="BC306" s="151"/>
    </row>
    <row r="307" spans="38:55" x14ac:dyDescent="0.25">
      <c r="AL307" s="151"/>
      <c r="BB307" s="151"/>
      <c r="BC307" s="151"/>
    </row>
    <row r="308" spans="38:55" x14ac:dyDescent="0.25">
      <c r="AL308" s="151"/>
      <c r="BB308" s="151"/>
      <c r="BC308" s="151"/>
    </row>
    <row r="309" spans="38:55" x14ac:dyDescent="0.25">
      <c r="AL309" s="151"/>
      <c r="BB309" s="151"/>
      <c r="BC309" s="151"/>
    </row>
    <row r="310" spans="38:55" x14ac:dyDescent="0.25">
      <c r="AL310" s="151"/>
      <c r="BB310" s="151"/>
      <c r="BC310" s="151"/>
    </row>
    <row r="311" spans="38:55" x14ac:dyDescent="0.25">
      <c r="AL311" s="151"/>
      <c r="BB311" s="151"/>
      <c r="BC311" s="151"/>
    </row>
    <row r="312" spans="38:55" x14ac:dyDescent="0.25">
      <c r="AL312" s="151"/>
      <c r="BB312" s="151"/>
      <c r="BC312" s="151"/>
    </row>
    <row r="313" spans="38:55" x14ac:dyDescent="0.25">
      <c r="AL313" s="151"/>
      <c r="BB313" s="151"/>
      <c r="BC313" s="151"/>
    </row>
    <row r="314" spans="38:55" x14ac:dyDescent="0.25">
      <c r="AL314" s="151"/>
      <c r="BB314" s="151"/>
      <c r="BC314" s="151"/>
    </row>
    <row r="315" spans="38:55" x14ac:dyDescent="0.25">
      <c r="AL315" s="151"/>
      <c r="BB315" s="151"/>
      <c r="BC315" s="151"/>
    </row>
    <row r="316" spans="38:55" x14ac:dyDescent="0.25">
      <c r="AL316" s="151"/>
      <c r="BB316" s="151"/>
      <c r="BC316" s="151"/>
    </row>
    <row r="317" spans="38:55" x14ac:dyDescent="0.25">
      <c r="AL317" s="151"/>
      <c r="BB317" s="151"/>
      <c r="BC317" s="151"/>
    </row>
    <row r="318" spans="38:55" x14ac:dyDescent="0.25">
      <c r="AL318" s="151"/>
      <c r="BB318" s="151"/>
      <c r="BC318" s="151"/>
    </row>
    <row r="319" spans="38:55" x14ac:dyDescent="0.25">
      <c r="AL319" s="151"/>
      <c r="BB319" s="151"/>
      <c r="BC319" s="151"/>
    </row>
    <row r="320" spans="38:55" x14ac:dyDescent="0.25">
      <c r="AL320" s="151"/>
      <c r="BB320" s="151"/>
      <c r="BC320" s="151"/>
    </row>
    <row r="321" spans="38:55" x14ac:dyDescent="0.25">
      <c r="AL321" s="151"/>
      <c r="BB321" s="151"/>
      <c r="BC321" s="151"/>
    </row>
    <row r="322" spans="38:55" x14ac:dyDescent="0.25">
      <c r="AL322" s="151"/>
      <c r="BB322" s="151"/>
      <c r="BC322" s="151"/>
    </row>
    <row r="323" spans="38:55" x14ac:dyDescent="0.25">
      <c r="AL323" s="151"/>
      <c r="BB323" s="151"/>
      <c r="BC323" s="151"/>
    </row>
    <row r="324" spans="38:55" x14ac:dyDescent="0.25">
      <c r="AL324" s="151"/>
      <c r="BB324" s="151"/>
      <c r="BC324" s="151"/>
    </row>
    <row r="325" spans="38:55" x14ac:dyDescent="0.25">
      <c r="AL325" s="151"/>
      <c r="BB325" s="151"/>
      <c r="BC325" s="151"/>
    </row>
    <row r="326" spans="38:55" x14ac:dyDescent="0.25">
      <c r="AL326" s="151"/>
      <c r="BB326" s="151"/>
      <c r="BC326" s="151"/>
    </row>
    <row r="327" spans="38:55" x14ac:dyDescent="0.25">
      <c r="AL327" s="151"/>
      <c r="BB327" s="151"/>
      <c r="BC327" s="151"/>
    </row>
    <row r="328" spans="38:55" x14ac:dyDescent="0.25">
      <c r="AL328" s="151"/>
      <c r="BB328" s="151"/>
      <c r="BC328" s="151"/>
    </row>
    <row r="329" spans="38:55" x14ac:dyDescent="0.25">
      <c r="AL329" s="151"/>
      <c r="BB329" s="151"/>
      <c r="BC329" s="151"/>
    </row>
    <row r="330" spans="38:55" x14ac:dyDescent="0.25">
      <c r="AL330" s="151"/>
      <c r="BB330" s="151"/>
      <c r="BC330" s="151"/>
    </row>
    <row r="331" spans="38:55" x14ac:dyDescent="0.25">
      <c r="AL331" s="151"/>
      <c r="BB331" s="151"/>
      <c r="BC331" s="151"/>
    </row>
    <row r="332" spans="38:55" x14ac:dyDescent="0.25">
      <c r="AL332" s="151"/>
      <c r="BB332" s="151"/>
      <c r="BC332" s="151"/>
    </row>
    <row r="333" spans="38:55" x14ac:dyDescent="0.25">
      <c r="AL333" s="151"/>
      <c r="BB333" s="151"/>
      <c r="BC333" s="151"/>
    </row>
    <row r="334" spans="38:55" x14ac:dyDescent="0.25">
      <c r="AL334" s="151"/>
      <c r="BB334" s="151"/>
      <c r="BC334" s="151"/>
    </row>
    <row r="335" spans="38:55" x14ac:dyDescent="0.25">
      <c r="AL335" s="151"/>
      <c r="BB335" s="151"/>
      <c r="BC335" s="151"/>
    </row>
    <row r="336" spans="38:55" x14ac:dyDescent="0.25">
      <c r="AL336" s="151"/>
      <c r="BB336" s="151"/>
      <c r="BC336" s="151"/>
    </row>
    <row r="337" spans="38:55" x14ac:dyDescent="0.25">
      <c r="AL337" s="151"/>
      <c r="BB337" s="151"/>
      <c r="BC337" s="151"/>
    </row>
    <row r="338" spans="38:55" x14ac:dyDescent="0.25">
      <c r="AL338" s="151"/>
      <c r="BB338" s="151"/>
      <c r="BC338" s="151"/>
    </row>
    <row r="339" spans="38:55" x14ac:dyDescent="0.25">
      <c r="AL339" s="151"/>
      <c r="BB339" s="151"/>
      <c r="BC339" s="151"/>
    </row>
    <row r="340" spans="38:55" x14ac:dyDescent="0.25">
      <c r="AL340" s="151"/>
      <c r="BB340" s="151"/>
      <c r="BC340" s="151"/>
    </row>
    <row r="341" spans="38:55" x14ac:dyDescent="0.25">
      <c r="AL341" s="151"/>
      <c r="BB341" s="151"/>
      <c r="BC341" s="151"/>
    </row>
    <row r="342" spans="38:55" x14ac:dyDescent="0.25">
      <c r="AL342" s="151"/>
      <c r="BB342" s="151"/>
      <c r="BC342" s="151"/>
    </row>
    <row r="343" spans="38:55" x14ac:dyDescent="0.25">
      <c r="AL343" s="151"/>
      <c r="BB343" s="151"/>
      <c r="BC343" s="151"/>
    </row>
    <row r="344" spans="38:55" x14ac:dyDescent="0.25">
      <c r="AL344" s="151"/>
      <c r="BB344" s="151"/>
      <c r="BC344" s="151"/>
    </row>
    <row r="345" spans="38:55" x14ac:dyDescent="0.25">
      <c r="AL345" s="151"/>
      <c r="BB345" s="151"/>
      <c r="BC345" s="151"/>
    </row>
    <row r="346" spans="38:55" x14ac:dyDescent="0.25">
      <c r="AL346" s="151"/>
      <c r="BB346" s="151"/>
      <c r="BC346" s="151"/>
    </row>
    <row r="347" spans="38:55" x14ac:dyDescent="0.25">
      <c r="AL347" s="151"/>
      <c r="BB347" s="151"/>
      <c r="BC347" s="151"/>
    </row>
    <row r="348" spans="38:55" x14ac:dyDescent="0.25">
      <c r="AL348" s="151"/>
      <c r="BB348" s="151"/>
      <c r="BC348" s="151"/>
    </row>
    <row r="349" spans="38:55" x14ac:dyDescent="0.25">
      <c r="AL349" s="151"/>
      <c r="BB349" s="151"/>
      <c r="BC349" s="151"/>
    </row>
    <row r="350" spans="38:55" x14ac:dyDescent="0.25">
      <c r="AL350" s="151"/>
      <c r="BB350" s="151"/>
      <c r="BC350" s="151"/>
    </row>
    <row r="351" spans="38:55" x14ac:dyDescent="0.25">
      <c r="AL351" s="151"/>
      <c r="BB351" s="151"/>
      <c r="BC351" s="151"/>
    </row>
    <row r="352" spans="38:55" x14ac:dyDescent="0.25">
      <c r="AL352" s="151"/>
      <c r="BB352" s="151"/>
      <c r="BC352" s="151"/>
    </row>
    <row r="353" spans="38:55" x14ac:dyDescent="0.25">
      <c r="AL353" s="151"/>
      <c r="BB353" s="151"/>
      <c r="BC353" s="151"/>
    </row>
    <row r="354" spans="38:55" x14ac:dyDescent="0.25">
      <c r="AL354" s="151"/>
      <c r="BB354" s="151"/>
      <c r="BC354" s="151"/>
    </row>
    <row r="355" spans="38:55" x14ac:dyDescent="0.25">
      <c r="AL355" s="151"/>
      <c r="BB355" s="151"/>
      <c r="BC355" s="151"/>
    </row>
    <row r="356" spans="38:55" x14ac:dyDescent="0.25">
      <c r="AL356" s="151"/>
      <c r="BB356" s="151"/>
      <c r="BC356" s="151"/>
    </row>
    <row r="357" spans="38:55" x14ac:dyDescent="0.25">
      <c r="AL357" s="151"/>
      <c r="BB357" s="151"/>
      <c r="BC357" s="151"/>
    </row>
    <row r="358" spans="38:55" x14ac:dyDescent="0.25">
      <c r="AL358" s="151"/>
      <c r="BB358" s="151"/>
      <c r="BC358" s="151"/>
    </row>
    <row r="359" spans="38:55" x14ac:dyDescent="0.25">
      <c r="AL359" s="151"/>
      <c r="BB359" s="151"/>
      <c r="BC359" s="151"/>
    </row>
    <row r="360" spans="38:55" x14ac:dyDescent="0.25">
      <c r="AL360" s="151"/>
      <c r="BB360" s="151"/>
      <c r="BC360" s="151"/>
    </row>
    <row r="361" spans="38:55" x14ac:dyDescent="0.25">
      <c r="AL361" s="151"/>
      <c r="BB361" s="151"/>
      <c r="BC361" s="151"/>
    </row>
    <row r="362" spans="38:55" x14ac:dyDescent="0.25">
      <c r="AL362" s="151"/>
      <c r="BB362" s="151"/>
      <c r="BC362" s="151"/>
    </row>
    <row r="363" spans="38:55" x14ac:dyDescent="0.25">
      <c r="AL363" s="151"/>
      <c r="BB363" s="151"/>
      <c r="BC363" s="151"/>
    </row>
    <row r="364" spans="38:55" x14ac:dyDescent="0.25">
      <c r="AL364" s="151"/>
      <c r="BB364" s="151"/>
      <c r="BC364" s="151"/>
    </row>
    <row r="365" spans="38:55" x14ac:dyDescent="0.25">
      <c r="AL365" s="151"/>
      <c r="BB365" s="151"/>
      <c r="BC365" s="151"/>
    </row>
    <row r="366" spans="38:55" x14ac:dyDescent="0.25">
      <c r="AL366" s="151"/>
      <c r="BB366" s="151"/>
      <c r="BC366" s="151"/>
    </row>
    <row r="367" spans="38:55" x14ac:dyDescent="0.25">
      <c r="AL367" s="151"/>
      <c r="BB367" s="151"/>
      <c r="BC367" s="151"/>
    </row>
    <row r="368" spans="38:55" x14ac:dyDescent="0.25">
      <c r="AL368" s="151"/>
      <c r="BB368" s="151"/>
      <c r="BC368" s="151"/>
    </row>
    <row r="369" spans="38:55" x14ac:dyDescent="0.25">
      <c r="AL369" s="151"/>
      <c r="BB369" s="151"/>
      <c r="BC369" s="151"/>
    </row>
    <row r="370" spans="38:55" x14ac:dyDescent="0.25">
      <c r="AL370" s="151"/>
      <c r="BB370" s="151"/>
      <c r="BC370" s="151"/>
    </row>
    <row r="371" spans="38:55" x14ac:dyDescent="0.25">
      <c r="AL371" s="151"/>
      <c r="BB371" s="151"/>
      <c r="BC371" s="151"/>
    </row>
    <row r="372" spans="38:55" x14ac:dyDescent="0.25">
      <c r="AL372" s="151"/>
      <c r="BB372" s="151"/>
      <c r="BC372" s="151"/>
    </row>
    <row r="373" spans="38:55" x14ac:dyDescent="0.25">
      <c r="AL373" s="151"/>
      <c r="BB373" s="151"/>
      <c r="BC373" s="151"/>
    </row>
    <row r="374" spans="38:55" x14ac:dyDescent="0.25">
      <c r="AL374" s="151"/>
      <c r="BB374" s="151"/>
      <c r="BC374" s="151"/>
    </row>
    <row r="375" spans="38:55" x14ac:dyDescent="0.25">
      <c r="AL375" s="151"/>
      <c r="BB375" s="151"/>
      <c r="BC375" s="151"/>
    </row>
    <row r="376" spans="38:55" x14ac:dyDescent="0.25">
      <c r="AL376" s="151"/>
      <c r="BB376" s="151"/>
      <c r="BC376" s="151"/>
    </row>
    <row r="377" spans="38:55" x14ac:dyDescent="0.25">
      <c r="AL377" s="151"/>
      <c r="BB377" s="151"/>
      <c r="BC377" s="151"/>
    </row>
    <row r="378" spans="38:55" x14ac:dyDescent="0.25">
      <c r="AL378" s="151"/>
      <c r="BB378" s="151"/>
      <c r="BC378" s="151"/>
    </row>
    <row r="379" spans="38:55" x14ac:dyDescent="0.25">
      <c r="AL379" s="151"/>
      <c r="BB379" s="151"/>
      <c r="BC379" s="151"/>
    </row>
    <row r="380" spans="38:55" x14ac:dyDescent="0.25">
      <c r="AL380" s="151"/>
      <c r="BB380" s="151"/>
      <c r="BC380" s="151"/>
    </row>
    <row r="381" spans="38:55" x14ac:dyDescent="0.25">
      <c r="AL381" s="151"/>
      <c r="BB381" s="151"/>
      <c r="BC381" s="151"/>
    </row>
    <row r="382" spans="38:55" x14ac:dyDescent="0.25">
      <c r="AL382" s="151"/>
      <c r="BB382" s="151"/>
      <c r="BC382" s="151"/>
    </row>
    <row r="383" spans="38:55" x14ac:dyDescent="0.25">
      <c r="AL383" s="151"/>
      <c r="BB383" s="151"/>
      <c r="BC383" s="151"/>
    </row>
    <row r="384" spans="38:55" x14ac:dyDescent="0.25">
      <c r="AL384" s="151"/>
      <c r="BB384" s="151"/>
      <c r="BC384" s="151"/>
    </row>
    <row r="385" spans="38:55" x14ac:dyDescent="0.25">
      <c r="AL385" s="151"/>
      <c r="BB385" s="151"/>
      <c r="BC385" s="151"/>
    </row>
    <row r="386" spans="38:55" x14ac:dyDescent="0.25">
      <c r="AL386" s="151"/>
      <c r="BB386" s="151"/>
      <c r="BC386" s="151"/>
    </row>
    <row r="387" spans="38:55" x14ac:dyDescent="0.25">
      <c r="AL387" s="151"/>
      <c r="BB387" s="151"/>
      <c r="BC387" s="151"/>
    </row>
    <row r="388" spans="38:55" x14ac:dyDescent="0.25">
      <c r="AL388" s="151"/>
      <c r="BB388" s="151"/>
      <c r="BC388" s="151"/>
    </row>
    <row r="389" spans="38:55" x14ac:dyDescent="0.25">
      <c r="AL389" s="151"/>
      <c r="BB389" s="151"/>
      <c r="BC389" s="151"/>
    </row>
    <row r="390" spans="38:55" x14ac:dyDescent="0.25">
      <c r="AL390" s="151"/>
      <c r="BB390" s="151"/>
      <c r="BC390" s="151"/>
    </row>
    <row r="391" spans="38:55" x14ac:dyDescent="0.25">
      <c r="AL391" s="151"/>
      <c r="BB391" s="151"/>
      <c r="BC391" s="151"/>
    </row>
    <row r="392" spans="38:55" x14ac:dyDescent="0.25">
      <c r="AL392" s="151"/>
      <c r="BB392" s="151"/>
      <c r="BC392" s="151"/>
    </row>
    <row r="393" spans="38:55" x14ac:dyDescent="0.25">
      <c r="AL393" s="151"/>
      <c r="BB393" s="151"/>
      <c r="BC393" s="151"/>
    </row>
    <row r="394" spans="38:55" x14ac:dyDescent="0.25">
      <c r="AL394" s="151"/>
      <c r="BB394" s="151"/>
      <c r="BC394" s="151"/>
    </row>
    <row r="395" spans="38:55" x14ac:dyDescent="0.25">
      <c r="AL395" s="151"/>
      <c r="BB395" s="151"/>
      <c r="BC395" s="151"/>
    </row>
    <row r="396" spans="38:55" x14ac:dyDescent="0.25">
      <c r="AL396" s="151"/>
      <c r="BB396" s="151"/>
      <c r="BC396" s="151"/>
    </row>
    <row r="397" spans="38:55" x14ac:dyDescent="0.25">
      <c r="AL397" s="151"/>
      <c r="BB397" s="151"/>
      <c r="BC397" s="151"/>
    </row>
    <row r="398" spans="38:55" x14ac:dyDescent="0.25">
      <c r="AL398" s="151"/>
      <c r="BB398" s="151"/>
      <c r="BC398" s="151"/>
    </row>
    <row r="399" spans="38:55" x14ac:dyDescent="0.25">
      <c r="AL399" s="151"/>
      <c r="BB399" s="151"/>
      <c r="BC399" s="151"/>
    </row>
    <row r="400" spans="38:55" x14ac:dyDescent="0.25">
      <c r="AL400" s="151"/>
      <c r="BB400" s="151"/>
      <c r="BC400" s="151"/>
    </row>
    <row r="401" spans="38:55" x14ac:dyDescent="0.25">
      <c r="AL401" s="151"/>
      <c r="BB401" s="151"/>
      <c r="BC401" s="151"/>
    </row>
    <row r="402" spans="38:55" x14ac:dyDescent="0.25">
      <c r="AL402" s="151"/>
      <c r="BB402" s="151"/>
      <c r="BC402" s="151"/>
    </row>
    <row r="403" spans="38:55" x14ac:dyDescent="0.25">
      <c r="AL403" s="151"/>
      <c r="BB403" s="151"/>
      <c r="BC403" s="151"/>
    </row>
    <row r="404" spans="38:55" x14ac:dyDescent="0.25">
      <c r="AL404" s="151"/>
      <c r="BB404" s="151"/>
      <c r="BC404" s="151"/>
    </row>
    <row r="405" spans="38:55" x14ac:dyDescent="0.25">
      <c r="AL405" s="151"/>
      <c r="BB405" s="151"/>
      <c r="BC405" s="151"/>
    </row>
    <row r="406" spans="38:55" x14ac:dyDescent="0.25">
      <c r="AL406" s="151"/>
      <c r="BB406" s="151"/>
      <c r="BC406" s="151"/>
    </row>
    <row r="407" spans="38:55" x14ac:dyDescent="0.25">
      <c r="AL407" s="151"/>
      <c r="BB407" s="151"/>
      <c r="BC407" s="151"/>
    </row>
    <row r="408" spans="38:55" x14ac:dyDescent="0.25">
      <c r="AL408" s="151"/>
      <c r="BB408" s="151"/>
      <c r="BC408" s="151"/>
    </row>
    <row r="409" spans="38:55" x14ac:dyDescent="0.25">
      <c r="AL409" s="151"/>
      <c r="BB409" s="151"/>
      <c r="BC409" s="151"/>
    </row>
    <row r="410" spans="38:55" x14ac:dyDescent="0.25">
      <c r="AL410" s="151"/>
      <c r="BB410" s="151"/>
      <c r="BC410" s="151"/>
    </row>
    <row r="411" spans="38:55" x14ac:dyDescent="0.25">
      <c r="AL411" s="151"/>
      <c r="BB411" s="151"/>
      <c r="BC411" s="151"/>
    </row>
    <row r="412" spans="38:55" x14ac:dyDescent="0.25">
      <c r="AL412" s="151"/>
      <c r="BB412" s="151"/>
      <c r="BC412" s="151"/>
    </row>
    <row r="413" spans="38:55" x14ac:dyDescent="0.25">
      <c r="AL413" s="151"/>
      <c r="BB413" s="151"/>
      <c r="BC413" s="151"/>
    </row>
    <row r="414" spans="38:55" x14ac:dyDescent="0.25">
      <c r="AL414" s="151"/>
      <c r="BB414" s="151"/>
      <c r="BC414" s="151"/>
    </row>
    <row r="415" spans="38:55" x14ac:dyDescent="0.25">
      <c r="AL415" s="151"/>
      <c r="BB415" s="151"/>
      <c r="BC415" s="151"/>
    </row>
    <row r="416" spans="38:55" x14ac:dyDescent="0.25">
      <c r="AL416" s="151"/>
      <c r="BB416" s="151"/>
      <c r="BC416" s="151"/>
    </row>
    <row r="417" spans="38:55" x14ac:dyDescent="0.25">
      <c r="AL417" s="151"/>
      <c r="BB417" s="151"/>
      <c r="BC417" s="151"/>
    </row>
    <row r="418" spans="38:55" x14ac:dyDescent="0.25">
      <c r="AL418" s="151"/>
      <c r="BB418" s="151"/>
      <c r="BC418" s="151"/>
    </row>
    <row r="419" spans="38:55" x14ac:dyDescent="0.25">
      <c r="AL419" s="151"/>
      <c r="BB419" s="151"/>
      <c r="BC419" s="151"/>
    </row>
    <row r="420" spans="38:55" x14ac:dyDescent="0.25">
      <c r="AL420" s="151"/>
      <c r="BB420" s="151"/>
      <c r="BC420" s="151"/>
    </row>
    <row r="421" spans="38:55" x14ac:dyDescent="0.25">
      <c r="AL421" s="151"/>
      <c r="BB421" s="151"/>
      <c r="BC421" s="151"/>
    </row>
    <row r="422" spans="38:55" x14ac:dyDescent="0.25">
      <c r="AL422" s="151"/>
      <c r="BB422" s="151"/>
      <c r="BC422" s="151"/>
    </row>
    <row r="423" spans="38:55" x14ac:dyDescent="0.25">
      <c r="AL423" s="151"/>
      <c r="BB423" s="151"/>
      <c r="BC423" s="151"/>
    </row>
    <row r="424" spans="38:55" x14ac:dyDescent="0.25">
      <c r="AL424" s="151"/>
      <c r="BB424" s="151"/>
      <c r="BC424" s="151"/>
    </row>
    <row r="425" spans="38:55" x14ac:dyDescent="0.25">
      <c r="AL425" s="151"/>
      <c r="BB425" s="151"/>
      <c r="BC425" s="151"/>
    </row>
    <row r="426" spans="38:55" x14ac:dyDescent="0.25">
      <c r="AL426" s="151"/>
      <c r="BB426" s="151"/>
      <c r="BC426" s="151"/>
    </row>
    <row r="427" spans="38:55" x14ac:dyDescent="0.25">
      <c r="AL427" s="151"/>
      <c r="BB427" s="151"/>
      <c r="BC427" s="151"/>
    </row>
    <row r="428" spans="38:55" x14ac:dyDescent="0.25">
      <c r="AL428" s="151"/>
      <c r="BB428" s="151"/>
      <c r="BC428" s="151"/>
    </row>
    <row r="429" spans="38:55" x14ac:dyDescent="0.25">
      <c r="AL429" s="151"/>
      <c r="BB429" s="151"/>
      <c r="BC429" s="151"/>
    </row>
    <row r="430" spans="38:55" x14ac:dyDescent="0.25">
      <c r="AL430" s="151"/>
      <c r="BB430" s="151"/>
      <c r="BC430" s="151"/>
    </row>
    <row r="431" spans="38:55" x14ac:dyDescent="0.25">
      <c r="AL431" s="151"/>
      <c r="BB431" s="151"/>
      <c r="BC431" s="151"/>
    </row>
    <row r="432" spans="38:55" x14ac:dyDescent="0.25">
      <c r="AL432" s="151"/>
      <c r="BB432" s="151"/>
      <c r="BC432" s="151"/>
    </row>
    <row r="433" spans="38:55" x14ac:dyDescent="0.25">
      <c r="AL433" s="151"/>
      <c r="BB433" s="151"/>
      <c r="BC433" s="151"/>
    </row>
    <row r="434" spans="38:55" x14ac:dyDescent="0.25">
      <c r="AL434" s="151"/>
      <c r="BB434" s="151"/>
      <c r="BC434" s="151"/>
    </row>
    <row r="435" spans="38:55" x14ac:dyDescent="0.25">
      <c r="AL435" s="151"/>
      <c r="BB435" s="151"/>
      <c r="BC435" s="151"/>
    </row>
    <row r="436" spans="38:55" x14ac:dyDescent="0.25">
      <c r="AL436" s="151"/>
      <c r="BB436" s="151"/>
      <c r="BC436" s="151"/>
    </row>
    <row r="437" spans="38:55" x14ac:dyDescent="0.25">
      <c r="AL437" s="151"/>
      <c r="BB437" s="151"/>
      <c r="BC437" s="151"/>
    </row>
    <row r="438" spans="38:55" x14ac:dyDescent="0.25">
      <c r="AL438" s="151"/>
      <c r="BB438" s="151"/>
      <c r="BC438" s="151"/>
    </row>
    <row r="439" spans="38:55" x14ac:dyDescent="0.25">
      <c r="AL439" s="151"/>
      <c r="BB439" s="151"/>
      <c r="BC439" s="151"/>
    </row>
    <row r="440" spans="38:55" x14ac:dyDescent="0.25">
      <c r="AL440" s="151"/>
      <c r="BB440" s="151"/>
      <c r="BC440" s="151"/>
    </row>
    <row r="441" spans="38:55" x14ac:dyDescent="0.25">
      <c r="AL441" s="151"/>
      <c r="BB441" s="151"/>
      <c r="BC441" s="151"/>
    </row>
    <row r="442" spans="38:55" x14ac:dyDescent="0.25">
      <c r="AL442" s="151"/>
      <c r="BB442" s="151"/>
      <c r="BC442" s="151"/>
    </row>
    <row r="443" spans="38:55" x14ac:dyDescent="0.25">
      <c r="AL443" s="151"/>
      <c r="BB443" s="151"/>
      <c r="BC443" s="151"/>
    </row>
    <row r="444" spans="38:55" x14ac:dyDescent="0.25">
      <c r="AL444" s="151"/>
      <c r="BB444" s="151"/>
      <c r="BC444" s="151"/>
    </row>
    <row r="445" spans="38:55" x14ac:dyDescent="0.25">
      <c r="AL445" s="151"/>
      <c r="BB445" s="151"/>
      <c r="BC445" s="151"/>
    </row>
    <row r="446" spans="38:55" x14ac:dyDescent="0.25">
      <c r="AL446" s="151"/>
      <c r="BB446" s="151"/>
      <c r="BC446" s="151"/>
    </row>
    <row r="447" spans="38:55" x14ac:dyDescent="0.25">
      <c r="AL447" s="151"/>
      <c r="BB447" s="151"/>
      <c r="BC447" s="151"/>
    </row>
    <row r="448" spans="38:55" x14ac:dyDescent="0.25">
      <c r="AL448" s="151"/>
      <c r="BB448" s="151"/>
      <c r="BC448" s="151"/>
    </row>
    <row r="449" spans="38:55" x14ac:dyDescent="0.25">
      <c r="AL449" s="151"/>
      <c r="BB449" s="151"/>
      <c r="BC449" s="151"/>
    </row>
    <row r="450" spans="38:55" x14ac:dyDescent="0.25">
      <c r="AL450" s="151"/>
      <c r="BB450" s="151"/>
      <c r="BC450" s="151"/>
    </row>
    <row r="451" spans="38:55" x14ac:dyDescent="0.25">
      <c r="AL451" s="151"/>
      <c r="BB451" s="151"/>
      <c r="BC451" s="151"/>
    </row>
    <row r="452" spans="38:55" x14ac:dyDescent="0.25">
      <c r="AL452" s="151"/>
      <c r="BB452" s="151"/>
      <c r="BC452" s="151"/>
    </row>
    <row r="453" spans="38:55" x14ac:dyDescent="0.25">
      <c r="AL453" s="151"/>
      <c r="BB453" s="151"/>
      <c r="BC453" s="151"/>
    </row>
    <row r="454" spans="38:55" x14ac:dyDescent="0.25">
      <c r="AL454" s="151"/>
      <c r="BB454" s="151"/>
      <c r="BC454" s="151"/>
    </row>
    <row r="455" spans="38:55" x14ac:dyDescent="0.25">
      <c r="AL455" s="151"/>
      <c r="BB455" s="151"/>
      <c r="BC455" s="151"/>
    </row>
    <row r="456" spans="38:55" x14ac:dyDescent="0.25">
      <c r="AL456" s="151"/>
      <c r="BB456" s="151"/>
      <c r="BC456" s="151"/>
    </row>
    <row r="457" spans="38:55" x14ac:dyDescent="0.25">
      <c r="AL457" s="151"/>
      <c r="BB457" s="151"/>
      <c r="BC457" s="151"/>
    </row>
    <row r="458" spans="38:55" x14ac:dyDescent="0.25">
      <c r="AL458" s="151"/>
      <c r="BB458" s="151"/>
      <c r="BC458" s="151"/>
    </row>
    <row r="459" spans="38:55" x14ac:dyDescent="0.25">
      <c r="AL459" s="151"/>
      <c r="BB459" s="151"/>
      <c r="BC459" s="151"/>
    </row>
    <row r="460" spans="38:55" x14ac:dyDescent="0.25">
      <c r="AL460" s="151"/>
      <c r="BB460" s="151"/>
      <c r="BC460" s="151"/>
    </row>
    <row r="461" spans="38:55" x14ac:dyDescent="0.25">
      <c r="AL461" s="151"/>
      <c r="BB461" s="151"/>
      <c r="BC461" s="151"/>
    </row>
    <row r="462" spans="38:55" x14ac:dyDescent="0.25">
      <c r="AL462" s="151"/>
      <c r="BB462" s="151"/>
      <c r="BC462" s="151"/>
    </row>
    <row r="463" spans="38:55" x14ac:dyDescent="0.25">
      <c r="AL463" s="151"/>
      <c r="BB463" s="151"/>
      <c r="BC463" s="151"/>
    </row>
    <row r="464" spans="38:55" x14ac:dyDescent="0.25">
      <c r="AL464" s="151"/>
      <c r="BB464" s="151"/>
      <c r="BC464" s="151"/>
    </row>
    <row r="465" spans="38:55" x14ac:dyDescent="0.25">
      <c r="AL465" s="151"/>
      <c r="BB465" s="151"/>
      <c r="BC465" s="151"/>
    </row>
    <row r="466" spans="38:55" x14ac:dyDescent="0.25">
      <c r="AL466" s="151"/>
      <c r="BB466" s="151"/>
      <c r="BC466" s="151"/>
    </row>
    <row r="467" spans="38:55" x14ac:dyDescent="0.25">
      <c r="AL467" s="151"/>
      <c r="BB467" s="151"/>
      <c r="BC467" s="151"/>
    </row>
    <row r="468" spans="38:55" x14ac:dyDescent="0.25">
      <c r="AL468" s="151"/>
      <c r="BB468" s="151"/>
      <c r="BC468" s="151"/>
    </row>
    <row r="469" spans="38:55" x14ac:dyDescent="0.25">
      <c r="AL469" s="151"/>
      <c r="BB469" s="151"/>
      <c r="BC469" s="151"/>
    </row>
    <row r="470" spans="38:55" x14ac:dyDescent="0.25">
      <c r="AL470" s="151"/>
      <c r="BB470" s="151"/>
      <c r="BC470" s="151"/>
    </row>
    <row r="471" spans="38:55" x14ac:dyDescent="0.25">
      <c r="AL471" s="151"/>
      <c r="BB471" s="151"/>
      <c r="BC471" s="151"/>
    </row>
    <row r="472" spans="38:55" x14ac:dyDescent="0.25">
      <c r="AL472" s="151"/>
      <c r="BB472" s="151"/>
      <c r="BC472" s="151"/>
    </row>
    <row r="473" spans="38:55" x14ac:dyDescent="0.25">
      <c r="AL473" s="151"/>
      <c r="BB473" s="151"/>
      <c r="BC473" s="151"/>
    </row>
    <row r="474" spans="38:55" x14ac:dyDescent="0.25">
      <c r="AL474" s="151"/>
      <c r="BB474" s="151"/>
      <c r="BC474" s="151"/>
    </row>
    <row r="475" spans="38:55" x14ac:dyDescent="0.25">
      <c r="AL475" s="151"/>
      <c r="BB475" s="151"/>
      <c r="BC475" s="151"/>
    </row>
    <row r="476" spans="38:55" x14ac:dyDescent="0.25">
      <c r="AL476" s="151"/>
      <c r="BB476" s="151"/>
      <c r="BC476" s="151"/>
    </row>
    <row r="477" spans="38:55" x14ac:dyDescent="0.25">
      <c r="AL477" s="151"/>
      <c r="BB477" s="151"/>
      <c r="BC477" s="151"/>
    </row>
    <row r="478" spans="38:55" x14ac:dyDescent="0.25">
      <c r="AL478" s="151"/>
      <c r="BB478" s="151"/>
      <c r="BC478" s="151"/>
    </row>
    <row r="479" spans="38:55" x14ac:dyDescent="0.25">
      <c r="AL479" s="151"/>
      <c r="BB479" s="151"/>
      <c r="BC479" s="151"/>
    </row>
    <row r="480" spans="38:55" x14ac:dyDescent="0.25">
      <c r="AL480" s="151"/>
      <c r="BB480" s="151"/>
      <c r="BC480" s="151"/>
    </row>
    <row r="481" spans="38:55" x14ac:dyDescent="0.25">
      <c r="AL481" s="151"/>
      <c r="BB481" s="151"/>
      <c r="BC481" s="151"/>
    </row>
    <row r="482" spans="38:55" x14ac:dyDescent="0.25">
      <c r="AL482" s="151"/>
      <c r="BB482" s="151"/>
      <c r="BC482" s="151"/>
    </row>
    <row r="483" spans="38:55" x14ac:dyDescent="0.25">
      <c r="AL483" s="151"/>
      <c r="BB483" s="151"/>
      <c r="BC483" s="151"/>
    </row>
    <row r="484" spans="38:55" x14ac:dyDescent="0.25">
      <c r="AL484" s="151"/>
      <c r="BB484" s="151"/>
      <c r="BC484" s="151"/>
    </row>
    <row r="485" spans="38:55" x14ac:dyDescent="0.25">
      <c r="AL485" s="151"/>
      <c r="BB485" s="151"/>
      <c r="BC485" s="151"/>
    </row>
    <row r="486" spans="38:55" x14ac:dyDescent="0.25">
      <c r="AL486" s="151"/>
      <c r="BB486" s="151"/>
      <c r="BC486" s="151"/>
    </row>
    <row r="487" spans="38:55" x14ac:dyDescent="0.25">
      <c r="AL487" s="151"/>
      <c r="BB487" s="151"/>
      <c r="BC487" s="151"/>
    </row>
    <row r="488" spans="38:55" x14ac:dyDescent="0.25">
      <c r="AL488" s="151"/>
      <c r="BB488" s="151"/>
      <c r="BC488" s="151"/>
    </row>
    <row r="489" spans="38:55" x14ac:dyDescent="0.25">
      <c r="AL489" s="151"/>
      <c r="BB489" s="151"/>
      <c r="BC489" s="151"/>
    </row>
    <row r="490" spans="38:55" x14ac:dyDescent="0.25">
      <c r="AL490" s="151"/>
      <c r="BB490" s="151"/>
      <c r="BC490" s="151"/>
    </row>
    <row r="491" spans="38:55" x14ac:dyDescent="0.25">
      <c r="AL491" s="151"/>
      <c r="BB491" s="151"/>
      <c r="BC491" s="151"/>
    </row>
    <row r="492" spans="38:55" x14ac:dyDescent="0.25">
      <c r="AL492" s="151"/>
      <c r="BB492" s="151"/>
      <c r="BC492" s="151"/>
    </row>
    <row r="493" spans="38:55" x14ac:dyDescent="0.25">
      <c r="AL493" s="151"/>
      <c r="BB493" s="151"/>
      <c r="BC493" s="151"/>
    </row>
    <row r="494" spans="38:55" x14ac:dyDescent="0.25">
      <c r="AL494" s="151"/>
      <c r="BB494" s="151"/>
      <c r="BC494" s="151"/>
    </row>
    <row r="495" spans="38:55" x14ac:dyDescent="0.25">
      <c r="AL495" s="151"/>
      <c r="BB495" s="151"/>
      <c r="BC495" s="151"/>
    </row>
    <row r="496" spans="38:55" x14ac:dyDescent="0.25">
      <c r="AL496" s="151"/>
      <c r="BB496" s="151"/>
      <c r="BC496" s="151"/>
    </row>
    <row r="497" spans="38:55" x14ac:dyDescent="0.25">
      <c r="AL497" s="151"/>
      <c r="BB497" s="151"/>
      <c r="BC497" s="151"/>
    </row>
    <row r="498" spans="38:55" x14ac:dyDescent="0.25">
      <c r="AL498" s="151"/>
      <c r="BB498" s="151"/>
      <c r="BC498" s="151"/>
    </row>
    <row r="499" spans="38:55" x14ac:dyDescent="0.25">
      <c r="AL499" s="151"/>
      <c r="BB499" s="151"/>
      <c r="BC499" s="151"/>
    </row>
    <row r="500" spans="38:55" x14ac:dyDescent="0.25">
      <c r="AL500" s="151"/>
      <c r="BB500" s="151"/>
      <c r="BC500" s="151"/>
    </row>
    <row r="501" spans="38:55" x14ac:dyDescent="0.25">
      <c r="AL501" s="151"/>
      <c r="BB501" s="151"/>
      <c r="BC501" s="151"/>
    </row>
    <row r="502" spans="38:55" x14ac:dyDescent="0.25">
      <c r="AL502" s="151"/>
      <c r="BB502" s="151"/>
      <c r="BC502" s="151"/>
    </row>
    <row r="503" spans="38:55" x14ac:dyDescent="0.25">
      <c r="AL503" s="151"/>
      <c r="BB503" s="151"/>
      <c r="BC503" s="151"/>
    </row>
    <row r="504" spans="38:55" x14ac:dyDescent="0.25">
      <c r="AL504" s="151"/>
      <c r="BB504" s="151"/>
      <c r="BC504" s="151"/>
    </row>
    <row r="505" spans="38:55" x14ac:dyDescent="0.25">
      <c r="AL505" s="151"/>
      <c r="BB505" s="151"/>
      <c r="BC505" s="151"/>
    </row>
    <row r="506" spans="38:55" x14ac:dyDescent="0.25">
      <c r="AL506" s="151"/>
      <c r="BB506" s="151"/>
      <c r="BC506" s="151"/>
    </row>
    <row r="507" spans="38:55" x14ac:dyDescent="0.25">
      <c r="AL507" s="151"/>
      <c r="BB507" s="151"/>
      <c r="BC507" s="151"/>
    </row>
    <row r="508" spans="38:55" x14ac:dyDescent="0.25">
      <c r="AL508" s="151"/>
      <c r="BB508" s="151"/>
      <c r="BC508" s="151"/>
    </row>
    <row r="509" spans="38:55" x14ac:dyDescent="0.25">
      <c r="AL509" s="151"/>
      <c r="BB509" s="151"/>
      <c r="BC509" s="151"/>
    </row>
    <row r="510" spans="38:55" x14ac:dyDescent="0.25">
      <c r="AL510" s="151"/>
      <c r="BB510" s="151"/>
      <c r="BC510" s="151"/>
    </row>
    <row r="511" spans="38:55" x14ac:dyDescent="0.25">
      <c r="AL511" s="151"/>
      <c r="BB511" s="151"/>
      <c r="BC511" s="151"/>
    </row>
    <row r="512" spans="38:55" x14ac:dyDescent="0.25">
      <c r="AL512" s="151"/>
      <c r="BB512" s="151"/>
      <c r="BC512" s="151"/>
    </row>
    <row r="513" spans="38:55" x14ac:dyDescent="0.25">
      <c r="AL513" s="151"/>
      <c r="BB513" s="151"/>
      <c r="BC513" s="151"/>
    </row>
    <row r="514" spans="38:55" x14ac:dyDescent="0.25">
      <c r="AL514" s="151"/>
      <c r="BB514" s="151"/>
      <c r="BC514" s="151"/>
    </row>
    <row r="515" spans="38:55" x14ac:dyDescent="0.25">
      <c r="AL515" s="151"/>
      <c r="BB515" s="151"/>
      <c r="BC515" s="151"/>
    </row>
    <row r="516" spans="38:55" x14ac:dyDescent="0.25">
      <c r="AL516" s="151"/>
      <c r="BB516" s="151"/>
      <c r="BC516" s="151"/>
    </row>
    <row r="517" spans="38:55" x14ac:dyDescent="0.25">
      <c r="AL517" s="151"/>
      <c r="BB517" s="151"/>
      <c r="BC517" s="151"/>
    </row>
    <row r="518" spans="38:55" x14ac:dyDescent="0.25">
      <c r="AL518" s="151"/>
      <c r="BB518" s="151"/>
      <c r="BC518" s="151"/>
    </row>
    <row r="519" spans="38:55" x14ac:dyDescent="0.25">
      <c r="AL519" s="151"/>
      <c r="BB519" s="151"/>
      <c r="BC519" s="151"/>
    </row>
    <row r="520" spans="38:55" x14ac:dyDescent="0.25">
      <c r="AL520" s="151"/>
      <c r="BB520" s="151"/>
      <c r="BC520" s="151"/>
    </row>
    <row r="521" spans="38:55" x14ac:dyDescent="0.25">
      <c r="AL521" s="151"/>
      <c r="BB521" s="151"/>
      <c r="BC521" s="151"/>
    </row>
    <row r="522" spans="38:55" x14ac:dyDescent="0.25">
      <c r="AL522" s="151"/>
      <c r="BB522" s="151"/>
      <c r="BC522" s="151"/>
    </row>
    <row r="523" spans="38:55" x14ac:dyDescent="0.25">
      <c r="AL523" s="151"/>
      <c r="BB523" s="151"/>
      <c r="BC523" s="151"/>
    </row>
    <row r="524" spans="38:55" x14ac:dyDescent="0.25">
      <c r="AL524" s="151"/>
      <c r="BB524" s="151"/>
      <c r="BC524" s="151"/>
    </row>
    <row r="525" spans="38:55" x14ac:dyDescent="0.25">
      <c r="AL525" s="151"/>
      <c r="BB525" s="151"/>
      <c r="BC525" s="151"/>
    </row>
    <row r="526" spans="38:55" x14ac:dyDescent="0.25">
      <c r="AL526" s="151"/>
      <c r="BB526" s="151"/>
      <c r="BC526" s="151"/>
    </row>
    <row r="527" spans="38:55" x14ac:dyDescent="0.25">
      <c r="AL527" s="151"/>
      <c r="BB527" s="151"/>
      <c r="BC527" s="151"/>
    </row>
    <row r="528" spans="38:55" x14ac:dyDescent="0.25">
      <c r="AL528" s="151"/>
      <c r="BB528" s="151"/>
      <c r="BC528" s="151"/>
    </row>
    <row r="529" spans="38:55" x14ac:dyDescent="0.25">
      <c r="AL529" s="151"/>
      <c r="BB529" s="151"/>
      <c r="BC529" s="151"/>
    </row>
    <row r="530" spans="38:55" x14ac:dyDescent="0.25">
      <c r="AL530" s="151"/>
      <c r="BB530" s="151"/>
      <c r="BC530" s="151"/>
    </row>
    <row r="531" spans="38:55" x14ac:dyDescent="0.25">
      <c r="AL531" s="151"/>
      <c r="BB531" s="151"/>
      <c r="BC531" s="151"/>
    </row>
    <row r="532" spans="38:55" x14ac:dyDescent="0.25">
      <c r="AL532" s="151"/>
      <c r="BB532" s="151"/>
      <c r="BC532" s="151"/>
    </row>
    <row r="533" spans="38:55" x14ac:dyDescent="0.25">
      <c r="AL533" s="151"/>
      <c r="BB533" s="151"/>
      <c r="BC533" s="151"/>
    </row>
    <row r="534" spans="38:55" x14ac:dyDescent="0.25">
      <c r="AL534" s="151"/>
      <c r="BB534" s="151"/>
      <c r="BC534" s="151"/>
    </row>
    <row r="535" spans="38:55" x14ac:dyDescent="0.25">
      <c r="AL535" s="151"/>
      <c r="BB535" s="151"/>
      <c r="BC535" s="151"/>
    </row>
    <row r="536" spans="38:55" x14ac:dyDescent="0.25">
      <c r="AL536" s="151"/>
      <c r="BB536" s="151"/>
      <c r="BC536" s="151"/>
    </row>
    <row r="537" spans="38:55" x14ac:dyDescent="0.25">
      <c r="AL537" s="151"/>
      <c r="BB537" s="151"/>
      <c r="BC537" s="151"/>
    </row>
    <row r="538" spans="38:55" x14ac:dyDescent="0.25">
      <c r="AL538" s="151"/>
      <c r="BB538" s="151"/>
      <c r="BC538" s="151"/>
    </row>
    <row r="539" spans="38:55" x14ac:dyDescent="0.25">
      <c r="AL539" s="151"/>
      <c r="BB539" s="151"/>
      <c r="BC539" s="151"/>
    </row>
    <row r="540" spans="38:55" x14ac:dyDescent="0.25">
      <c r="AL540" s="151"/>
      <c r="BB540" s="151"/>
      <c r="BC540" s="151"/>
    </row>
    <row r="541" spans="38:55" x14ac:dyDescent="0.25">
      <c r="AL541" s="151"/>
      <c r="BB541" s="151"/>
      <c r="BC541" s="151"/>
    </row>
    <row r="542" spans="38:55" x14ac:dyDescent="0.25">
      <c r="AL542" s="151"/>
      <c r="BB542" s="151"/>
      <c r="BC542" s="151"/>
    </row>
    <row r="543" spans="38:55" x14ac:dyDescent="0.25">
      <c r="AL543" s="151"/>
      <c r="BB543" s="151"/>
      <c r="BC543" s="151"/>
    </row>
    <row r="544" spans="38:55" x14ac:dyDescent="0.25">
      <c r="AL544" s="151"/>
      <c r="BB544" s="151"/>
      <c r="BC544" s="151"/>
    </row>
    <row r="545" spans="38:55" x14ac:dyDescent="0.25">
      <c r="AL545" s="151"/>
      <c r="BB545" s="151"/>
      <c r="BC545" s="151"/>
    </row>
    <row r="546" spans="38:55" x14ac:dyDescent="0.25">
      <c r="AL546" s="151"/>
      <c r="BB546" s="151"/>
      <c r="BC546" s="151"/>
    </row>
    <row r="547" spans="38:55" x14ac:dyDescent="0.25">
      <c r="AL547" s="151"/>
      <c r="BB547" s="151"/>
      <c r="BC547" s="151"/>
    </row>
    <row r="548" spans="38:55" x14ac:dyDescent="0.25">
      <c r="AL548" s="151"/>
      <c r="BB548" s="151"/>
      <c r="BC548" s="151"/>
    </row>
    <row r="549" spans="38:55" x14ac:dyDescent="0.25">
      <c r="AL549" s="151"/>
      <c r="BB549" s="151"/>
      <c r="BC549" s="151"/>
    </row>
    <row r="550" spans="38:55" x14ac:dyDescent="0.25">
      <c r="AL550" s="151"/>
      <c r="BB550" s="151"/>
      <c r="BC550" s="151"/>
    </row>
    <row r="551" spans="38:55" x14ac:dyDescent="0.25">
      <c r="AL551" s="151"/>
      <c r="BB551" s="151"/>
      <c r="BC551" s="151"/>
    </row>
    <row r="552" spans="38:55" x14ac:dyDescent="0.25">
      <c r="AL552" s="151"/>
      <c r="BB552" s="151"/>
      <c r="BC552" s="151"/>
    </row>
    <row r="553" spans="38:55" x14ac:dyDescent="0.25">
      <c r="AL553" s="151"/>
      <c r="BB553" s="151"/>
      <c r="BC553" s="151"/>
    </row>
    <row r="554" spans="38:55" x14ac:dyDescent="0.25">
      <c r="AL554" s="151"/>
      <c r="BB554" s="151"/>
      <c r="BC554" s="151"/>
    </row>
    <row r="555" spans="38:55" x14ac:dyDescent="0.25">
      <c r="AL555" s="151"/>
      <c r="BB555" s="151"/>
      <c r="BC555" s="151"/>
    </row>
    <row r="556" spans="38:55" x14ac:dyDescent="0.25">
      <c r="AL556" s="151"/>
      <c r="BB556" s="151"/>
      <c r="BC556" s="151"/>
    </row>
    <row r="557" spans="38:55" x14ac:dyDescent="0.25">
      <c r="AL557" s="151"/>
      <c r="BB557" s="151"/>
      <c r="BC557" s="151"/>
    </row>
    <row r="558" spans="38:55" x14ac:dyDescent="0.25">
      <c r="AL558" s="151"/>
      <c r="BB558" s="151"/>
      <c r="BC558" s="151"/>
    </row>
    <row r="559" spans="38:55" x14ac:dyDescent="0.25">
      <c r="AL559" s="151"/>
      <c r="BB559" s="151"/>
      <c r="BC559" s="151"/>
    </row>
    <row r="560" spans="38:55" x14ac:dyDescent="0.25">
      <c r="AL560" s="151"/>
      <c r="BB560" s="151"/>
      <c r="BC560" s="151"/>
    </row>
    <row r="561" spans="38:55" x14ac:dyDescent="0.25">
      <c r="AL561" s="151"/>
      <c r="BB561" s="151"/>
      <c r="BC561" s="151"/>
    </row>
    <row r="562" spans="38:55" x14ac:dyDescent="0.25">
      <c r="AL562" s="151"/>
      <c r="BB562" s="151"/>
      <c r="BC562" s="151"/>
    </row>
    <row r="563" spans="38:55" x14ac:dyDescent="0.25">
      <c r="AL563" s="151"/>
      <c r="BB563" s="151"/>
      <c r="BC563" s="151"/>
    </row>
    <row r="564" spans="38:55" x14ac:dyDescent="0.25">
      <c r="AL564" s="151"/>
      <c r="BB564" s="151"/>
      <c r="BC564" s="151"/>
    </row>
    <row r="565" spans="38:55" x14ac:dyDescent="0.25">
      <c r="AL565" s="151"/>
      <c r="BB565" s="151"/>
      <c r="BC565" s="151"/>
    </row>
    <row r="566" spans="38:55" x14ac:dyDescent="0.25">
      <c r="AL566" s="151"/>
      <c r="BB566" s="151"/>
      <c r="BC566" s="151"/>
    </row>
    <row r="567" spans="38:55" x14ac:dyDescent="0.25">
      <c r="AL567" s="151"/>
      <c r="BB567" s="151"/>
      <c r="BC567" s="151"/>
    </row>
    <row r="568" spans="38:55" x14ac:dyDescent="0.25">
      <c r="AL568" s="151"/>
      <c r="BB568" s="151"/>
      <c r="BC568" s="151"/>
    </row>
    <row r="569" spans="38:55" x14ac:dyDescent="0.25">
      <c r="AL569" s="151"/>
      <c r="BB569" s="151"/>
      <c r="BC569" s="151"/>
    </row>
    <row r="570" spans="38:55" x14ac:dyDescent="0.25">
      <c r="AL570" s="151"/>
      <c r="BB570" s="151"/>
      <c r="BC570" s="151"/>
    </row>
    <row r="571" spans="38:55" x14ac:dyDescent="0.25">
      <c r="AL571" s="151"/>
      <c r="BB571" s="151"/>
      <c r="BC571" s="151"/>
    </row>
    <row r="572" spans="38:55" x14ac:dyDescent="0.25">
      <c r="AL572" s="151"/>
      <c r="BB572" s="151"/>
      <c r="BC572" s="151"/>
    </row>
    <row r="573" spans="38:55" x14ac:dyDescent="0.25">
      <c r="AL573" s="151"/>
      <c r="BB573" s="151"/>
      <c r="BC573" s="151"/>
    </row>
    <row r="574" spans="38:55" x14ac:dyDescent="0.25">
      <c r="AL574" s="151"/>
      <c r="BB574" s="151"/>
      <c r="BC574" s="151"/>
    </row>
    <row r="575" spans="38:55" x14ac:dyDescent="0.25">
      <c r="AL575" s="151"/>
      <c r="BB575" s="151"/>
      <c r="BC575" s="151"/>
    </row>
    <row r="576" spans="38:55" x14ac:dyDescent="0.25">
      <c r="AL576" s="151"/>
      <c r="BB576" s="151"/>
      <c r="BC576" s="151"/>
    </row>
    <row r="577" spans="38:55" x14ac:dyDescent="0.25">
      <c r="AL577" s="151"/>
      <c r="BB577" s="151"/>
      <c r="BC577" s="151"/>
    </row>
    <row r="578" spans="38:55" x14ac:dyDescent="0.25">
      <c r="AL578" s="151"/>
      <c r="BB578" s="151"/>
      <c r="BC578" s="151"/>
    </row>
    <row r="579" spans="38:55" x14ac:dyDescent="0.25">
      <c r="AL579" s="151"/>
      <c r="BB579" s="151"/>
      <c r="BC579" s="151"/>
    </row>
    <row r="580" spans="38:55" x14ac:dyDescent="0.25">
      <c r="AL580" s="151"/>
      <c r="BB580" s="151"/>
      <c r="BC580" s="151"/>
    </row>
    <row r="581" spans="38:55" x14ac:dyDescent="0.25">
      <c r="AL581" s="151"/>
      <c r="BB581" s="151"/>
      <c r="BC581" s="151"/>
    </row>
    <row r="582" spans="38:55" x14ac:dyDescent="0.25">
      <c r="AL582" s="151"/>
      <c r="BB582" s="151"/>
      <c r="BC582" s="151"/>
    </row>
    <row r="583" spans="38:55" x14ac:dyDescent="0.25">
      <c r="AL583" s="151"/>
      <c r="BB583" s="151"/>
      <c r="BC583" s="151"/>
    </row>
    <row r="584" spans="38:55" x14ac:dyDescent="0.25">
      <c r="AL584" s="151"/>
      <c r="BB584" s="151"/>
      <c r="BC584" s="151"/>
    </row>
    <row r="585" spans="38:55" x14ac:dyDescent="0.25">
      <c r="AL585" s="151"/>
      <c r="BB585" s="151"/>
      <c r="BC585" s="151"/>
    </row>
    <row r="586" spans="38:55" x14ac:dyDescent="0.25">
      <c r="AL586" s="151"/>
      <c r="BB586" s="151"/>
      <c r="BC586" s="151"/>
    </row>
    <row r="587" spans="38:55" x14ac:dyDescent="0.25">
      <c r="AL587" s="151"/>
      <c r="BB587" s="151"/>
      <c r="BC587" s="151"/>
    </row>
    <row r="588" spans="38:55" x14ac:dyDescent="0.25">
      <c r="AL588" s="151"/>
      <c r="BB588" s="151"/>
      <c r="BC588" s="151"/>
    </row>
    <row r="589" spans="38:55" x14ac:dyDescent="0.25">
      <c r="AL589" s="151"/>
      <c r="BB589" s="151"/>
      <c r="BC589" s="151"/>
    </row>
    <row r="590" spans="38:55" x14ac:dyDescent="0.25">
      <c r="AL590" s="151"/>
      <c r="BB590" s="151"/>
      <c r="BC590" s="151"/>
    </row>
    <row r="591" spans="38:55" x14ac:dyDescent="0.25">
      <c r="AL591" s="151"/>
      <c r="BB591" s="151"/>
      <c r="BC591" s="151"/>
    </row>
    <row r="592" spans="38:55" x14ac:dyDescent="0.25">
      <c r="AL592" s="151"/>
      <c r="BB592" s="151"/>
      <c r="BC592" s="151"/>
    </row>
    <row r="593" spans="38:55" x14ac:dyDescent="0.25">
      <c r="AL593" s="151"/>
      <c r="BB593" s="151"/>
      <c r="BC593" s="151"/>
    </row>
    <row r="594" spans="38:55" x14ac:dyDescent="0.25">
      <c r="AL594" s="151"/>
      <c r="BB594" s="151"/>
      <c r="BC594" s="151"/>
    </row>
    <row r="595" spans="38:55" x14ac:dyDescent="0.25">
      <c r="AL595" s="151"/>
      <c r="BB595" s="151"/>
      <c r="BC595" s="151"/>
    </row>
    <row r="596" spans="38:55" x14ac:dyDescent="0.25">
      <c r="AL596" s="151"/>
      <c r="BB596" s="151"/>
      <c r="BC596" s="151"/>
    </row>
    <row r="597" spans="38:55" x14ac:dyDescent="0.25">
      <c r="AL597" s="151"/>
      <c r="BB597" s="151"/>
      <c r="BC597" s="151"/>
    </row>
    <row r="598" spans="38:55" x14ac:dyDescent="0.25">
      <c r="AL598" s="151"/>
      <c r="BB598" s="151"/>
      <c r="BC598" s="151"/>
    </row>
    <row r="599" spans="38:55" x14ac:dyDescent="0.25">
      <c r="AL599" s="151"/>
      <c r="BB599" s="151"/>
      <c r="BC599" s="151"/>
    </row>
    <row r="600" spans="38:55" x14ac:dyDescent="0.25">
      <c r="AL600" s="151"/>
      <c r="BB600" s="151"/>
      <c r="BC600" s="151"/>
    </row>
    <row r="601" spans="38:55" x14ac:dyDescent="0.25">
      <c r="AL601" s="151"/>
      <c r="BB601" s="151"/>
      <c r="BC601" s="151"/>
    </row>
    <row r="602" spans="38:55" x14ac:dyDescent="0.25">
      <c r="AL602" s="151"/>
      <c r="BB602" s="151"/>
      <c r="BC602" s="151"/>
    </row>
    <row r="603" spans="38:55" x14ac:dyDescent="0.25">
      <c r="AL603" s="151"/>
      <c r="BB603" s="151"/>
      <c r="BC603" s="151"/>
    </row>
    <row r="604" spans="38:55" x14ac:dyDescent="0.25">
      <c r="AL604" s="151"/>
      <c r="BB604" s="151"/>
      <c r="BC604" s="151"/>
    </row>
    <row r="605" spans="38:55" x14ac:dyDescent="0.25">
      <c r="AL605" s="151"/>
      <c r="BB605" s="151"/>
      <c r="BC605" s="151"/>
    </row>
    <row r="606" spans="38:55" x14ac:dyDescent="0.25">
      <c r="AL606" s="151"/>
      <c r="BB606" s="151"/>
      <c r="BC606" s="151"/>
    </row>
    <row r="607" spans="38:55" x14ac:dyDescent="0.25">
      <c r="AL607" s="151"/>
      <c r="BB607" s="151"/>
      <c r="BC607" s="151"/>
    </row>
    <row r="608" spans="38:55" x14ac:dyDescent="0.25">
      <c r="AL608" s="151"/>
      <c r="BB608" s="151"/>
      <c r="BC608" s="151"/>
    </row>
    <row r="609" spans="38:55" x14ac:dyDescent="0.25">
      <c r="AL609" s="151"/>
      <c r="BB609" s="151"/>
      <c r="BC609" s="151"/>
    </row>
    <row r="610" spans="38:55" x14ac:dyDescent="0.25">
      <c r="AL610" s="151"/>
      <c r="BB610" s="151"/>
      <c r="BC610" s="151"/>
    </row>
    <row r="611" spans="38:55" x14ac:dyDescent="0.25">
      <c r="AL611" s="151"/>
      <c r="BB611" s="151"/>
      <c r="BC611" s="151"/>
    </row>
    <row r="612" spans="38:55" x14ac:dyDescent="0.25">
      <c r="AL612" s="151"/>
      <c r="BB612" s="151"/>
      <c r="BC612" s="151"/>
    </row>
    <row r="613" spans="38:55" x14ac:dyDescent="0.25">
      <c r="AL613" s="151"/>
      <c r="BB613" s="151"/>
      <c r="BC613" s="151"/>
    </row>
    <row r="614" spans="38:55" x14ac:dyDescent="0.25">
      <c r="AL614" s="151"/>
      <c r="BB614" s="151"/>
      <c r="BC614" s="151"/>
    </row>
    <row r="615" spans="38:55" x14ac:dyDescent="0.25">
      <c r="AL615" s="151"/>
      <c r="BB615" s="151"/>
      <c r="BC615" s="151"/>
    </row>
    <row r="616" spans="38:55" x14ac:dyDescent="0.25">
      <c r="AL616" s="151"/>
      <c r="BB616" s="151"/>
      <c r="BC616" s="151"/>
    </row>
    <row r="617" spans="38:55" x14ac:dyDescent="0.25">
      <c r="AL617" s="151"/>
      <c r="BB617" s="151"/>
      <c r="BC617" s="151"/>
    </row>
    <row r="618" spans="38:55" x14ac:dyDescent="0.25">
      <c r="AL618" s="151"/>
      <c r="BB618" s="151"/>
      <c r="BC618" s="151"/>
    </row>
    <row r="619" spans="38:55" x14ac:dyDescent="0.25">
      <c r="AL619" s="151"/>
      <c r="BB619" s="151"/>
      <c r="BC619" s="151"/>
    </row>
    <row r="620" spans="38:55" x14ac:dyDescent="0.25">
      <c r="AL620" s="151"/>
      <c r="BB620" s="151"/>
      <c r="BC620" s="151"/>
    </row>
    <row r="621" spans="38:55" x14ac:dyDescent="0.25">
      <c r="AL621" s="151"/>
      <c r="BB621" s="151"/>
      <c r="BC621" s="151"/>
    </row>
    <row r="622" spans="38:55" x14ac:dyDescent="0.25">
      <c r="AL622" s="151"/>
      <c r="BB622" s="151"/>
      <c r="BC622" s="151"/>
    </row>
    <row r="623" spans="38:55" x14ac:dyDescent="0.25">
      <c r="AL623" s="151"/>
      <c r="BB623" s="151"/>
      <c r="BC623" s="151"/>
    </row>
    <row r="624" spans="38:55" x14ac:dyDescent="0.25">
      <c r="AL624" s="151"/>
      <c r="BB624" s="151"/>
      <c r="BC624" s="151"/>
    </row>
    <row r="625" spans="38:55" x14ac:dyDescent="0.25">
      <c r="AL625" s="151"/>
      <c r="BB625" s="151"/>
      <c r="BC625" s="151"/>
    </row>
    <row r="626" spans="38:55" x14ac:dyDescent="0.25">
      <c r="AL626" s="151"/>
      <c r="BB626" s="151"/>
      <c r="BC626" s="151"/>
    </row>
    <row r="627" spans="38:55" x14ac:dyDescent="0.25">
      <c r="AL627" s="151"/>
      <c r="BB627" s="151"/>
      <c r="BC627" s="151"/>
    </row>
    <row r="628" spans="38:55" x14ac:dyDescent="0.25">
      <c r="AL628" s="151"/>
      <c r="BB628" s="151"/>
      <c r="BC628" s="151"/>
    </row>
    <row r="629" spans="38:55" x14ac:dyDescent="0.25">
      <c r="AL629" s="151"/>
      <c r="BB629" s="151"/>
      <c r="BC629" s="151"/>
    </row>
    <row r="630" spans="38:55" x14ac:dyDescent="0.25">
      <c r="AL630" s="151"/>
      <c r="BB630" s="151"/>
      <c r="BC630" s="151"/>
    </row>
    <row r="631" spans="38:55" x14ac:dyDescent="0.25">
      <c r="AL631" s="151"/>
      <c r="BB631" s="151"/>
      <c r="BC631" s="151"/>
    </row>
    <row r="632" spans="38:55" x14ac:dyDescent="0.25">
      <c r="AL632" s="151"/>
      <c r="BB632" s="151"/>
      <c r="BC632" s="151"/>
    </row>
    <row r="633" spans="38:55" x14ac:dyDescent="0.25">
      <c r="AL633" s="151"/>
      <c r="BB633" s="151"/>
      <c r="BC633" s="151"/>
    </row>
    <row r="634" spans="38:55" x14ac:dyDescent="0.25">
      <c r="AL634" s="151"/>
      <c r="BB634" s="151"/>
      <c r="BC634" s="151"/>
    </row>
    <row r="635" spans="38:55" x14ac:dyDescent="0.25">
      <c r="AL635" s="151"/>
      <c r="BB635" s="151"/>
      <c r="BC635" s="151"/>
    </row>
    <row r="636" spans="38:55" x14ac:dyDescent="0.25">
      <c r="AL636" s="151"/>
      <c r="BB636" s="151"/>
      <c r="BC636" s="151"/>
    </row>
    <row r="637" spans="38:55" x14ac:dyDescent="0.25">
      <c r="AL637" s="151"/>
      <c r="BB637" s="151"/>
      <c r="BC637" s="151"/>
    </row>
    <row r="638" spans="38:55" x14ac:dyDescent="0.25">
      <c r="AL638" s="151"/>
      <c r="BB638" s="151"/>
      <c r="BC638" s="151"/>
    </row>
    <row r="639" spans="38:55" x14ac:dyDescent="0.25">
      <c r="AL639" s="151"/>
      <c r="BB639" s="151"/>
      <c r="BC639" s="151"/>
    </row>
    <row r="640" spans="38:55" x14ac:dyDescent="0.25">
      <c r="AL640" s="151"/>
      <c r="BB640" s="151"/>
      <c r="BC640" s="151"/>
    </row>
    <row r="641" spans="38:55" x14ac:dyDescent="0.25">
      <c r="AL641" s="151"/>
      <c r="BB641" s="151"/>
      <c r="BC641" s="151"/>
    </row>
    <row r="642" spans="38:55" x14ac:dyDescent="0.25">
      <c r="AL642" s="151"/>
      <c r="BB642" s="151"/>
      <c r="BC642" s="151"/>
    </row>
    <row r="643" spans="38:55" x14ac:dyDescent="0.25">
      <c r="AL643" s="151"/>
      <c r="BB643" s="151"/>
      <c r="BC643" s="151"/>
    </row>
    <row r="644" spans="38:55" x14ac:dyDescent="0.25">
      <c r="AL644" s="151"/>
      <c r="BB644" s="151"/>
      <c r="BC644" s="151"/>
    </row>
    <row r="645" spans="38:55" x14ac:dyDescent="0.25">
      <c r="AL645" s="151"/>
      <c r="BB645" s="151"/>
      <c r="BC645" s="151"/>
    </row>
    <row r="646" spans="38:55" x14ac:dyDescent="0.25">
      <c r="AL646" s="151"/>
      <c r="BB646" s="151"/>
      <c r="BC646" s="151"/>
    </row>
    <row r="647" spans="38:55" x14ac:dyDescent="0.25">
      <c r="AL647" s="151"/>
      <c r="BB647" s="151"/>
      <c r="BC647" s="151"/>
    </row>
    <row r="648" spans="38:55" x14ac:dyDescent="0.25">
      <c r="AL648" s="151"/>
      <c r="BB648" s="151"/>
      <c r="BC648" s="151"/>
    </row>
    <row r="649" spans="38:55" x14ac:dyDescent="0.25">
      <c r="AL649" s="151"/>
      <c r="BB649" s="151"/>
      <c r="BC649" s="151"/>
    </row>
    <row r="650" spans="38:55" x14ac:dyDescent="0.25">
      <c r="AL650" s="151"/>
      <c r="BB650" s="151"/>
      <c r="BC650" s="151"/>
    </row>
    <row r="651" spans="38:55" x14ac:dyDescent="0.25">
      <c r="AL651" s="151"/>
      <c r="BB651" s="151"/>
      <c r="BC651" s="151"/>
    </row>
    <row r="652" spans="38:55" x14ac:dyDescent="0.25">
      <c r="AL652" s="151"/>
      <c r="BB652" s="151"/>
      <c r="BC652" s="151"/>
    </row>
    <row r="653" spans="38:55" x14ac:dyDescent="0.25">
      <c r="AL653" s="151"/>
      <c r="BB653" s="151"/>
      <c r="BC653" s="151"/>
    </row>
    <row r="654" spans="38:55" x14ac:dyDescent="0.25">
      <c r="AL654" s="151"/>
      <c r="BB654" s="151"/>
      <c r="BC654" s="151"/>
    </row>
    <row r="655" spans="38:55" x14ac:dyDescent="0.25">
      <c r="AL655" s="151"/>
      <c r="BB655" s="151"/>
      <c r="BC655" s="151"/>
    </row>
    <row r="656" spans="38:55" x14ac:dyDescent="0.25">
      <c r="AL656" s="151"/>
      <c r="BB656" s="151"/>
      <c r="BC656" s="151"/>
    </row>
    <row r="657" spans="38:55" x14ac:dyDescent="0.25">
      <c r="AL657" s="151"/>
      <c r="BB657" s="151"/>
      <c r="BC657" s="151"/>
    </row>
    <row r="658" spans="38:55" x14ac:dyDescent="0.25">
      <c r="AL658" s="151"/>
      <c r="BB658" s="151"/>
      <c r="BC658" s="151"/>
    </row>
    <row r="659" spans="38:55" x14ac:dyDescent="0.25">
      <c r="AL659" s="151"/>
      <c r="BB659" s="151"/>
      <c r="BC659" s="151"/>
    </row>
    <row r="660" spans="38:55" x14ac:dyDescent="0.25">
      <c r="AL660" s="151"/>
      <c r="BB660" s="151"/>
      <c r="BC660" s="151"/>
    </row>
    <row r="661" spans="38:55" x14ac:dyDescent="0.25">
      <c r="AL661" s="151"/>
      <c r="BB661" s="151"/>
      <c r="BC661" s="151"/>
    </row>
    <row r="662" spans="38:55" x14ac:dyDescent="0.25">
      <c r="AL662" s="151"/>
      <c r="BB662" s="151"/>
      <c r="BC662" s="151"/>
    </row>
    <row r="663" spans="38:55" x14ac:dyDescent="0.25">
      <c r="AL663" s="151"/>
      <c r="BB663" s="151"/>
      <c r="BC663" s="151"/>
    </row>
    <row r="664" spans="38:55" x14ac:dyDescent="0.25">
      <c r="AL664" s="151"/>
      <c r="BB664" s="151"/>
      <c r="BC664" s="151"/>
    </row>
    <row r="665" spans="38:55" x14ac:dyDescent="0.25">
      <c r="AL665" s="151"/>
      <c r="BB665" s="151"/>
      <c r="BC665" s="151"/>
    </row>
    <row r="666" spans="38:55" x14ac:dyDescent="0.25">
      <c r="AL666" s="151"/>
      <c r="BB666" s="151"/>
      <c r="BC666" s="151"/>
    </row>
    <row r="667" spans="38:55" x14ac:dyDescent="0.25">
      <c r="AL667" s="151"/>
      <c r="BB667" s="151"/>
      <c r="BC667" s="151"/>
    </row>
    <row r="668" spans="38:55" x14ac:dyDescent="0.25">
      <c r="AL668" s="151"/>
      <c r="BB668" s="151"/>
      <c r="BC668" s="151"/>
    </row>
    <row r="669" spans="38:55" x14ac:dyDescent="0.25">
      <c r="AL669" s="151"/>
      <c r="BB669" s="151"/>
      <c r="BC669" s="151"/>
    </row>
    <row r="670" spans="38:55" x14ac:dyDescent="0.25">
      <c r="AL670" s="151"/>
      <c r="BB670" s="151"/>
      <c r="BC670" s="151"/>
    </row>
    <row r="671" spans="38:55" x14ac:dyDescent="0.25">
      <c r="AL671" s="151"/>
      <c r="BB671" s="151"/>
      <c r="BC671" s="151"/>
    </row>
    <row r="672" spans="38:55" x14ac:dyDescent="0.25">
      <c r="AL672" s="151"/>
      <c r="BB672" s="151"/>
      <c r="BC672" s="151"/>
    </row>
    <row r="673" spans="38:55" x14ac:dyDescent="0.25">
      <c r="AL673" s="151"/>
      <c r="BB673" s="151"/>
      <c r="BC673" s="151"/>
    </row>
    <row r="674" spans="38:55" x14ac:dyDescent="0.25">
      <c r="AL674" s="151"/>
      <c r="BB674" s="151"/>
      <c r="BC674" s="151"/>
    </row>
    <row r="675" spans="38:55" x14ac:dyDescent="0.25">
      <c r="AL675" s="151"/>
      <c r="BB675" s="151"/>
      <c r="BC675" s="151"/>
    </row>
    <row r="676" spans="38:55" x14ac:dyDescent="0.25">
      <c r="AL676" s="151"/>
      <c r="BB676" s="151"/>
      <c r="BC676" s="151"/>
    </row>
    <row r="677" spans="38:55" x14ac:dyDescent="0.25">
      <c r="AL677" s="151"/>
      <c r="BB677" s="151"/>
      <c r="BC677" s="151"/>
    </row>
    <row r="678" spans="38:55" x14ac:dyDescent="0.25">
      <c r="AL678" s="151"/>
      <c r="BB678" s="151"/>
      <c r="BC678" s="151"/>
    </row>
    <row r="679" spans="38:55" x14ac:dyDescent="0.25">
      <c r="AL679" s="151"/>
      <c r="BB679" s="151"/>
      <c r="BC679" s="151"/>
    </row>
    <row r="680" spans="38:55" x14ac:dyDescent="0.25">
      <c r="AL680" s="151"/>
      <c r="BB680" s="151"/>
      <c r="BC680" s="151"/>
    </row>
    <row r="681" spans="38:55" x14ac:dyDescent="0.25">
      <c r="AL681" s="151"/>
      <c r="BB681" s="151"/>
      <c r="BC681" s="151"/>
    </row>
    <row r="682" spans="38:55" x14ac:dyDescent="0.25">
      <c r="AL682" s="151"/>
      <c r="BB682" s="151"/>
      <c r="BC682" s="151"/>
    </row>
    <row r="683" spans="38:55" x14ac:dyDescent="0.25">
      <c r="AL683" s="151"/>
      <c r="BB683" s="151"/>
      <c r="BC683" s="151"/>
    </row>
    <row r="684" spans="38:55" x14ac:dyDescent="0.25">
      <c r="AL684" s="151"/>
      <c r="BB684" s="151"/>
      <c r="BC684" s="151"/>
    </row>
    <row r="685" spans="38:55" x14ac:dyDescent="0.25">
      <c r="AL685" s="151"/>
      <c r="BB685" s="151"/>
      <c r="BC685" s="151"/>
    </row>
    <row r="686" spans="38:55" x14ac:dyDescent="0.25">
      <c r="AL686" s="151"/>
      <c r="BB686" s="151"/>
      <c r="BC686" s="151"/>
    </row>
    <row r="687" spans="38:55" x14ac:dyDescent="0.25">
      <c r="AL687" s="151"/>
      <c r="BB687" s="151"/>
      <c r="BC687" s="151"/>
    </row>
    <row r="688" spans="38:55" x14ac:dyDescent="0.25">
      <c r="AL688" s="151"/>
      <c r="BB688" s="151"/>
      <c r="BC688" s="151"/>
    </row>
    <row r="689" spans="38:55" x14ac:dyDescent="0.25">
      <c r="AL689" s="151"/>
      <c r="BB689" s="151"/>
      <c r="BC689" s="151"/>
    </row>
    <row r="690" spans="38:55" x14ac:dyDescent="0.25">
      <c r="AL690" s="151"/>
      <c r="BB690" s="151"/>
      <c r="BC690" s="151"/>
    </row>
    <row r="691" spans="38:55" x14ac:dyDescent="0.25">
      <c r="AL691" s="151"/>
      <c r="BB691" s="151"/>
      <c r="BC691" s="151"/>
    </row>
    <row r="692" spans="38:55" x14ac:dyDescent="0.25">
      <c r="AL692" s="151"/>
      <c r="BB692" s="151"/>
      <c r="BC692" s="151"/>
    </row>
    <row r="693" spans="38:55" x14ac:dyDescent="0.25">
      <c r="AL693" s="151"/>
      <c r="BB693" s="151"/>
      <c r="BC693" s="151"/>
    </row>
    <row r="694" spans="38:55" x14ac:dyDescent="0.25">
      <c r="AL694" s="151"/>
      <c r="BB694" s="151"/>
      <c r="BC694" s="151"/>
    </row>
    <row r="695" spans="38:55" x14ac:dyDescent="0.25">
      <c r="AL695" s="151"/>
      <c r="BB695" s="151"/>
      <c r="BC695" s="151"/>
    </row>
    <row r="696" spans="38:55" x14ac:dyDescent="0.25">
      <c r="AL696" s="151"/>
      <c r="BB696" s="151"/>
      <c r="BC696" s="151"/>
    </row>
    <row r="697" spans="38:55" x14ac:dyDescent="0.25">
      <c r="AL697" s="151"/>
      <c r="BB697" s="151"/>
      <c r="BC697" s="151"/>
    </row>
    <row r="698" spans="38:55" x14ac:dyDescent="0.25">
      <c r="AL698" s="151"/>
      <c r="BB698" s="151"/>
      <c r="BC698" s="151"/>
    </row>
    <row r="699" spans="38:55" x14ac:dyDescent="0.25">
      <c r="AL699" s="151"/>
      <c r="BB699" s="151"/>
      <c r="BC699" s="151"/>
    </row>
    <row r="700" spans="38:55" x14ac:dyDescent="0.25">
      <c r="AL700" s="151"/>
      <c r="BB700" s="151"/>
      <c r="BC700" s="151"/>
    </row>
    <row r="701" spans="38:55" x14ac:dyDescent="0.25">
      <c r="AL701" s="151"/>
      <c r="BB701" s="151"/>
      <c r="BC701" s="151"/>
    </row>
    <row r="702" spans="38:55" x14ac:dyDescent="0.25">
      <c r="AL702" s="151"/>
      <c r="BB702" s="151"/>
      <c r="BC702" s="151"/>
    </row>
    <row r="703" spans="38:55" x14ac:dyDescent="0.25">
      <c r="AL703" s="151"/>
      <c r="BB703" s="151"/>
      <c r="BC703" s="151"/>
    </row>
    <row r="704" spans="38:55" x14ac:dyDescent="0.25">
      <c r="AL704" s="151"/>
      <c r="BB704" s="151"/>
      <c r="BC704" s="151"/>
    </row>
    <row r="705" spans="38:55" x14ac:dyDescent="0.25">
      <c r="AL705" s="151"/>
      <c r="BB705" s="151"/>
      <c r="BC705" s="151"/>
    </row>
    <row r="706" spans="38:55" x14ac:dyDescent="0.25">
      <c r="AL706" s="151"/>
      <c r="BB706" s="151"/>
      <c r="BC706" s="151"/>
    </row>
    <row r="707" spans="38:55" x14ac:dyDescent="0.25">
      <c r="AL707" s="151"/>
      <c r="BB707" s="151"/>
      <c r="BC707" s="151"/>
    </row>
    <row r="708" spans="38:55" x14ac:dyDescent="0.25">
      <c r="AL708" s="151"/>
      <c r="BB708" s="151"/>
      <c r="BC708" s="151"/>
    </row>
    <row r="709" spans="38:55" x14ac:dyDescent="0.25">
      <c r="AL709" s="151"/>
      <c r="BB709" s="151"/>
      <c r="BC709" s="151"/>
    </row>
    <row r="710" spans="38:55" x14ac:dyDescent="0.25">
      <c r="AL710" s="151"/>
      <c r="BB710" s="151"/>
      <c r="BC710" s="151"/>
    </row>
    <row r="711" spans="38:55" x14ac:dyDescent="0.25">
      <c r="AL711" s="151"/>
      <c r="BB711" s="151"/>
      <c r="BC711" s="151"/>
    </row>
    <row r="712" spans="38:55" x14ac:dyDescent="0.25">
      <c r="AL712" s="151"/>
      <c r="BB712" s="151"/>
      <c r="BC712" s="151"/>
    </row>
    <row r="713" spans="38:55" x14ac:dyDescent="0.25">
      <c r="AL713" s="151"/>
      <c r="BB713" s="151"/>
      <c r="BC713" s="151"/>
    </row>
    <row r="714" spans="38:55" x14ac:dyDescent="0.25">
      <c r="AL714" s="151"/>
      <c r="BB714" s="151"/>
      <c r="BC714" s="151"/>
    </row>
    <row r="715" spans="38:55" x14ac:dyDescent="0.25">
      <c r="AL715" s="151"/>
      <c r="BB715" s="151"/>
      <c r="BC715" s="151"/>
    </row>
    <row r="716" spans="38:55" x14ac:dyDescent="0.25">
      <c r="AL716" s="151"/>
      <c r="BB716" s="151"/>
      <c r="BC716" s="151"/>
    </row>
    <row r="717" spans="38:55" x14ac:dyDescent="0.25">
      <c r="AL717" s="151"/>
      <c r="BB717" s="151"/>
      <c r="BC717" s="151"/>
    </row>
    <row r="718" spans="38:55" x14ac:dyDescent="0.25">
      <c r="AL718" s="151"/>
      <c r="BB718" s="151"/>
      <c r="BC718" s="151"/>
    </row>
    <row r="719" spans="38:55" x14ac:dyDescent="0.25">
      <c r="AL719" s="151"/>
      <c r="BB719" s="151"/>
      <c r="BC719" s="151"/>
    </row>
    <row r="720" spans="38:55" x14ac:dyDescent="0.25">
      <c r="AL720" s="151"/>
      <c r="BB720" s="151"/>
      <c r="BC720" s="151"/>
    </row>
    <row r="721" spans="38:55" x14ac:dyDescent="0.25">
      <c r="AL721" s="151"/>
      <c r="BB721" s="151"/>
      <c r="BC721" s="151"/>
    </row>
    <row r="722" spans="38:55" x14ac:dyDescent="0.25">
      <c r="AL722" s="151"/>
      <c r="BB722" s="151"/>
      <c r="BC722" s="151"/>
    </row>
    <row r="723" spans="38:55" x14ac:dyDescent="0.25">
      <c r="AL723" s="151"/>
      <c r="BB723" s="151"/>
      <c r="BC723" s="151"/>
    </row>
    <row r="724" spans="38:55" x14ac:dyDescent="0.25">
      <c r="AL724" s="151"/>
      <c r="BB724" s="151"/>
      <c r="BC724" s="151"/>
    </row>
    <row r="725" spans="38:55" x14ac:dyDescent="0.25">
      <c r="AL725" s="151"/>
      <c r="BB725" s="151"/>
      <c r="BC725" s="151"/>
    </row>
    <row r="726" spans="38:55" x14ac:dyDescent="0.25">
      <c r="AL726" s="151"/>
      <c r="BB726" s="151"/>
      <c r="BC726" s="151"/>
    </row>
    <row r="727" spans="38:55" x14ac:dyDescent="0.25">
      <c r="AL727" s="151"/>
      <c r="BB727" s="151"/>
      <c r="BC727" s="151"/>
    </row>
    <row r="728" spans="38:55" x14ac:dyDescent="0.25">
      <c r="AL728" s="151"/>
      <c r="BB728" s="151"/>
      <c r="BC728" s="151"/>
    </row>
    <row r="729" spans="38:55" x14ac:dyDescent="0.25">
      <c r="AL729" s="151"/>
      <c r="BB729" s="151"/>
      <c r="BC729" s="151"/>
    </row>
    <row r="730" spans="38:55" x14ac:dyDescent="0.25">
      <c r="AL730" s="151"/>
      <c r="BB730" s="151"/>
      <c r="BC730" s="151"/>
    </row>
    <row r="731" spans="38:55" x14ac:dyDescent="0.25">
      <c r="AL731" s="151"/>
      <c r="BB731" s="151"/>
      <c r="BC731" s="151"/>
    </row>
    <row r="732" spans="38:55" x14ac:dyDescent="0.25">
      <c r="AL732" s="151"/>
      <c r="BB732" s="151"/>
      <c r="BC732" s="151"/>
    </row>
    <row r="733" spans="38:55" x14ac:dyDescent="0.25">
      <c r="AL733" s="151"/>
      <c r="BB733" s="151"/>
      <c r="BC733" s="151"/>
    </row>
    <row r="734" spans="38:55" x14ac:dyDescent="0.25">
      <c r="AL734" s="151"/>
      <c r="BB734" s="151"/>
      <c r="BC734" s="151"/>
    </row>
    <row r="735" spans="38:55" x14ac:dyDescent="0.25">
      <c r="AL735" s="151"/>
      <c r="BB735" s="151"/>
      <c r="BC735" s="151"/>
    </row>
    <row r="736" spans="38:55" x14ac:dyDescent="0.25">
      <c r="AL736" s="151"/>
      <c r="BB736" s="151"/>
      <c r="BC736" s="151"/>
    </row>
    <row r="737" spans="38:55" x14ac:dyDescent="0.25">
      <c r="AL737" s="151"/>
      <c r="BB737" s="151"/>
      <c r="BC737" s="151"/>
    </row>
    <row r="738" spans="38:55" x14ac:dyDescent="0.25">
      <c r="AL738" s="151"/>
      <c r="BB738" s="151"/>
      <c r="BC738" s="151"/>
    </row>
    <row r="739" spans="38:55" x14ac:dyDescent="0.25">
      <c r="AL739" s="151"/>
      <c r="BB739" s="151"/>
      <c r="BC739" s="151"/>
    </row>
    <row r="740" spans="38:55" x14ac:dyDescent="0.25">
      <c r="AL740" s="151"/>
      <c r="BB740" s="151"/>
      <c r="BC740" s="151"/>
    </row>
    <row r="741" spans="38:55" x14ac:dyDescent="0.25">
      <c r="AL741" s="151"/>
      <c r="BB741" s="151"/>
      <c r="BC741" s="151"/>
    </row>
    <row r="742" spans="38:55" x14ac:dyDescent="0.25">
      <c r="AL742" s="151"/>
      <c r="BB742" s="151"/>
      <c r="BC742" s="151"/>
    </row>
    <row r="743" spans="38:55" x14ac:dyDescent="0.25">
      <c r="AL743" s="151"/>
      <c r="BB743" s="151"/>
      <c r="BC743" s="151"/>
    </row>
    <row r="744" spans="38:55" x14ac:dyDescent="0.25">
      <c r="AL744" s="151"/>
      <c r="BB744" s="151"/>
      <c r="BC744" s="151"/>
    </row>
    <row r="745" spans="38:55" x14ac:dyDescent="0.25">
      <c r="AL745" s="151"/>
      <c r="BB745" s="151"/>
      <c r="BC745" s="151"/>
    </row>
    <row r="746" spans="38:55" x14ac:dyDescent="0.25">
      <c r="AL746" s="151"/>
      <c r="BB746" s="151"/>
      <c r="BC746" s="151"/>
    </row>
    <row r="747" spans="38:55" x14ac:dyDescent="0.25">
      <c r="AL747" s="151"/>
      <c r="BB747" s="151"/>
      <c r="BC747" s="151"/>
    </row>
    <row r="748" spans="38:55" x14ac:dyDescent="0.25">
      <c r="AL748" s="151"/>
      <c r="BB748" s="151"/>
      <c r="BC748" s="151"/>
    </row>
    <row r="749" spans="38:55" x14ac:dyDescent="0.25">
      <c r="AL749" s="151"/>
      <c r="BB749" s="151"/>
      <c r="BC749" s="151"/>
    </row>
    <row r="750" spans="38:55" x14ac:dyDescent="0.25">
      <c r="AL750" s="151"/>
      <c r="BB750" s="151"/>
      <c r="BC750" s="151"/>
    </row>
    <row r="751" spans="38:55" x14ac:dyDescent="0.25">
      <c r="AL751" s="151"/>
      <c r="BB751" s="151"/>
      <c r="BC751" s="151"/>
    </row>
    <row r="752" spans="38:55" x14ac:dyDescent="0.25">
      <c r="AL752" s="151"/>
      <c r="BB752" s="151"/>
      <c r="BC752" s="151"/>
    </row>
    <row r="753" spans="38:55" x14ac:dyDescent="0.25">
      <c r="AL753" s="151"/>
      <c r="BB753" s="151"/>
      <c r="BC753" s="151"/>
    </row>
    <row r="754" spans="38:55" x14ac:dyDescent="0.25">
      <c r="AL754" s="151"/>
      <c r="BB754" s="151"/>
      <c r="BC754" s="151"/>
    </row>
    <row r="755" spans="38:55" x14ac:dyDescent="0.25">
      <c r="AL755" s="151"/>
      <c r="BB755" s="151"/>
      <c r="BC755" s="151"/>
    </row>
    <row r="756" spans="38:55" x14ac:dyDescent="0.25">
      <c r="AL756" s="151"/>
      <c r="BB756" s="151"/>
      <c r="BC756" s="151"/>
    </row>
    <row r="757" spans="38:55" x14ac:dyDescent="0.25">
      <c r="AL757" s="151"/>
      <c r="BB757" s="151"/>
      <c r="BC757" s="151"/>
    </row>
    <row r="758" spans="38:55" x14ac:dyDescent="0.25">
      <c r="AL758" s="151"/>
      <c r="BB758" s="151"/>
      <c r="BC758" s="151"/>
    </row>
    <row r="759" spans="38:55" x14ac:dyDescent="0.25">
      <c r="AL759" s="151"/>
      <c r="BB759" s="151"/>
      <c r="BC759" s="151"/>
    </row>
    <row r="760" spans="38:55" x14ac:dyDescent="0.25">
      <c r="AL760" s="151"/>
      <c r="BB760" s="151"/>
      <c r="BC760" s="151"/>
    </row>
    <row r="761" spans="38:55" x14ac:dyDescent="0.25">
      <c r="AL761" s="151"/>
      <c r="BB761" s="151"/>
      <c r="BC761" s="151"/>
    </row>
    <row r="762" spans="38:55" x14ac:dyDescent="0.25">
      <c r="AL762" s="151"/>
      <c r="BB762" s="151"/>
      <c r="BC762" s="151"/>
    </row>
    <row r="763" spans="38:55" x14ac:dyDescent="0.25">
      <c r="AL763" s="151"/>
      <c r="BB763" s="151"/>
      <c r="BC763" s="151"/>
    </row>
    <row r="764" spans="38:55" x14ac:dyDescent="0.25">
      <c r="AL764" s="151"/>
      <c r="BB764" s="151"/>
      <c r="BC764" s="151"/>
    </row>
    <row r="765" spans="38:55" x14ac:dyDescent="0.25">
      <c r="AL765" s="151"/>
      <c r="BB765" s="151"/>
      <c r="BC765" s="151"/>
    </row>
    <row r="766" spans="38:55" x14ac:dyDescent="0.25">
      <c r="AL766" s="151"/>
      <c r="BB766" s="151"/>
      <c r="BC766" s="151"/>
    </row>
    <row r="767" spans="38:55" x14ac:dyDescent="0.25">
      <c r="AL767" s="151"/>
      <c r="BB767" s="151"/>
      <c r="BC767" s="151"/>
    </row>
    <row r="768" spans="38:55" x14ac:dyDescent="0.25">
      <c r="AL768" s="151"/>
      <c r="BB768" s="151"/>
      <c r="BC768" s="151"/>
    </row>
    <row r="769" spans="38:55" x14ac:dyDescent="0.25">
      <c r="AL769" s="151"/>
      <c r="BB769" s="151"/>
      <c r="BC769" s="151"/>
    </row>
    <row r="770" spans="38:55" x14ac:dyDescent="0.25">
      <c r="AL770" s="151"/>
      <c r="BB770" s="151"/>
      <c r="BC770" s="151"/>
    </row>
    <row r="771" spans="38:55" x14ac:dyDescent="0.25">
      <c r="AL771" s="151"/>
      <c r="BB771" s="151"/>
      <c r="BC771" s="151"/>
    </row>
    <row r="772" spans="38:55" x14ac:dyDescent="0.25">
      <c r="AL772" s="151"/>
      <c r="BB772" s="151"/>
      <c r="BC772" s="151"/>
    </row>
    <row r="773" spans="38:55" x14ac:dyDescent="0.25">
      <c r="AL773" s="151"/>
      <c r="BB773" s="151"/>
      <c r="BC773" s="151"/>
    </row>
    <row r="774" spans="38:55" x14ac:dyDescent="0.25">
      <c r="AL774" s="151"/>
      <c r="BB774" s="151"/>
      <c r="BC774" s="151"/>
    </row>
    <row r="775" spans="38:55" x14ac:dyDescent="0.25">
      <c r="AL775" s="151"/>
      <c r="BB775" s="151"/>
      <c r="BC775" s="151"/>
    </row>
    <row r="776" spans="38:55" x14ac:dyDescent="0.25">
      <c r="AL776" s="151"/>
      <c r="BB776" s="151"/>
      <c r="BC776" s="151"/>
    </row>
    <row r="777" spans="38:55" x14ac:dyDescent="0.25">
      <c r="AL777" s="151"/>
      <c r="BB777" s="151"/>
      <c r="BC777" s="151"/>
    </row>
    <row r="778" spans="38:55" x14ac:dyDescent="0.25">
      <c r="AL778" s="151"/>
      <c r="BB778" s="151"/>
      <c r="BC778" s="151"/>
    </row>
    <row r="779" spans="38:55" x14ac:dyDescent="0.25">
      <c r="AL779" s="151"/>
      <c r="BB779" s="151"/>
      <c r="BC779" s="151"/>
    </row>
    <row r="780" spans="38:55" x14ac:dyDescent="0.25">
      <c r="AL780" s="151"/>
      <c r="BB780" s="151"/>
      <c r="BC780" s="151"/>
    </row>
    <row r="781" spans="38:55" x14ac:dyDescent="0.25">
      <c r="AL781" s="151"/>
      <c r="BB781" s="151"/>
      <c r="BC781" s="151"/>
    </row>
    <row r="782" spans="38:55" x14ac:dyDescent="0.25">
      <c r="AL782" s="151"/>
      <c r="BB782" s="151"/>
      <c r="BC782" s="151"/>
    </row>
    <row r="783" spans="38:55" x14ac:dyDescent="0.25">
      <c r="AL783" s="151"/>
      <c r="BB783" s="151"/>
      <c r="BC783" s="151"/>
    </row>
    <row r="784" spans="38:55" x14ac:dyDescent="0.25">
      <c r="AL784" s="151"/>
      <c r="BB784" s="151"/>
      <c r="BC784" s="151"/>
    </row>
    <row r="785" spans="38:55" x14ac:dyDescent="0.25">
      <c r="AL785" s="151"/>
      <c r="BB785" s="151"/>
      <c r="BC785" s="151"/>
    </row>
    <row r="786" spans="38:55" x14ac:dyDescent="0.25">
      <c r="AL786" s="151"/>
      <c r="BB786" s="151"/>
      <c r="BC786" s="151"/>
    </row>
    <row r="787" spans="38:55" x14ac:dyDescent="0.25">
      <c r="AL787" s="151"/>
      <c r="BB787" s="151"/>
      <c r="BC787" s="151"/>
    </row>
    <row r="788" spans="38:55" x14ac:dyDescent="0.25">
      <c r="AL788" s="151"/>
      <c r="BB788" s="151"/>
      <c r="BC788" s="151"/>
    </row>
    <row r="789" spans="38:55" x14ac:dyDescent="0.25">
      <c r="AL789" s="151"/>
      <c r="BB789" s="151"/>
      <c r="BC789" s="151"/>
    </row>
    <row r="790" spans="38:55" x14ac:dyDescent="0.25">
      <c r="AL790" s="151"/>
      <c r="BB790" s="151"/>
      <c r="BC790" s="151"/>
    </row>
    <row r="791" spans="38:55" x14ac:dyDescent="0.25">
      <c r="AL791" s="151"/>
      <c r="BB791" s="151"/>
      <c r="BC791" s="151"/>
    </row>
    <row r="792" spans="38:55" x14ac:dyDescent="0.25">
      <c r="AL792" s="151"/>
      <c r="BB792" s="151"/>
      <c r="BC792" s="151"/>
    </row>
    <row r="793" spans="38:55" x14ac:dyDescent="0.25">
      <c r="AL793" s="151"/>
      <c r="BB793" s="151"/>
      <c r="BC793" s="151"/>
    </row>
    <row r="794" spans="38:55" x14ac:dyDescent="0.25">
      <c r="AL794" s="151"/>
      <c r="BB794" s="151"/>
      <c r="BC794" s="151"/>
    </row>
    <row r="795" spans="38:55" x14ac:dyDescent="0.25">
      <c r="AL795" s="151"/>
      <c r="BB795" s="151"/>
      <c r="BC795" s="151"/>
    </row>
    <row r="796" spans="38:55" x14ac:dyDescent="0.25">
      <c r="AL796" s="151"/>
      <c r="BB796" s="151"/>
      <c r="BC796" s="151"/>
    </row>
    <row r="797" spans="38:55" x14ac:dyDescent="0.25">
      <c r="AL797" s="151"/>
      <c r="BB797" s="151"/>
      <c r="BC797" s="151"/>
    </row>
    <row r="798" spans="38:55" x14ac:dyDescent="0.25">
      <c r="AL798" s="151"/>
      <c r="BB798" s="151"/>
      <c r="BC798" s="151"/>
    </row>
    <row r="799" spans="38:55" x14ac:dyDescent="0.25">
      <c r="AL799" s="151"/>
      <c r="BB799" s="151"/>
      <c r="BC799" s="151"/>
    </row>
    <row r="800" spans="38:55" x14ac:dyDescent="0.25">
      <c r="AL800" s="151"/>
      <c r="BB800" s="151"/>
      <c r="BC800" s="151"/>
    </row>
    <row r="801" spans="38:55" x14ac:dyDescent="0.25">
      <c r="AL801" s="151"/>
      <c r="BB801" s="151"/>
      <c r="BC801" s="151"/>
    </row>
    <row r="802" spans="38:55" x14ac:dyDescent="0.25">
      <c r="AL802" s="151"/>
      <c r="BB802" s="151"/>
      <c r="BC802" s="151"/>
    </row>
    <row r="803" spans="38:55" x14ac:dyDescent="0.25">
      <c r="AL803" s="151"/>
      <c r="BB803" s="151"/>
      <c r="BC803" s="151"/>
    </row>
    <row r="804" spans="38:55" x14ac:dyDescent="0.25">
      <c r="AL804" s="151"/>
      <c r="BB804" s="151"/>
      <c r="BC804" s="151"/>
    </row>
    <row r="805" spans="38:55" x14ac:dyDescent="0.25">
      <c r="AL805" s="151"/>
      <c r="BB805" s="151"/>
      <c r="BC805" s="151"/>
    </row>
    <row r="806" spans="38:55" x14ac:dyDescent="0.25">
      <c r="AL806" s="151"/>
      <c r="BB806" s="151"/>
      <c r="BC806" s="151"/>
    </row>
    <row r="807" spans="38:55" x14ac:dyDescent="0.25">
      <c r="AL807" s="151"/>
      <c r="BB807" s="151"/>
      <c r="BC807" s="151"/>
    </row>
    <row r="808" spans="38:55" x14ac:dyDescent="0.25">
      <c r="AL808" s="151"/>
      <c r="BB808" s="151"/>
      <c r="BC808" s="151"/>
    </row>
    <row r="809" spans="38:55" x14ac:dyDescent="0.25">
      <c r="AL809" s="151"/>
      <c r="BB809" s="151"/>
      <c r="BC809" s="151"/>
    </row>
    <row r="810" spans="38:55" x14ac:dyDescent="0.25">
      <c r="AL810" s="151"/>
      <c r="BB810" s="151"/>
      <c r="BC810" s="151"/>
    </row>
    <row r="811" spans="38:55" x14ac:dyDescent="0.25">
      <c r="AL811" s="151"/>
      <c r="BB811" s="151"/>
      <c r="BC811" s="151"/>
    </row>
    <row r="812" spans="38:55" x14ac:dyDescent="0.25">
      <c r="AL812" s="151"/>
      <c r="BB812" s="151"/>
      <c r="BC812" s="151"/>
    </row>
    <row r="813" spans="38:55" x14ac:dyDescent="0.25">
      <c r="AL813" s="151"/>
      <c r="BB813" s="151"/>
      <c r="BC813" s="151"/>
    </row>
    <row r="814" spans="38:55" x14ac:dyDescent="0.25">
      <c r="AL814" s="151"/>
      <c r="BB814" s="151"/>
      <c r="BC814" s="151"/>
    </row>
    <row r="815" spans="38:55" x14ac:dyDescent="0.25">
      <c r="AL815" s="151"/>
      <c r="BB815" s="151"/>
      <c r="BC815" s="151"/>
    </row>
    <row r="816" spans="38:55" x14ac:dyDescent="0.25">
      <c r="AL816" s="151"/>
      <c r="BB816" s="151"/>
      <c r="BC816" s="151"/>
    </row>
    <row r="817" spans="38:55" x14ac:dyDescent="0.25">
      <c r="AL817" s="151"/>
      <c r="BB817" s="151"/>
      <c r="BC817" s="151"/>
    </row>
    <row r="818" spans="38:55" x14ac:dyDescent="0.25">
      <c r="AL818" s="151"/>
      <c r="BB818" s="151"/>
      <c r="BC818" s="151"/>
    </row>
    <row r="819" spans="38:55" x14ac:dyDescent="0.25">
      <c r="AL819" s="151"/>
      <c r="BB819" s="151"/>
      <c r="BC819" s="151"/>
    </row>
    <row r="820" spans="38:55" x14ac:dyDescent="0.25">
      <c r="AL820" s="151"/>
      <c r="BB820" s="151"/>
      <c r="BC820" s="151"/>
    </row>
    <row r="821" spans="38:55" x14ac:dyDescent="0.25">
      <c r="AL821" s="151"/>
      <c r="BB821" s="151"/>
      <c r="BC821" s="151"/>
    </row>
    <row r="822" spans="38:55" x14ac:dyDescent="0.25">
      <c r="AL822" s="151"/>
      <c r="BB822" s="151"/>
      <c r="BC822" s="151"/>
    </row>
    <row r="823" spans="38:55" x14ac:dyDescent="0.25">
      <c r="AL823" s="151"/>
      <c r="BB823" s="151"/>
      <c r="BC823" s="151"/>
    </row>
    <row r="824" spans="38:55" x14ac:dyDescent="0.25">
      <c r="AL824" s="151"/>
      <c r="BB824" s="151"/>
      <c r="BC824" s="151"/>
    </row>
    <row r="825" spans="38:55" x14ac:dyDescent="0.25">
      <c r="AL825" s="151"/>
      <c r="BB825" s="151"/>
      <c r="BC825" s="151"/>
    </row>
    <row r="826" spans="38:55" x14ac:dyDescent="0.25">
      <c r="AL826" s="151"/>
      <c r="BB826" s="151"/>
      <c r="BC826" s="151"/>
    </row>
    <row r="827" spans="38:55" x14ac:dyDescent="0.25">
      <c r="AL827" s="151"/>
      <c r="BB827" s="151"/>
      <c r="BC827" s="151"/>
    </row>
    <row r="828" spans="38:55" x14ac:dyDescent="0.25">
      <c r="AL828" s="151"/>
      <c r="BB828" s="151"/>
      <c r="BC828" s="151"/>
    </row>
    <row r="829" spans="38:55" x14ac:dyDescent="0.25">
      <c r="AL829" s="151"/>
      <c r="BB829" s="151"/>
      <c r="BC829" s="151"/>
    </row>
    <row r="830" spans="38:55" x14ac:dyDescent="0.25">
      <c r="AL830" s="151"/>
      <c r="BB830" s="151"/>
      <c r="BC830" s="151"/>
    </row>
    <row r="831" spans="38:55" x14ac:dyDescent="0.25">
      <c r="AL831" s="151"/>
      <c r="BB831" s="151"/>
      <c r="BC831" s="151"/>
    </row>
    <row r="832" spans="38:55" x14ac:dyDescent="0.25">
      <c r="AL832" s="151"/>
      <c r="BB832" s="151"/>
      <c r="BC832" s="151"/>
    </row>
    <row r="833" spans="38:55" x14ac:dyDescent="0.25">
      <c r="AL833" s="151"/>
      <c r="BB833" s="151"/>
      <c r="BC833" s="151"/>
    </row>
    <row r="834" spans="38:55" x14ac:dyDescent="0.25">
      <c r="AL834" s="151"/>
      <c r="BB834" s="151"/>
      <c r="BC834" s="151"/>
    </row>
    <row r="835" spans="38:55" x14ac:dyDescent="0.25">
      <c r="AL835" s="151"/>
      <c r="BB835" s="151"/>
      <c r="BC835" s="151"/>
    </row>
    <row r="836" spans="38:55" x14ac:dyDescent="0.25">
      <c r="AL836" s="151"/>
      <c r="BB836" s="151"/>
      <c r="BC836" s="151"/>
    </row>
    <row r="837" spans="38:55" x14ac:dyDescent="0.25">
      <c r="AL837" s="151"/>
      <c r="BB837" s="151"/>
      <c r="BC837" s="151"/>
    </row>
    <row r="838" spans="38:55" x14ac:dyDescent="0.25">
      <c r="AL838" s="151"/>
      <c r="BB838" s="151"/>
      <c r="BC838" s="151"/>
    </row>
    <row r="839" spans="38:55" x14ac:dyDescent="0.25">
      <c r="AL839" s="151"/>
      <c r="BB839" s="151"/>
      <c r="BC839" s="151"/>
    </row>
    <row r="840" spans="38:55" x14ac:dyDescent="0.25">
      <c r="AL840" s="151"/>
      <c r="BB840" s="151"/>
      <c r="BC840" s="151"/>
    </row>
    <row r="841" spans="38:55" x14ac:dyDescent="0.25">
      <c r="AL841" s="151"/>
      <c r="BB841" s="151"/>
      <c r="BC841" s="151"/>
    </row>
    <row r="842" spans="38:55" x14ac:dyDescent="0.25">
      <c r="AL842" s="151"/>
      <c r="BB842" s="151"/>
      <c r="BC842" s="151"/>
    </row>
    <row r="843" spans="38:55" x14ac:dyDescent="0.25">
      <c r="AL843" s="151"/>
      <c r="BB843" s="151"/>
      <c r="BC843" s="151"/>
    </row>
    <row r="844" spans="38:55" x14ac:dyDescent="0.25">
      <c r="AL844" s="151"/>
      <c r="BB844" s="151"/>
      <c r="BC844" s="151"/>
    </row>
    <row r="845" spans="38:55" x14ac:dyDescent="0.25">
      <c r="AL845" s="151"/>
      <c r="BB845" s="151"/>
      <c r="BC845" s="151"/>
    </row>
    <row r="846" spans="38:55" x14ac:dyDescent="0.25">
      <c r="AL846" s="151"/>
      <c r="BB846" s="151"/>
      <c r="BC846" s="151"/>
    </row>
    <row r="847" spans="38:55" x14ac:dyDescent="0.25">
      <c r="AL847" s="151"/>
      <c r="BB847" s="151"/>
      <c r="BC847" s="151"/>
    </row>
    <row r="848" spans="38:55" x14ac:dyDescent="0.25">
      <c r="AL848" s="151"/>
      <c r="BB848" s="151"/>
      <c r="BC848" s="151"/>
    </row>
    <row r="849" spans="38:55" x14ac:dyDescent="0.25">
      <c r="AL849" s="151"/>
      <c r="BB849" s="151"/>
      <c r="BC849" s="151"/>
    </row>
    <row r="850" spans="38:55" x14ac:dyDescent="0.25">
      <c r="AL850" s="151"/>
      <c r="BB850" s="151"/>
      <c r="BC850" s="151"/>
    </row>
    <row r="851" spans="38:55" x14ac:dyDescent="0.25">
      <c r="AL851" s="151"/>
      <c r="BB851" s="151"/>
      <c r="BC851" s="151"/>
    </row>
    <row r="852" spans="38:55" x14ac:dyDescent="0.25">
      <c r="AL852" s="151"/>
      <c r="BB852" s="151"/>
      <c r="BC852" s="151"/>
    </row>
    <row r="853" spans="38:55" x14ac:dyDescent="0.25">
      <c r="AL853" s="151"/>
      <c r="BB853" s="151"/>
      <c r="BC853" s="151"/>
    </row>
    <row r="854" spans="38:55" x14ac:dyDescent="0.25">
      <c r="AL854" s="151"/>
      <c r="BB854" s="151"/>
      <c r="BC854" s="151"/>
    </row>
    <row r="855" spans="38:55" x14ac:dyDescent="0.25">
      <c r="AL855" s="151"/>
      <c r="BB855" s="151"/>
      <c r="BC855" s="151"/>
    </row>
    <row r="856" spans="38:55" x14ac:dyDescent="0.25">
      <c r="AL856" s="151"/>
      <c r="BB856" s="151"/>
      <c r="BC856" s="151"/>
    </row>
    <row r="857" spans="38:55" x14ac:dyDescent="0.25">
      <c r="AL857" s="151"/>
      <c r="BB857" s="151"/>
      <c r="BC857" s="151"/>
    </row>
    <row r="858" spans="38:55" x14ac:dyDescent="0.25">
      <c r="AL858" s="151"/>
      <c r="BB858" s="151"/>
      <c r="BC858" s="151"/>
    </row>
    <row r="859" spans="38:55" x14ac:dyDescent="0.25">
      <c r="AL859" s="151"/>
      <c r="BB859" s="151"/>
      <c r="BC859" s="151"/>
    </row>
    <row r="860" spans="38:55" x14ac:dyDescent="0.25">
      <c r="AL860" s="151"/>
      <c r="BB860" s="151"/>
      <c r="BC860" s="151"/>
    </row>
    <row r="861" spans="38:55" x14ac:dyDescent="0.25">
      <c r="AL861" s="151"/>
      <c r="BB861" s="151"/>
      <c r="BC861" s="151"/>
    </row>
    <row r="862" spans="38:55" x14ac:dyDescent="0.25">
      <c r="AL862" s="151"/>
      <c r="BB862" s="151"/>
      <c r="BC862" s="151"/>
    </row>
    <row r="863" spans="38:55" x14ac:dyDescent="0.25">
      <c r="AL863" s="151"/>
      <c r="BB863" s="151"/>
      <c r="BC863" s="151"/>
    </row>
    <row r="864" spans="38:55" x14ac:dyDescent="0.25">
      <c r="AL864" s="151"/>
      <c r="BB864" s="151"/>
      <c r="BC864" s="151"/>
    </row>
    <row r="865" spans="38:55" x14ac:dyDescent="0.25">
      <c r="AL865" s="151"/>
      <c r="BB865" s="151"/>
      <c r="BC865" s="151"/>
    </row>
    <row r="866" spans="38:55" x14ac:dyDescent="0.25">
      <c r="AL866" s="151"/>
      <c r="BB866" s="151"/>
      <c r="BC866" s="151"/>
    </row>
    <row r="867" spans="38:55" x14ac:dyDescent="0.25">
      <c r="AL867" s="151"/>
      <c r="BB867" s="151"/>
      <c r="BC867" s="151"/>
    </row>
    <row r="868" spans="38:55" x14ac:dyDescent="0.25">
      <c r="AL868" s="151"/>
      <c r="BB868" s="151"/>
      <c r="BC868" s="151"/>
    </row>
    <row r="869" spans="38:55" x14ac:dyDescent="0.25">
      <c r="AL869" s="151"/>
      <c r="BB869" s="151"/>
      <c r="BC869" s="151"/>
    </row>
    <row r="870" spans="38:55" x14ac:dyDescent="0.25">
      <c r="AL870" s="151"/>
      <c r="BB870" s="151"/>
      <c r="BC870" s="151"/>
    </row>
    <row r="871" spans="38:55" x14ac:dyDescent="0.25">
      <c r="AL871" s="151"/>
      <c r="BB871" s="151"/>
      <c r="BC871" s="151"/>
    </row>
    <row r="872" spans="38:55" x14ac:dyDescent="0.25">
      <c r="AL872" s="151"/>
      <c r="BB872" s="151"/>
      <c r="BC872" s="151"/>
    </row>
    <row r="873" spans="38:55" x14ac:dyDescent="0.25">
      <c r="AL873" s="151"/>
      <c r="BB873" s="151"/>
      <c r="BC873" s="151"/>
    </row>
    <row r="874" spans="38:55" x14ac:dyDescent="0.25">
      <c r="AL874" s="151"/>
      <c r="BB874" s="151"/>
      <c r="BC874" s="151"/>
    </row>
    <row r="875" spans="38:55" x14ac:dyDescent="0.25">
      <c r="AL875" s="151"/>
      <c r="BB875" s="151"/>
      <c r="BC875" s="151"/>
    </row>
    <row r="876" spans="38:55" x14ac:dyDescent="0.25">
      <c r="AL876" s="151"/>
      <c r="BB876" s="151"/>
      <c r="BC876" s="151"/>
    </row>
    <row r="877" spans="38:55" x14ac:dyDescent="0.25">
      <c r="AL877" s="151"/>
      <c r="BB877" s="151"/>
      <c r="BC877" s="151"/>
    </row>
    <row r="878" spans="38:55" x14ac:dyDescent="0.25">
      <c r="AL878" s="151"/>
      <c r="BB878" s="151"/>
      <c r="BC878" s="151"/>
    </row>
    <row r="879" spans="38:55" x14ac:dyDescent="0.25">
      <c r="AL879" s="151"/>
      <c r="BB879" s="151"/>
      <c r="BC879" s="151"/>
    </row>
    <row r="880" spans="38:55" x14ac:dyDescent="0.25">
      <c r="AL880" s="151"/>
      <c r="BB880" s="151"/>
      <c r="BC880" s="151"/>
    </row>
    <row r="881" spans="38:55" x14ac:dyDescent="0.25">
      <c r="AL881" s="151"/>
      <c r="BB881" s="151"/>
      <c r="BC881" s="151"/>
    </row>
    <row r="882" spans="38:55" x14ac:dyDescent="0.25">
      <c r="AL882" s="151"/>
      <c r="BB882" s="151"/>
      <c r="BC882" s="151"/>
    </row>
    <row r="883" spans="38:55" x14ac:dyDescent="0.25">
      <c r="AL883" s="151"/>
      <c r="BB883" s="151"/>
      <c r="BC883" s="151"/>
    </row>
    <row r="884" spans="38:55" x14ac:dyDescent="0.25">
      <c r="AL884" s="151"/>
      <c r="BB884" s="151"/>
      <c r="BC884" s="151"/>
    </row>
    <row r="885" spans="38:55" x14ac:dyDescent="0.25">
      <c r="AL885" s="151"/>
      <c r="BB885" s="151"/>
      <c r="BC885" s="151"/>
    </row>
    <row r="886" spans="38:55" x14ac:dyDescent="0.25">
      <c r="AL886" s="151"/>
      <c r="BB886" s="151"/>
      <c r="BC886" s="151"/>
    </row>
    <row r="887" spans="38:55" x14ac:dyDescent="0.25">
      <c r="AL887" s="151"/>
      <c r="BB887" s="151"/>
      <c r="BC887" s="151"/>
    </row>
    <row r="888" spans="38:55" x14ac:dyDescent="0.25">
      <c r="AL888" s="151"/>
      <c r="BB888" s="151"/>
      <c r="BC888" s="151"/>
    </row>
    <row r="889" spans="38:55" x14ac:dyDescent="0.25">
      <c r="AL889" s="151"/>
      <c r="BB889" s="151"/>
      <c r="BC889" s="151"/>
    </row>
    <row r="890" spans="38:55" x14ac:dyDescent="0.25">
      <c r="AL890" s="151"/>
      <c r="BB890" s="151"/>
      <c r="BC890" s="151"/>
    </row>
    <row r="891" spans="38:55" x14ac:dyDescent="0.25">
      <c r="AL891" s="151"/>
      <c r="BB891" s="151"/>
      <c r="BC891" s="151"/>
    </row>
    <row r="892" spans="38:55" x14ac:dyDescent="0.25">
      <c r="AL892" s="151"/>
      <c r="BB892" s="151"/>
      <c r="BC892" s="151"/>
    </row>
    <row r="893" spans="38:55" x14ac:dyDescent="0.25">
      <c r="AL893" s="151"/>
      <c r="BB893" s="151"/>
      <c r="BC893" s="151"/>
    </row>
    <row r="894" spans="38:55" x14ac:dyDescent="0.25">
      <c r="AL894" s="151"/>
      <c r="BB894" s="151"/>
      <c r="BC894" s="151"/>
    </row>
    <row r="895" spans="38:55" x14ac:dyDescent="0.25">
      <c r="AL895" s="151"/>
      <c r="BB895" s="151"/>
      <c r="BC895" s="151"/>
    </row>
    <row r="896" spans="38:55" x14ac:dyDescent="0.25">
      <c r="AL896" s="151"/>
      <c r="BB896" s="151"/>
      <c r="BC896" s="151"/>
    </row>
    <row r="897" spans="38:55" x14ac:dyDescent="0.25">
      <c r="AL897" s="151"/>
      <c r="BB897" s="151"/>
      <c r="BC897" s="151"/>
    </row>
    <row r="898" spans="38:55" x14ac:dyDescent="0.25">
      <c r="AL898" s="151"/>
      <c r="BB898" s="151"/>
      <c r="BC898" s="151"/>
    </row>
    <row r="899" spans="38:55" x14ac:dyDescent="0.25">
      <c r="AL899" s="151"/>
      <c r="BB899" s="151"/>
      <c r="BC899" s="151"/>
    </row>
    <row r="900" spans="38:55" x14ac:dyDescent="0.25">
      <c r="AL900" s="151"/>
      <c r="BB900" s="151"/>
      <c r="BC900" s="151"/>
    </row>
    <row r="901" spans="38:55" x14ac:dyDescent="0.25">
      <c r="AL901" s="151"/>
      <c r="BB901" s="151"/>
      <c r="BC901" s="151"/>
    </row>
    <row r="902" spans="38:55" x14ac:dyDescent="0.25">
      <c r="AL902" s="151"/>
      <c r="BB902" s="151"/>
      <c r="BC902" s="151"/>
    </row>
    <row r="903" spans="38:55" x14ac:dyDescent="0.25">
      <c r="AL903" s="151"/>
      <c r="BB903" s="151"/>
      <c r="BC903" s="151"/>
    </row>
    <row r="904" spans="38:55" x14ac:dyDescent="0.25">
      <c r="AL904" s="151"/>
      <c r="BB904" s="151"/>
      <c r="BC904" s="151"/>
    </row>
    <row r="905" spans="38:55" x14ac:dyDescent="0.25">
      <c r="AL905" s="151"/>
      <c r="BB905" s="151"/>
      <c r="BC905" s="151"/>
    </row>
    <row r="906" spans="38:55" x14ac:dyDescent="0.25">
      <c r="AL906" s="151"/>
      <c r="BB906" s="151"/>
      <c r="BC906" s="151"/>
    </row>
    <row r="907" spans="38:55" x14ac:dyDescent="0.25">
      <c r="AL907" s="151"/>
      <c r="BB907" s="151"/>
      <c r="BC907" s="151"/>
    </row>
    <row r="908" spans="38:55" x14ac:dyDescent="0.25">
      <c r="AL908" s="151"/>
      <c r="BB908" s="151"/>
      <c r="BC908" s="151"/>
    </row>
    <row r="909" spans="38:55" x14ac:dyDescent="0.25">
      <c r="AL909" s="151"/>
      <c r="BB909" s="151"/>
      <c r="BC909" s="151"/>
    </row>
    <row r="910" spans="38:55" x14ac:dyDescent="0.25">
      <c r="AL910" s="151"/>
      <c r="BB910" s="151"/>
      <c r="BC910" s="151"/>
    </row>
    <row r="911" spans="38:55" x14ac:dyDescent="0.25">
      <c r="AL911" s="151"/>
      <c r="BB911" s="151"/>
      <c r="BC911" s="151"/>
    </row>
    <row r="912" spans="38:55" x14ac:dyDescent="0.25">
      <c r="AL912" s="151"/>
      <c r="BB912" s="151"/>
      <c r="BC912" s="151"/>
    </row>
    <row r="913" spans="38:55" x14ac:dyDescent="0.25">
      <c r="AL913" s="151"/>
      <c r="BB913" s="151"/>
      <c r="BC913" s="151"/>
    </row>
    <row r="914" spans="38:55" x14ac:dyDescent="0.25">
      <c r="AL914" s="151"/>
      <c r="BB914" s="151"/>
      <c r="BC914" s="151"/>
    </row>
    <row r="915" spans="38:55" x14ac:dyDescent="0.25">
      <c r="AL915" s="151"/>
      <c r="BB915" s="151"/>
      <c r="BC915" s="151"/>
    </row>
    <row r="916" spans="38:55" x14ac:dyDescent="0.25">
      <c r="AL916" s="151"/>
      <c r="BB916" s="151"/>
      <c r="BC916" s="151"/>
    </row>
    <row r="917" spans="38:55" x14ac:dyDescent="0.25">
      <c r="AL917" s="151"/>
      <c r="BB917" s="151"/>
      <c r="BC917" s="151"/>
    </row>
    <row r="918" spans="38:55" x14ac:dyDescent="0.25">
      <c r="AL918" s="151"/>
      <c r="BB918" s="151"/>
      <c r="BC918" s="151"/>
    </row>
    <row r="919" spans="38:55" x14ac:dyDescent="0.25">
      <c r="AL919" s="151"/>
      <c r="BB919" s="151"/>
      <c r="BC919" s="151"/>
    </row>
    <row r="920" spans="38:55" x14ac:dyDescent="0.25">
      <c r="AL920" s="151"/>
      <c r="BB920" s="151"/>
      <c r="BC920" s="151"/>
    </row>
    <row r="921" spans="38:55" x14ac:dyDescent="0.25">
      <c r="AL921" s="151"/>
      <c r="BB921" s="151"/>
      <c r="BC921" s="151"/>
    </row>
    <row r="922" spans="38:55" x14ac:dyDescent="0.25">
      <c r="AL922" s="151"/>
      <c r="BB922" s="151"/>
      <c r="BC922" s="151"/>
    </row>
    <row r="923" spans="38:55" x14ac:dyDescent="0.25">
      <c r="AL923" s="151"/>
      <c r="BB923" s="151"/>
      <c r="BC923" s="151"/>
    </row>
    <row r="924" spans="38:55" x14ac:dyDescent="0.25">
      <c r="AL924" s="151"/>
      <c r="BB924" s="151"/>
      <c r="BC924" s="151"/>
    </row>
    <row r="925" spans="38:55" x14ac:dyDescent="0.25">
      <c r="AL925" s="151"/>
      <c r="BB925" s="151"/>
      <c r="BC925" s="151"/>
    </row>
    <row r="926" spans="38:55" x14ac:dyDescent="0.25">
      <c r="AL926" s="151"/>
      <c r="BB926" s="151"/>
      <c r="BC926" s="151"/>
    </row>
    <row r="927" spans="38:55" x14ac:dyDescent="0.25">
      <c r="AL927" s="151"/>
      <c r="BB927" s="151"/>
      <c r="BC927" s="151"/>
    </row>
    <row r="928" spans="38:55" x14ac:dyDescent="0.25">
      <c r="AL928" s="151"/>
      <c r="BB928" s="151"/>
      <c r="BC928" s="151"/>
    </row>
    <row r="929" spans="38:55" x14ac:dyDescent="0.25">
      <c r="AL929" s="151"/>
      <c r="BB929" s="151"/>
      <c r="BC929" s="151"/>
    </row>
    <row r="930" spans="38:55" x14ac:dyDescent="0.25">
      <c r="AL930" s="151"/>
      <c r="BB930" s="151"/>
      <c r="BC930" s="151"/>
    </row>
    <row r="931" spans="38:55" x14ac:dyDescent="0.25">
      <c r="AL931" s="151"/>
      <c r="BB931" s="151"/>
      <c r="BC931" s="151"/>
    </row>
    <row r="932" spans="38:55" x14ac:dyDescent="0.25">
      <c r="AL932" s="151"/>
      <c r="BB932" s="151"/>
      <c r="BC932" s="151"/>
    </row>
    <row r="933" spans="38:55" x14ac:dyDescent="0.25">
      <c r="AL933" s="151"/>
      <c r="BB933" s="151"/>
      <c r="BC933" s="151"/>
    </row>
    <row r="934" spans="38:55" x14ac:dyDescent="0.25">
      <c r="AL934" s="151"/>
      <c r="BB934" s="151"/>
      <c r="BC934" s="151"/>
    </row>
    <row r="935" spans="38:55" x14ac:dyDescent="0.25">
      <c r="AL935" s="151"/>
      <c r="BB935" s="151"/>
      <c r="BC935" s="151"/>
    </row>
    <row r="936" spans="38:55" x14ac:dyDescent="0.25">
      <c r="AL936" s="151"/>
      <c r="BB936" s="151"/>
      <c r="BC936" s="151"/>
    </row>
    <row r="937" spans="38:55" x14ac:dyDescent="0.25">
      <c r="AL937" s="151"/>
      <c r="BB937" s="151"/>
      <c r="BC937" s="151"/>
    </row>
    <row r="938" spans="38:55" x14ac:dyDescent="0.25">
      <c r="AL938" s="151"/>
      <c r="BB938" s="151"/>
      <c r="BC938" s="151"/>
    </row>
    <row r="939" spans="38:55" x14ac:dyDescent="0.25">
      <c r="AL939" s="151"/>
      <c r="BB939" s="151"/>
      <c r="BC939" s="151"/>
    </row>
    <row r="940" spans="38:55" x14ac:dyDescent="0.25">
      <c r="AL940" s="151"/>
      <c r="BB940" s="151"/>
      <c r="BC940" s="151"/>
    </row>
    <row r="941" spans="38:55" x14ac:dyDescent="0.25">
      <c r="AL941" s="151"/>
      <c r="BB941" s="151"/>
      <c r="BC941" s="151"/>
    </row>
    <row r="942" spans="38:55" x14ac:dyDescent="0.25">
      <c r="AL942" s="151"/>
      <c r="BB942" s="151"/>
      <c r="BC942" s="151"/>
    </row>
    <row r="943" spans="38:55" x14ac:dyDescent="0.25">
      <c r="AL943" s="151"/>
      <c r="BB943" s="151"/>
      <c r="BC943" s="151"/>
    </row>
    <row r="944" spans="38:55" x14ac:dyDescent="0.25">
      <c r="AL944" s="151"/>
      <c r="BB944" s="151"/>
      <c r="BC944" s="151"/>
    </row>
    <row r="945" spans="38:55" x14ac:dyDescent="0.25">
      <c r="AL945" s="151"/>
      <c r="BB945" s="151"/>
      <c r="BC945" s="151"/>
    </row>
    <row r="946" spans="38:55" x14ac:dyDescent="0.25">
      <c r="AL946" s="151"/>
      <c r="BB946" s="151"/>
      <c r="BC946" s="151"/>
    </row>
    <row r="947" spans="38:55" x14ac:dyDescent="0.25">
      <c r="AL947" s="151"/>
      <c r="BB947" s="151"/>
      <c r="BC947" s="151"/>
    </row>
    <row r="948" spans="38:55" x14ac:dyDescent="0.25">
      <c r="AL948" s="151"/>
      <c r="BB948" s="151"/>
      <c r="BC948" s="151"/>
    </row>
    <row r="949" spans="38:55" x14ac:dyDescent="0.25">
      <c r="AL949" s="151"/>
      <c r="BB949" s="151"/>
      <c r="BC949" s="151"/>
    </row>
    <row r="950" spans="38:55" x14ac:dyDescent="0.25">
      <c r="AL950" s="151"/>
      <c r="BB950" s="151"/>
      <c r="BC950" s="151"/>
    </row>
    <row r="951" spans="38:55" x14ac:dyDescent="0.25">
      <c r="AL951" s="151"/>
      <c r="BB951" s="151"/>
      <c r="BC951" s="151"/>
    </row>
    <row r="952" spans="38:55" x14ac:dyDescent="0.25">
      <c r="AL952" s="151"/>
      <c r="BB952" s="151"/>
      <c r="BC952" s="151"/>
    </row>
    <row r="953" spans="38:55" x14ac:dyDescent="0.25">
      <c r="AL953" s="151"/>
      <c r="BB953" s="151"/>
      <c r="BC953" s="151"/>
    </row>
    <row r="954" spans="38:55" x14ac:dyDescent="0.25">
      <c r="AL954" s="151"/>
      <c r="BB954" s="151"/>
      <c r="BC954" s="151"/>
    </row>
    <row r="955" spans="38:55" x14ac:dyDescent="0.25">
      <c r="AL955" s="151"/>
      <c r="BB955" s="151"/>
      <c r="BC955" s="151"/>
    </row>
    <row r="956" spans="38:55" x14ac:dyDescent="0.25">
      <c r="AL956" s="151"/>
      <c r="BB956" s="151"/>
      <c r="BC956" s="151"/>
    </row>
    <row r="957" spans="38:55" x14ac:dyDescent="0.25">
      <c r="AL957" s="151"/>
      <c r="BB957" s="151"/>
      <c r="BC957" s="151"/>
    </row>
    <row r="958" spans="38:55" x14ac:dyDescent="0.25">
      <c r="AL958" s="151"/>
      <c r="BB958" s="151"/>
      <c r="BC958" s="151"/>
    </row>
    <row r="959" spans="38:55" x14ac:dyDescent="0.25">
      <c r="AL959" s="151"/>
      <c r="BB959" s="151"/>
      <c r="BC959" s="151"/>
    </row>
    <row r="960" spans="38:55" x14ac:dyDescent="0.25">
      <c r="AL960" s="151"/>
      <c r="BB960" s="151"/>
      <c r="BC960" s="151"/>
    </row>
    <row r="961" spans="38:55" x14ac:dyDescent="0.25">
      <c r="AL961" s="151"/>
      <c r="BB961" s="151"/>
      <c r="BC961" s="151"/>
    </row>
    <row r="962" spans="38:55" x14ac:dyDescent="0.25">
      <c r="AL962" s="151"/>
      <c r="BB962" s="151"/>
      <c r="BC962" s="151"/>
    </row>
    <row r="963" spans="38:55" x14ac:dyDescent="0.25">
      <c r="AL963" s="151"/>
      <c r="BB963" s="151"/>
      <c r="BC963" s="151"/>
    </row>
    <row r="964" spans="38:55" x14ac:dyDescent="0.25">
      <c r="AL964" s="151"/>
      <c r="BB964" s="151"/>
      <c r="BC964" s="151"/>
    </row>
    <row r="965" spans="38:55" x14ac:dyDescent="0.25">
      <c r="AL965" s="151"/>
      <c r="BB965" s="151"/>
      <c r="BC965" s="151"/>
    </row>
    <row r="966" spans="38:55" x14ac:dyDescent="0.25">
      <c r="AL966" s="151"/>
      <c r="BB966" s="151"/>
      <c r="BC966" s="151"/>
    </row>
    <row r="967" spans="38:55" x14ac:dyDescent="0.25">
      <c r="AL967" s="151"/>
      <c r="BB967" s="151"/>
      <c r="BC967" s="151"/>
    </row>
    <row r="968" spans="38:55" x14ac:dyDescent="0.25">
      <c r="AL968" s="151"/>
      <c r="BB968" s="151"/>
      <c r="BC968" s="151"/>
    </row>
    <row r="969" spans="38:55" x14ac:dyDescent="0.25">
      <c r="AL969" s="151"/>
      <c r="BB969" s="151"/>
      <c r="BC969" s="151"/>
    </row>
    <row r="970" spans="38:55" x14ac:dyDescent="0.25">
      <c r="AL970" s="151"/>
      <c r="BB970" s="151"/>
      <c r="BC970" s="151"/>
    </row>
    <row r="971" spans="38:55" x14ac:dyDescent="0.25">
      <c r="AL971" s="151"/>
      <c r="BB971" s="151"/>
      <c r="BC971" s="151"/>
    </row>
    <row r="972" spans="38:55" x14ac:dyDescent="0.25">
      <c r="AL972" s="151"/>
      <c r="BB972" s="151"/>
      <c r="BC972" s="151"/>
    </row>
    <row r="973" spans="38:55" x14ac:dyDescent="0.25">
      <c r="AL973" s="151"/>
      <c r="BB973" s="151"/>
      <c r="BC973" s="151"/>
    </row>
    <row r="974" spans="38:55" x14ac:dyDescent="0.25">
      <c r="AL974" s="151"/>
      <c r="BB974" s="151"/>
      <c r="BC974" s="151"/>
    </row>
    <row r="975" spans="38:55" x14ac:dyDescent="0.25">
      <c r="AL975" s="151"/>
      <c r="BB975" s="151"/>
      <c r="BC975" s="151"/>
    </row>
    <row r="976" spans="38:55" x14ac:dyDescent="0.25">
      <c r="AL976" s="151"/>
      <c r="BB976" s="151"/>
      <c r="BC976" s="151"/>
    </row>
    <row r="977" spans="38:55" x14ac:dyDescent="0.25">
      <c r="AL977" s="151"/>
      <c r="BB977" s="151"/>
      <c r="BC977" s="151"/>
    </row>
    <row r="978" spans="38:55" x14ac:dyDescent="0.25">
      <c r="AL978" s="151"/>
      <c r="BB978" s="151"/>
      <c r="BC978" s="151"/>
    </row>
    <row r="979" spans="38:55" x14ac:dyDescent="0.25">
      <c r="AL979" s="151"/>
      <c r="BB979" s="151"/>
      <c r="BC979" s="151"/>
    </row>
    <row r="980" spans="38:55" x14ac:dyDescent="0.25">
      <c r="AL980" s="151"/>
      <c r="BB980" s="151"/>
      <c r="BC980" s="151"/>
    </row>
    <row r="981" spans="38:55" x14ac:dyDescent="0.25">
      <c r="AL981" s="151"/>
      <c r="BB981" s="151"/>
      <c r="BC981" s="151"/>
    </row>
    <row r="982" spans="38:55" x14ac:dyDescent="0.25">
      <c r="AL982" s="151"/>
      <c r="BB982" s="151"/>
      <c r="BC982" s="151"/>
    </row>
    <row r="983" spans="38:55" x14ac:dyDescent="0.25">
      <c r="AL983" s="151"/>
      <c r="BB983" s="151"/>
      <c r="BC983" s="151"/>
    </row>
    <row r="984" spans="38:55" x14ac:dyDescent="0.25">
      <c r="AL984" s="151"/>
      <c r="BB984" s="151"/>
      <c r="BC984" s="151"/>
    </row>
    <row r="985" spans="38:55" x14ac:dyDescent="0.25">
      <c r="AL985" s="151"/>
      <c r="BB985" s="151"/>
      <c r="BC985" s="151"/>
    </row>
    <row r="986" spans="38:55" x14ac:dyDescent="0.25">
      <c r="AL986" s="151"/>
      <c r="BB986" s="151"/>
      <c r="BC986" s="151"/>
    </row>
    <row r="987" spans="38:55" x14ac:dyDescent="0.25">
      <c r="AL987" s="151"/>
      <c r="BB987" s="151"/>
      <c r="BC987" s="151"/>
    </row>
    <row r="988" spans="38:55" x14ac:dyDescent="0.25">
      <c r="AL988" s="151"/>
      <c r="BB988" s="151"/>
      <c r="BC988" s="151"/>
    </row>
    <row r="989" spans="38:55" x14ac:dyDescent="0.25">
      <c r="AL989" s="151"/>
      <c r="BB989" s="151"/>
      <c r="BC989" s="151"/>
    </row>
    <row r="990" spans="38:55" x14ac:dyDescent="0.25">
      <c r="AL990" s="151"/>
      <c r="BB990" s="151"/>
      <c r="BC990" s="151"/>
    </row>
    <row r="991" spans="38:55" x14ac:dyDescent="0.25">
      <c r="AL991" s="151"/>
      <c r="BB991" s="151"/>
      <c r="BC991" s="151"/>
    </row>
    <row r="992" spans="38:55" x14ac:dyDescent="0.25">
      <c r="AL992" s="151"/>
      <c r="BB992" s="151"/>
      <c r="BC992" s="151"/>
    </row>
    <row r="993" spans="38:55" x14ac:dyDescent="0.25">
      <c r="AL993" s="151"/>
      <c r="BB993" s="151"/>
      <c r="BC993" s="151"/>
    </row>
    <row r="994" spans="38:55" x14ac:dyDescent="0.25">
      <c r="AL994" s="151"/>
      <c r="BB994" s="151"/>
      <c r="BC994" s="151"/>
    </row>
    <row r="995" spans="38:55" x14ac:dyDescent="0.25">
      <c r="AL995" s="151"/>
      <c r="BB995" s="151"/>
      <c r="BC995" s="151"/>
    </row>
    <row r="996" spans="38:55" x14ac:dyDescent="0.25">
      <c r="AL996" s="151"/>
      <c r="BB996" s="151"/>
      <c r="BC996" s="151"/>
    </row>
    <row r="997" spans="38:55" x14ac:dyDescent="0.25">
      <c r="AL997" s="151"/>
      <c r="BB997" s="151"/>
      <c r="BC997" s="151"/>
    </row>
    <row r="998" spans="38:55" x14ac:dyDescent="0.25">
      <c r="AL998" s="151"/>
      <c r="BB998" s="151"/>
      <c r="BC998" s="151"/>
    </row>
    <row r="999" spans="38:55" x14ac:dyDescent="0.25">
      <c r="AL999" s="151"/>
      <c r="BB999" s="151"/>
      <c r="BC999" s="151"/>
    </row>
    <row r="1000" spans="38:55" x14ac:dyDescent="0.25">
      <c r="AL1000" s="151"/>
      <c r="BB1000" s="151"/>
      <c r="BC1000" s="151"/>
    </row>
    <row r="1001" spans="38:55" x14ac:dyDescent="0.25">
      <c r="AL1001" s="151"/>
      <c r="BB1001" s="151"/>
      <c r="BC1001" s="151"/>
    </row>
    <row r="1002" spans="38:55" x14ac:dyDescent="0.25">
      <c r="AL1002" s="151"/>
      <c r="BB1002" s="151"/>
      <c r="BC1002" s="151"/>
    </row>
    <row r="1003" spans="38:55" x14ac:dyDescent="0.25">
      <c r="AL1003" s="151"/>
      <c r="BB1003" s="151"/>
      <c r="BC1003" s="151"/>
    </row>
    <row r="1004" spans="38:55" x14ac:dyDescent="0.25">
      <c r="AL1004" s="151"/>
      <c r="BB1004" s="151"/>
      <c r="BC1004" s="151"/>
    </row>
    <row r="1005" spans="38:55" x14ac:dyDescent="0.25">
      <c r="AL1005" s="151"/>
      <c r="BB1005" s="151"/>
      <c r="BC1005" s="151"/>
    </row>
    <row r="1006" spans="38:55" x14ac:dyDescent="0.25">
      <c r="AL1006" s="151"/>
      <c r="BB1006" s="151"/>
      <c r="BC1006" s="151"/>
    </row>
    <row r="1007" spans="38:55" x14ac:dyDescent="0.25">
      <c r="AL1007" s="151"/>
      <c r="BB1007" s="151"/>
      <c r="BC1007" s="151"/>
    </row>
    <row r="1008" spans="38:55" x14ac:dyDescent="0.25">
      <c r="AL1008" s="151"/>
      <c r="BB1008" s="151"/>
      <c r="BC1008" s="151"/>
    </row>
    <row r="1009" spans="38:55" x14ac:dyDescent="0.25">
      <c r="AL1009" s="151"/>
      <c r="BB1009" s="151"/>
      <c r="BC1009" s="151"/>
    </row>
    <row r="1010" spans="38:55" x14ac:dyDescent="0.25">
      <c r="AL1010" s="151"/>
      <c r="BB1010" s="151"/>
      <c r="BC1010" s="151"/>
    </row>
    <row r="1011" spans="38:55" x14ac:dyDescent="0.25">
      <c r="AL1011" s="151"/>
      <c r="BB1011" s="151"/>
      <c r="BC1011" s="151"/>
    </row>
    <row r="1012" spans="38:55" x14ac:dyDescent="0.25">
      <c r="AL1012" s="151"/>
      <c r="BB1012" s="151"/>
      <c r="BC1012" s="151"/>
    </row>
    <row r="1013" spans="38:55" x14ac:dyDescent="0.25">
      <c r="AL1013" s="151"/>
      <c r="BB1013" s="151"/>
      <c r="BC1013" s="151"/>
    </row>
    <row r="1014" spans="38:55" x14ac:dyDescent="0.25">
      <c r="AL1014" s="151"/>
      <c r="BB1014" s="151"/>
      <c r="BC1014" s="151"/>
    </row>
    <row r="1015" spans="38:55" x14ac:dyDescent="0.25">
      <c r="AL1015" s="151"/>
      <c r="BB1015" s="151"/>
      <c r="BC1015" s="151"/>
    </row>
    <row r="1016" spans="38:55" x14ac:dyDescent="0.25">
      <c r="AL1016" s="151"/>
      <c r="BB1016" s="151"/>
      <c r="BC1016" s="151"/>
    </row>
    <row r="1017" spans="38:55" x14ac:dyDescent="0.25">
      <c r="AL1017" s="151"/>
      <c r="BB1017" s="151"/>
      <c r="BC1017" s="151"/>
    </row>
    <row r="1018" spans="38:55" x14ac:dyDescent="0.25">
      <c r="AL1018" s="151"/>
      <c r="BB1018" s="151"/>
      <c r="BC1018" s="151"/>
    </row>
    <row r="1019" spans="38:55" x14ac:dyDescent="0.25">
      <c r="AL1019" s="151"/>
      <c r="BB1019" s="151"/>
      <c r="BC1019" s="151"/>
    </row>
    <row r="1020" spans="38:55" x14ac:dyDescent="0.25">
      <c r="AL1020" s="151"/>
      <c r="BB1020" s="151"/>
      <c r="BC1020" s="151"/>
    </row>
    <row r="1021" spans="38:55" x14ac:dyDescent="0.25">
      <c r="AL1021" s="151"/>
      <c r="BB1021" s="151"/>
      <c r="BC1021" s="151"/>
    </row>
    <row r="1022" spans="38:55" x14ac:dyDescent="0.25">
      <c r="AL1022" s="151"/>
      <c r="BB1022" s="151"/>
      <c r="BC1022" s="151"/>
    </row>
    <row r="1023" spans="38:55" x14ac:dyDescent="0.25">
      <c r="AL1023" s="151"/>
      <c r="BB1023" s="151"/>
      <c r="BC1023" s="151"/>
    </row>
    <row r="1024" spans="38:55" x14ac:dyDescent="0.25">
      <c r="AL1024" s="151"/>
      <c r="BB1024" s="151"/>
      <c r="BC1024" s="151"/>
    </row>
    <row r="1025" spans="38:55" x14ac:dyDescent="0.25">
      <c r="AL1025" s="151"/>
      <c r="BB1025" s="151"/>
      <c r="BC1025" s="151"/>
    </row>
    <row r="1026" spans="38:55" x14ac:dyDescent="0.25">
      <c r="AL1026" s="151"/>
      <c r="BB1026" s="151"/>
      <c r="BC1026" s="151"/>
    </row>
    <row r="1027" spans="38:55" x14ac:dyDescent="0.25">
      <c r="AL1027" s="151"/>
      <c r="BB1027" s="151"/>
      <c r="BC1027" s="151"/>
    </row>
    <row r="1028" spans="38:55" x14ac:dyDescent="0.25">
      <c r="AL1028" s="151"/>
      <c r="BB1028" s="151"/>
      <c r="BC1028" s="151"/>
    </row>
    <row r="1029" spans="38:55" x14ac:dyDescent="0.25">
      <c r="AL1029" s="151"/>
      <c r="BB1029" s="151"/>
      <c r="BC1029" s="151"/>
    </row>
    <row r="1030" spans="38:55" x14ac:dyDescent="0.25">
      <c r="AL1030" s="151"/>
      <c r="BB1030" s="151"/>
      <c r="BC1030" s="151"/>
    </row>
    <row r="1031" spans="38:55" x14ac:dyDescent="0.25">
      <c r="AL1031" s="151"/>
      <c r="BB1031" s="151"/>
      <c r="BC1031" s="151"/>
    </row>
    <row r="1032" spans="38:55" x14ac:dyDescent="0.25">
      <c r="AL1032" s="151"/>
      <c r="BB1032" s="151"/>
      <c r="BC1032" s="151"/>
    </row>
    <row r="1033" spans="38:55" x14ac:dyDescent="0.25">
      <c r="AL1033" s="151"/>
      <c r="BB1033" s="151"/>
      <c r="BC1033" s="151"/>
    </row>
    <row r="1034" spans="38:55" x14ac:dyDescent="0.25">
      <c r="AL1034" s="151"/>
      <c r="BB1034" s="151"/>
      <c r="BC1034" s="151"/>
    </row>
    <row r="1035" spans="38:55" x14ac:dyDescent="0.25">
      <c r="AL1035" s="151"/>
      <c r="BB1035" s="151"/>
      <c r="BC1035" s="151"/>
    </row>
    <row r="1036" spans="38:55" x14ac:dyDescent="0.25">
      <c r="AL1036" s="151"/>
      <c r="BB1036" s="151"/>
      <c r="BC1036" s="151"/>
    </row>
    <row r="1037" spans="38:55" x14ac:dyDescent="0.25">
      <c r="AL1037" s="151"/>
      <c r="BB1037" s="151"/>
      <c r="BC1037" s="151"/>
    </row>
    <row r="1038" spans="38:55" x14ac:dyDescent="0.25">
      <c r="AL1038" s="151"/>
      <c r="BB1038" s="151"/>
      <c r="BC1038" s="151"/>
    </row>
    <row r="1039" spans="38:55" x14ac:dyDescent="0.25">
      <c r="AL1039" s="151"/>
      <c r="BB1039" s="151"/>
      <c r="BC1039" s="151"/>
    </row>
    <row r="1040" spans="38:55" x14ac:dyDescent="0.25">
      <c r="AL1040" s="151"/>
      <c r="BB1040" s="151"/>
      <c r="BC1040" s="151"/>
    </row>
    <row r="1041" spans="38:55" x14ac:dyDescent="0.25">
      <c r="AL1041" s="151"/>
      <c r="BB1041" s="151"/>
      <c r="BC1041" s="151"/>
    </row>
    <row r="1042" spans="38:55" x14ac:dyDescent="0.25">
      <c r="AL1042" s="151"/>
      <c r="BB1042" s="151"/>
      <c r="BC1042" s="151"/>
    </row>
    <row r="1043" spans="38:55" x14ac:dyDescent="0.25">
      <c r="AL1043" s="151"/>
      <c r="BB1043" s="151"/>
      <c r="BC1043" s="151"/>
    </row>
    <row r="1044" spans="38:55" x14ac:dyDescent="0.25">
      <c r="AL1044" s="151"/>
      <c r="BB1044" s="151"/>
      <c r="BC1044" s="151"/>
    </row>
    <row r="1045" spans="38:55" x14ac:dyDescent="0.25">
      <c r="AL1045" s="151"/>
      <c r="BB1045" s="151"/>
      <c r="BC1045" s="151"/>
    </row>
    <row r="1046" spans="38:55" x14ac:dyDescent="0.25">
      <c r="AL1046" s="151"/>
      <c r="BB1046" s="151"/>
      <c r="BC1046" s="151"/>
    </row>
    <row r="1047" spans="38:55" x14ac:dyDescent="0.25">
      <c r="AL1047" s="151"/>
      <c r="BB1047" s="151"/>
      <c r="BC1047" s="151"/>
    </row>
    <row r="1048" spans="38:55" x14ac:dyDescent="0.25">
      <c r="AL1048" s="151"/>
      <c r="BB1048" s="151"/>
      <c r="BC1048" s="151"/>
    </row>
    <row r="1049" spans="38:55" x14ac:dyDescent="0.25">
      <c r="AL1049" s="151"/>
      <c r="BB1049" s="151"/>
      <c r="BC1049" s="151"/>
    </row>
    <row r="1050" spans="38:55" x14ac:dyDescent="0.25">
      <c r="AL1050" s="151"/>
      <c r="BB1050" s="151"/>
      <c r="BC1050" s="151"/>
    </row>
    <row r="1051" spans="38:55" x14ac:dyDescent="0.25">
      <c r="AL1051" s="151"/>
      <c r="BB1051" s="151"/>
      <c r="BC1051" s="151"/>
    </row>
    <row r="1052" spans="38:55" x14ac:dyDescent="0.25">
      <c r="AL1052" s="151"/>
      <c r="BB1052" s="151"/>
      <c r="BC1052" s="151"/>
    </row>
    <row r="1053" spans="38:55" x14ac:dyDescent="0.25">
      <c r="AL1053" s="151"/>
      <c r="BB1053" s="151"/>
      <c r="BC1053" s="151"/>
    </row>
    <row r="1054" spans="38:55" x14ac:dyDescent="0.25">
      <c r="AL1054" s="151"/>
      <c r="BB1054" s="151"/>
      <c r="BC1054" s="151"/>
    </row>
    <row r="1055" spans="38:55" x14ac:dyDescent="0.25">
      <c r="AL1055" s="151"/>
      <c r="BB1055" s="151"/>
      <c r="BC1055" s="151"/>
    </row>
    <row r="1056" spans="38:55" x14ac:dyDescent="0.25">
      <c r="AL1056" s="151"/>
      <c r="BB1056" s="151"/>
      <c r="BC1056" s="151"/>
    </row>
    <row r="1057" spans="38:55" x14ac:dyDescent="0.25">
      <c r="AL1057" s="151"/>
      <c r="BB1057" s="151"/>
      <c r="BC1057" s="151"/>
    </row>
    <row r="1058" spans="38:55" x14ac:dyDescent="0.25">
      <c r="AL1058" s="151"/>
      <c r="BB1058" s="151"/>
      <c r="BC1058" s="151"/>
    </row>
    <row r="1059" spans="38:55" x14ac:dyDescent="0.25">
      <c r="AL1059" s="151"/>
      <c r="BB1059" s="151"/>
      <c r="BC1059" s="151"/>
    </row>
    <row r="1060" spans="38:55" x14ac:dyDescent="0.25">
      <c r="AL1060" s="151"/>
      <c r="BB1060" s="151"/>
      <c r="BC1060" s="151"/>
    </row>
    <row r="1061" spans="38:55" x14ac:dyDescent="0.25">
      <c r="AL1061" s="151"/>
      <c r="BB1061" s="151"/>
      <c r="BC1061" s="151"/>
    </row>
    <row r="1062" spans="38:55" x14ac:dyDescent="0.25">
      <c r="AL1062" s="151"/>
      <c r="BB1062" s="151"/>
      <c r="BC1062" s="151"/>
    </row>
    <row r="1063" spans="38:55" x14ac:dyDescent="0.25">
      <c r="AL1063" s="151"/>
      <c r="BB1063" s="151"/>
      <c r="BC1063" s="151"/>
    </row>
    <row r="1064" spans="38:55" x14ac:dyDescent="0.25">
      <c r="AL1064" s="151"/>
      <c r="BB1064" s="151"/>
      <c r="BC1064" s="151"/>
    </row>
    <row r="1065" spans="38:55" x14ac:dyDescent="0.25">
      <c r="AL1065" s="151"/>
      <c r="BB1065" s="151"/>
      <c r="BC1065" s="151"/>
    </row>
    <row r="1066" spans="38:55" x14ac:dyDescent="0.25">
      <c r="AL1066" s="151"/>
      <c r="BB1066" s="151"/>
      <c r="BC1066" s="151"/>
    </row>
    <row r="1067" spans="38:55" x14ac:dyDescent="0.25">
      <c r="AL1067" s="151"/>
      <c r="BB1067" s="151"/>
      <c r="BC1067" s="151"/>
    </row>
    <row r="1068" spans="38:55" x14ac:dyDescent="0.25">
      <c r="AL1068" s="151"/>
      <c r="BB1068" s="151"/>
      <c r="BC1068" s="151"/>
    </row>
    <row r="1069" spans="38:55" x14ac:dyDescent="0.25">
      <c r="AL1069" s="151"/>
      <c r="BB1069" s="151"/>
      <c r="BC1069" s="151"/>
    </row>
    <row r="1070" spans="38:55" x14ac:dyDescent="0.25">
      <c r="AL1070" s="151"/>
      <c r="BB1070" s="151"/>
      <c r="BC1070" s="151"/>
    </row>
    <row r="1071" spans="38:55" x14ac:dyDescent="0.25">
      <c r="AL1071" s="151"/>
      <c r="BB1071" s="151"/>
      <c r="BC1071" s="151"/>
    </row>
    <row r="1072" spans="38:55" x14ac:dyDescent="0.25">
      <c r="AL1072" s="151"/>
      <c r="BB1072" s="151"/>
      <c r="BC1072" s="151"/>
    </row>
    <row r="1073" spans="38:55" x14ac:dyDescent="0.25">
      <c r="AL1073" s="151"/>
      <c r="BB1073" s="151"/>
      <c r="BC1073" s="151"/>
    </row>
    <row r="1074" spans="38:55" x14ac:dyDescent="0.25">
      <c r="AL1074" s="151"/>
      <c r="BB1074" s="151"/>
      <c r="BC1074" s="151"/>
    </row>
    <row r="1075" spans="38:55" x14ac:dyDescent="0.25">
      <c r="AL1075" s="151"/>
      <c r="BB1075" s="151"/>
      <c r="BC1075" s="151"/>
    </row>
    <row r="1076" spans="38:55" x14ac:dyDescent="0.25">
      <c r="AL1076" s="151"/>
      <c r="BB1076" s="151"/>
      <c r="BC1076" s="151"/>
    </row>
    <row r="1077" spans="38:55" x14ac:dyDescent="0.25">
      <c r="AL1077" s="151"/>
      <c r="BB1077" s="151"/>
      <c r="BC1077" s="151"/>
    </row>
    <row r="1078" spans="38:55" x14ac:dyDescent="0.25">
      <c r="AL1078" s="151"/>
      <c r="BB1078" s="151"/>
      <c r="BC1078" s="151"/>
    </row>
    <row r="1079" spans="38:55" x14ac:dyDescent="0.25">
      <c r="AL1079" s="151"/>
      <c r="BB1079" s="151"/>
      <c r="BC1079" s="151"/>
    </row>
    <row r="1080" spans="38:55" x14ac:dyDescent="0.25">
      <c r="AL1080" s="151"/>
      <c r="BB1080" s="151"/>
      <c r="BC1080" s="151"/>
    </row>
    <row r="1081" spans="38:55" x14ac:dyDescent="0.25">
      <c r="AL1081" s="151"/>
      <c r="BB1081" s="151"/>
      <c r="BC1081" s="151"/>
    </row>
    <row r="1082" spans="38:55" x14ac:dyDescent="0.25">
      <c r="AL1082" s="151"/>
      <c r="BB1082" s="151"/>
      <c r="BC1082" s="151"/>
    </row>
    <row r="1083" spans="38:55" x14ac:dyDescent="0.25">
      <c r="AL1083" s="151"/>
      <c r="BB1083" s="151"/>
      <c r="BC1083" s="151"/>
    </row>
    <row r="1084" spans="38:55" x14ac:dyDescent="0.25">
      <c r="AL1084" s="151"/>
      <c r="BB1084" s="151"/>
      <c r="BC1084" s="151"/>
    </row>
    <row r="1085" spans="38:55" x14ac:dyDescent="0.25">
      <c r="AL1085" s="151"/>
      <c r="BB1085" s="151"/>
      <c r="BC1085" s="151"/>
    </row>
    <row r="1086" spans="38:55" x14ac:dyDescent="0.25">
      <c r="AL1086" s="151"/>
      <c r="BB1086" s="151"/>
      <c r="BC1086" s="151"/>
    </row>
    <row r="1087" spans="38:55" x14ac:dyDescent="0.25">
      <c r="AL1087" s="151"/>
      <c r="BB1087" s="151"/>
      <c r="BC1087" s="151"/>
    </row>
    <row r="1088" spans="38:55" x14ac:dyDescent="0.25">
      <c r="AL1088" s="151"/>
      <c r="BB1088" s="151"/>
      <c r="BC1088" s="151"/>
    </row>
    <row r="1089" spans="38:55" x14ac:dyDescent="0.25">
      <c r="AL1089" s="151"/>
      <c r="BB1089" s="151"/>
      <c r="BC1089" s="151"/>
    </row>
    <row r="1090" spans="38:55" x14ac:dyDescent="0.25">
      <c r="AL1090" s="151"/>
      <c r="BB1090" s="151"/>
      <c r="BC1090" s="151"/>
    </row>
    <row r="1091" spans="38:55" x14ac:dyDescent="0.25">
      <c r="AL1091" s="151"/>
      <c r="BB1091" s="151"/>
      <c r="BC1091" s="151"/>
    </row>
    <row r="1092" spans="38:55" x14ac:dyDescent="0.25">
      <c r="AL1092" s="151"/>
      <c r="BB1092" s="151"/>
      <c r="BC1092" s="151"/>
    </row>
    <row r="1093" spans="38:55" x14ac:dyDescent="0.25">
      <c r="AL1093" s="151"/>
      <c r="BB1093" s="151"/>
      <c r="BC1093" s="151"/>
    </row>
    <row r="1094" spans="38:55" x14ac:dyDescent="0.25">
      <c r="AL1094" s="151"/>
      <c r="BB1094" s="151"/>
      <c r="BC1094" s="151"/>
    </row>
    <row r="1095" spans="38:55" x14ac:dyDescent="0.25">
      <c r="AL1095" s="151"/>
      <c r="BB1095" s="151"/>
      <c r="BC1095" s="151"/>
    </row>
    <row r="1096" spans="38:55" x14ac:dyDescent="0.25">
      <c r="AL1096" s="151"/>
      <c r="BB1096" s="151"/>
      <c r="BC1096" s="151"/>
    </row>
    <row r="1097" spans="38:55" x14ac:dyDescent="0.25">
      <c r="AL1097" s="151"/>
      <c r="BB1097" s="151"/>
      <c r="BC1097" s="151"/>
    </row>
    <row r="1098" spans="38:55" x14ac:dyDescent="0.25">
      <c r="AL1098" s="151"/>
      <c r="BB1098" s="151"/>
      <c r="BC1098" s="151"/>
    </row>
    <row r="1099" spans="38:55" x14ac:dyDescent="0.25">
      <c r="AL1099" s="151"/>
      <c r="BB1099" s="151"/>
      <c r="BC1099" s="151"/>
    </row>
    <row r="1100" spans="38:55" x14ac:dyDescent="0.25">
      <c r="AL1100" s="151"/>
      <c r="BB1100" s="151"/>
      <c r="BC1100" s="151"/>
    </row>
    <row r="1101" spans="38:55" x14ac:dyDescent="0.25">
      <c r="AL1101" s="151"/>
      <c r="BB1101" s="151"/>
      <c r="BC1101" s="151"/>
    </row>
    <row r="1102" spans="38:55" x14ac:dyDescent="0.25">
      <c r="AL1102" s="151"/>
      <c r="BB1102" s="151"/>
      <c r="BC1102" s="151"/>
    </row>
    <row r="1103" spans="38:55" x14ac:dyDescent="0.25">
      <c r="AL1103" s="151"/>
      <c r="BB1103" s="151"/>
      <c r="BC1103" s="151"/>
    </row>
    <row r="1104" spans="38:55" x14ac:dyDescent="0.25">
      <c r="AL1104" s="151"/>
      <c r="BB1104" s="151"/>
      <c r="BC1104" s="151"/>
    </row>
    <row r="1105" spans="38:55" x14ac:dyDescent="0.25">
      <c r="AL1105" s="151"/>
      <c r="BB1105" s="151"/>
      <c r="BC1105" s="151"/>
    </row>
    <row r="1106" spans="38:55" x14ac:dyDescent="0.25">
      <c r="AL1106" s="151"/>
      <c r="BB1106" s="151"/>
      <c r="BC1106" s="151"/>
    </row>
    <row r="1107" spans="38:55" x14ac:dyDescent="0.25">
      <c r="AL1107" s="151"/>
      <c r="BB1107" s="151"/>
      <c r="BC1107" s="151"/>
    </row>
    <row r="1108" spans="38:55" x14ac:dyDescent="0.25">
      <c r="AL1108" s="151"/>
      <c r="BB1108" s="151"/>
      <c r="BC1108" s="151"/>
    </row>
    <row r="1109" spans="38:55" x14ac:dyDescent="0.25">
      <c r="AL1109" s="151"/>
      <c r="BB1109" s="151"/>
      <c r="BC1109" s="151"/>
    </row>
    <row r="1110" spans="38:55" x14ac:dyDescent="0.25">
      <c r="AL1110" s="151"/>
      <c r="BB1110" s="151"/>
      <c r="BC1110" s="151"/>
    </row>
    <row r="1111" spans="38:55" x14ac:dyDescent="0.25">
      <c r="AL1111" s="151"/>
      <c r="BB1111" s="151"/>
      <c r="BC1111" s="151"/>
    </row>
    <row r="1112" spans="38:55" x14ac:dyDescent="0.25">
      <c r="AL1112" s="151"/>
      <c r="BB1112" s="151"/>
      <c r="BC1112" s="151"/>
    </row>
    <row r="1113" spans="38:55" x14ac:dyDescent="0.25">
      <c r="AL1113" s="151"/>
      <c r="BB1113" s="151"/>
      <c r="BC1113" s="151"/>
    </row>
    <row r="1114" spans="38:55" x14ac:dyDescent="0.25">
      <c r="AL1114" s="151"/>
      <c r="BB1114" s="151"/>
      <c r="BC1114" s="151"/>
    </row>
    <row r="1115" spans="38:55" x14ac:dyDescent="0.25">
      <c r="AL1115" s="151"/>
      <c r="BB1115" s="151"/>
      <c r="BC1115" s="151"/>
    </row>
    <row r="1116" spans="38:55" x14ac:dyDescent="0.25">
      <c r="AL1116" s="151"/>
      <c r="BB1116" s="151"/>
      <c r="BC1116" s="151"/>
    </row>
    <row r="1117" spans="38:55" x14ac:dyDescent="0.25">
      <c r="AL1117" s="151"/>
    </row>
    <row r="1118" spans="38:55" x14ac:dyDescent="0.25">
      <c r="AL1118" s="151"/>
    </row>
    <row r="1119" spans="38:55" x14ac:dyDescent="0.25">
      <c r="AL1119" s="151"/>
    </row>
    <row r="1120" spans="38:55" x14ac:dyDescent="0.25">
      <c r="AL1120" s="151"/>
    </row>
    <row r="1121" spans="38:38" x14ac:dyDescent="0.25">
      <c r="AL1121" s="151"/>
    </row>
    <row r="1122" spans="38:38" x14ac:dyDescent="0.25">
      <c r="AL1122" s="151"/>
    </row>
    <row r="1123" spans="38:38" x14ac:dyDescent="0.25">
      <c r="AL1123" s="151"/>
    </row>
    <row r="1124" spans="38:38" x14ac:dyDescent="0.25">
      <c r="AL1124" s="151"/>
    </row>
    <row r="1125" spans="38:38" x14ac:dyDescent="0.25">
      <c r="AL1125" s="151"/>
    </row>
    <row r="1126" spans="38:38" x14ac:dyDescent="0.25">
      <c r="AL1126" s="151"/>
    </row>
    <row r="1127" spans="38:38" x14ac:dyDescent="0.25">
      <c r="AL1127" s="151"/>
    </row>
    <row r="1128" spans="38:38" x14ac:dyDescent="0.25">
      <c r="AL1128" s="151"/>
    </row>
    <row r="1129" spans="38:38" x14ac:dyDescent="0.25">
      <c r="AL1129" s="151"/>
    </row>
    <row r="1130" spans="38:38" x14ac:dyDescent="0.25">
      <c r="AL1130" s="151"/>
    </row>
    <row r="1131" spans="38:38" x14ac:dyDescent="0.25">
      <c r="AL1131" s="151"/>
    </row>
    <row r="1132" spans="38:38" x14ac:dyDescent="0.25">
      <c r="AL1132" s="151"/>
    </row>
    <row r="1133" spans="38:38" x14ac:dyDescent="0.25">
      <c r="AL1133" s="151"/>
    </row>
    <row r="1134" spans="38:38" x14ac:dyDescent="0.25">
      <c r="AL1134" s="151"/>
    </row>
    <row r="1135" spans="38:38" x14ac:dyDescent="0.25">
      <c r="AL1135" s="151"/>
    </row>
    <row r="1136" spans="38:38" x14ac:dyDescent="0.25">
      <c r="AL1136" s="151"/>
    </row>
    <row r="1137" spans="38:38" x14ac:dyDescent="0.25">
      <c r="AL1137" s="151"/>
    </row>
    <row r="1138" spans="38:38" x14ac:dyDescent="0.25">
      <c r="AL1138" s="151"/>
    </row>
    <row r="1139" spans="38:38" x14ac:dyDescent="0.25">
      <c r="AL1139" s="151"/>
    </row>
    <row r="1140" spans="38:38" x14ac:dyDescent="0.25">
      <c r="AL1140" s="151"/>
    </row>
    <row r="1141" spans="38:38" x14ac:dyDescent="0.25">
      <c r="AL1141" s="151"/>
    </row>
    <row r="1142" spans="38:38" x14ac:dyDescent="0.25">
      <c r="AL1142" s="151"/>
    </row>
    <row r="1143" spans="38:38" x14ac:dyDescent="0.25">
      <c r="AL1143" s="151"/>
    </row>
    <row r="1144" spans="38:38" x14ac:dyDescent="0.25">
      <c r="AL1144" s="151"/>
    </row>
    <row r="1145" spans="38:38" x14ac:dyDescent="0.25">
      <c r="AL1145" s="151"/>
    </row>
    <row r="1146" spans="38:38" x14ac:dyDescent="0.25">
      <c r="AL1146" s="151"/>
    </row>
    <row r="1147" spans="38:38" x14ac:dyDescent="0.25">
      <c r="AL1147" s="151"/>
    </row>
    <row r="1148" spans="38:38" x14ac:dyDescent="0.25">
      <c r="AL1148" s="151"/>
    </row>
    <row r="1149" spans="38:38" x14ac:dyDescent="0.25">
      <c r="AL1149" s="151"/>
    </row>
    <row r="1150" spans="38:38" x14ac:dyDescent="0.25">
      <c r="AL1150" s="151"/>
    </row>
    <row r="1151" spans="38:38" x14ac:dyDescent="0.25">
      <c r="AL1151" s="151"/>
    </row>
    <row r="1152" spans="38:38" x14ac:dyDescent="0.25">
      <c r="AL1152" s="151"/>
    </row>
    <row r="1153" spans="38:38" x14ac:dyDescent="0.25">
      <c r="AL1153" s="151"/>
    </row>
    <row r="1154" spans="38:38" x14ac:dyDescent="0.25">
      <c r="AL1154" s="151"/>
    </row>
    <row r="1155" spans="38:38" x14ac:dyDescent="0.25">
      <c r="AL1155" s="151"/>
    </row>
    <row r="1156" spans="38:38" x14ac:dyDescent="0.25">
      <c r="AL1156" s="151"/>
    </row>
    <row r="1157" spans="38:38" x14ac:dyDescent="0.25">
      <c r="AL1157" s="151"/>
    </row>
    <row r="1158" spans="38:38" x14ac:dyDescent="0.25">
      <c r="AL1158" s="151"/>
    </row>
    <row r="1159" spans="38:38" x14ac:dyDescent="0.25">
      <c r="AL1159" s="151"/>
    </row>
    <row r="1160" spans="38:38" x14ac:dyDescent="0.25">
      <c r="AL1160" s="151"/>
    </row>
    <row r="1161" spans="38:38" x14ac:dyDescent="0.25">
      <c r="AL1161" s="151"/>
    </row>
    <row r="1162" spans="38:38" x14ac:dyDescent="0.25">
      <c r="AL1162" s="151"/>
    </row>
    <row r="1163" spans="38:38" x14ac:dyDescent="0.25">
      <c r="AL1163" s="151"/>
    </row>
    <row r="1164" spans="38:38" x14ac:dyDescent="0.25">
      <c r="AL1164" s="151"/>
    </row>
    <row r="1165" spans="38:38" x14ac:dyDescent="0.25">
      <c r="AL1165" s="151"/>
    </row>
    <row r="1166" spans="38:38" x14ac:dyDescent="0.25">
      <c r="AL1166" s="151"/>
    </row>
    <row r="1167" spans="38:38" x14ac:dyDescent="0.25">
      <c r="AL1167" s="151"/>
    </row>
    <row r="1168" spans="38:38" x14ac:dyDescent="0.25">
      <c r="AL1168" s="151"/>
    </row>
    <row r="1169" spans="38:38" x14ac:dyDescent="0.25">
      <c r="AL1169" s="151"/>
    </row>
    <row r="1170" spans="38:38" x14ac:dyDescent="0.25">
      <c r="AL1170" s="151"/>
    </row>
    <row r="1171" spans="38:38" x14ac:dyDescent="0.25">
      <c r="AL1171" s="151"/>
    </row>
    <row r="1172" spans="38:38" x14ac:dyDescent="0.25">
      <c r="AL1172" s="151"/>
    </row>
    <row r="1173" spans="38:38" x14ac:dyDescent="0.25">
      <c r="AL1173" s="151"/>
    </row>
    <row r="1174" spans="38:38" x14ac:dyDescent="0.25">
      <c r="AL1174" s="151"/>
    </row>
    <row r="1175" spans="38:38" x14ac:dyDescent="0.25">
      <c r="AL1175" s="151"/>
    </row>
    <row r="1176" spans="38:38" x14ac:dyDescent="0.25">
      <c r="AL1176" s="151"/>
    </row>
    <row r="1177" spans="38:38" x14ac:dyDescent="0.25">
      <c r="AL1177" s="151"/>
    </row>
    <row r="1178" spans="38:38" x14ac:dyDescent="0.25">
      <c r="AL1178" s="151"/>
    </row>
    <row r="1179" spans="38:38" x14ac:dyDescent="0.25">
      <c r="AL1179" s="151"/>
    </row>
    <row r="1180" spans="38:38" x14ac:dyDescent="0.25">
      <c r="AL1180" s="151"/>
    </row>
    <row r="1181" spans="38:38" x14ac:dyDescent="0.25">
      <c r="AL1181" s="151"/>
    </row>
    <row r="1182" spans="38:38" x14ac:dyDescent="0.25">
      <c r="AL1182" s="151"/>
    </row>
    <row r="1183" spans="38:38" x14ac:dyDescent="0.25">
      <c r="AL1183" s="151"/>
    </row>
    <row r="1184" spans="38:38" x14ac:dyDescent="0.25">
      <c r="AL1184" s="151"/>
    </row>
    <row r="1185" spans="38:38" x14ac:dyDescent="0.25">
      <c r="AL1185" s="151"/>
    </row>
    <row r="1186" spans="38:38" x14ac:dyDescent="0.25">
      <c r="AL1186" s="151"/>
    </row>
    <row r="1187" spans="38:38" x14ac:dyDescent="0.25">
      <c r="AL1187" s="151"/>
    </row>
    <row r="1188" spans="38:38" x14ac:dyDescent="0.25">
      <c r="AL1188" s="151"/>
    </row>
    <row r="1189" spans="38:38" x14ac:dyDescent="0.25">
      <c r="AL1189" s="151"/>
    </row>
    <row r="1190" spans="38:38" x14ac:dyDescent="0.25">
      <c r="AL1190" s="151"/>
    </row>
    <row r="1191" spans="38:38" x14ac:dyDescent="0.25">
      <c r="AL1191" s="151"/>
    </row>
    <row r="1192" spans="38:38" x14ac:dyDescent="0.25">
      <c r="AL1192" s="151"/>
    </row>
    <row r="1193" spans="38:38" x14ac:dyDescent="0.25">
      <c r="AL1193" s="151"/>
    </row>
    <row r="1194" spans="38:38" x14ac:dyDescent="0.25">
      <c r="AL1194" s="151"/>
    </row>
    <row r="1195" spans="38:38" x14ac:dyDescent="0.25">
      <c r="AL1195" s="151"/>
    </row>
    <row r="1196" spans="38:38" x14ac:dyDescent="0.25">
      <c r="AL1196" s="151"/>
    </row>
    <row r="1197" spans="38:38" x14ac:dyDescent="0.25">
      <c r="AL1197" s="151"/>
    </row>
    <row r="1198" spans="38:38" x14ac:dyDescent="0.25">
      <c r="AL1198" s="151"/>
    </row>
    <row r="1199" spans="38:38" x14ac:dyDescent="0.25">
      <c r="AL1199" s="151"/>
    </row>
    <row r="1200" spans="38:38" x14ac:dyDescent="0.25">
      <c r="AL1200" s="151"/>
    </row>
    <row r="1201" spans="38:38" x14ac:dyDescent="0.25">
      <c r="AL1201" s="151"/>
    </row>
    <row r="1202" spans="38:38" x14ac:dyDescent="0.25">
      <c r="AL1202" s="151"/>
    </row>
    <row r="1203" spans="38:38" x14ac:dyDescent="0.25">
      <c r="AL1203" s="151"/>
    </row>
    <row r="1204" spans="38:38" x14ac:dyDescent="0.25">
      <c r="AL1204" s="151"/>
    </row>
    <row r="1205" spans="38:38" x14ac:dyDescent="0.25">
      <c r="AL1205" s="151"/>
    </row>
    <row r="1206" spans="38:38" x14ac:dyDescent="0.25">
      <c r="AL1206" s="151"/>
    </row>
    <row r="1207" spans="38:38" x14ac:dyDescent="0.25">
      <c r="AL1207" s="151"/>
    </row>
    <row r="1208" spans="38:38" x14ac:dyDescent="0.25">
      <c r="AL1208" s="151"/>
    </row>
    <row r="1209" spans="38:38" x14ac:dyDescent="0.25">
      <c r="AL1209" s="151"/>
    </row>
    <row r="1210" spans="38:38" x14ac:dyDescent="0.25">
      <c r="AL1210" s="151"/>
    </row>
    <row r="1211" spans="38:38" x14ac:dyDescent="0.25">
      <c r="AL1211" s="151"/>
    </row>
    <row r="1212" spans="38:38" x14ac:dyDescent="0.25">
      <c r="AL1212" s="151"/>
    </row>
    <row r="1213" spans="38:38" x14ac:dyDescent="0.25">
      <c r="AL1213" s="151"/>
    </row>
    <row r="1214" spans="38:38" x14ac:dyDescent="0.25">
      <c r="AL1214" s="151"/>
    </row>
    <row r="1215" spans="38:38" x14ac:dyDescent="0.25">
      <c r="AL1215" s="151"/>
    </row>
    <row r="1216" spans="38:38" x14ac:dyDescent="0.25">
      <c r="AL1216" s="151"/>
    </row>
    <row r="1217" spans="38:38" x14ac:dyDescent="0.25">
      <c r="AL1217" s="151"/>
    </row>
    <row r="1218" spans="38:38" x14ac:dyDescent="0.25">
      <c r="AL1218" s="151"/>
    </row>
    <row r="1219" spans="38:38" x14ac:dyDescent="0.25">
      <c r="AL1219" s="151"/>
    </row>
    <row r="1220" spans="38:38" x14ac:dyDescent="0.25">
      <c r="AL1220" s="151"/>
    </row>
    <row r="1221" spans="38:38" x14ac:dyDescent="0.25">
      <c r="AL1221" s="151"/>
    </row>
    <row r="1222" spans="38:38" x14ac:dyDescent="0.25">
      <c r="AL1222" s="151"/>
    </row>
    <row r="1223" spans="38:38" x14ac:dyDescent="0.25">
      <c r="AL1223" s="151"/>
    </row>
    <row r="1224" spans="38:38" x14ac:dyDescent="0.25">
      <c r="AL1224" s="151"/>
    </row>
    <row r="1225" spans="38:38" x14ac:dyDescent="0.25">
      <c r="AL1225" s="151"/>
    </row>
    <row r="1226" spans="38:38" x14ac:dyDescent="0.25">
      <c r="AL1226" s="151"/>
    </row>
    <row r="1227" spans="38:38" x14ac:dyDescent="0.25">
      <c r="AL1227" s="151"/>
    </row>
    <row r="1228" spans="38:38" x14ac:dyDescent="0.25">
      <c r="AL1228" s="151"/>
    </row>
    <row r="1229" spans="38:38" x14ac:dyDescent="0.25">
      <c r="AL1229" s="151"/>
    </row>
    <row r="1230" spans="38:38" x14ac:dyDescent="0.25">
      <c r="AL1230" s="151"/>
    </row>
    <row r="1231" spans="38:38" x14ac:dyDescent="0.25">
      <c r="AL1231" s="151"/>
    </row>
    <row r="1232" spans="38:38" x14ac:dyDescent="0.25">
      <c r="AL1232" s="151"/>
    </row>
    <row r="1233" spans="38:38" x14ac:dyDescent="0.25">
      <c r="AL1233" s="151"/>
    </row>
    <row r="1234" spans="38:38" x14ac:dyDescent="0.25">
      <c r="AL1234" s="151"/>
    </row>
    <row r="1235" spans="38:38" x14ac:dyDescent="0.25">
      <c r="AL1235" s="151"/>
    </row>
    <row r="1236" spans="38:38" x14ac:dyDescent="0.25">
      <c r="AL1236" s="151"/>
    </row>
    <row r="1237" spans="38:38" x14ac:dyDescent="0.25">
      <c r="AL1237" s="151"/>
    </row>
    <row r="1238" spans="38:38" x14ac:dyDescent="0.25">
      <c r="AL1238" s="151"/>
    </row>
    <row r="1239" spans="38:38" x14ac:dyDescent="0.25">
      <c r="AL1239" s="151"/>
    </row>
    <row r="1240" spans="38:38" x14ac:dyDescent="0.25">
      <c r="AL1240" s="151"/>
    </row>
    <row r="1241" spans="38:38" x14ac:dyDescent="0.25">
      <c r="AL1241" s="151"/>
    </row>
    <row r="1242" spans="38:38" x14ac:dyDescent="0.25">
      <c r="AL1242" s="151"/>
    </row>
    <row r="1243" spans="38:38" x14ac:dyDescent="0.25">
      <c r="AL1243" s="151"/>
    </row>
    <row r="1244" spans="38:38" x14ac:dyDescent="0.25">
      <c r="AL1244" s="151"/>
    </row>
    <row r="1245" spans="38:38" x14ac:dyDescent="0.25">
      <c r="AL1245" s="151"/>
    </row>
    <row r="1246" spans="38:38" x14ac:dyDescent="0.25">
      <c r="AL1246" s="151"/>
    </row>
    <row r="1247" spans="38:38" x14ac:dyDescent="0.25">
      <c r="AL1247" s="151"/>
    </row>
    <row r="1248" spans="38:38" x14ac:dyDescent="0.25">
      <c r="AL1248" s="151"/>
    </row>
    <row r="1249" spans="38:38" x14ac:dyDescent="0.25">
      <c r="AL1249" s="151"/>
    </row>
    <row r="1250" spans="38:38" x14ac:dyDescent="0.25">
      <c r="AL1250" s="151"/>
    </row>
    <row r="1251" spans="38:38" x14ac:dyDescent="0.25">
      <c r="AL1251" s="151"/>
    </row>
    <row r="1252" spans="38:38" x14ac:dyDescent="0.25">
      <c r="AL1252" s="151"/>
    </row>
    <row r="1253" spans="38:38" x14ac:dyDescent="0.25">
      <c r="AL1253" s="151"/>
    </row>
    <row r="1254" spans="38:38" x14ac:dyDescent="0.25">
      <c r="AL1254" s="151"/>
    </row>
    <row r="1255" spans="38:38" x14ac:dyDescent="0.25">
      <c r="AL1255" s="151"/>
    </row>
    <row r="1256" spans="38:38" x14ac:dyDescent="0.25">
      <c r="AL1256" s="151"/>
    </row>
    <row r="1257" spans="38:38" x14ac:dyDescent="0.25">
      <c r="AL1257" s="151"/>
    </row>
    <row r="1258" spans="38:38" x14ac:dyDescent="0.25">
      <c r="AL1258" s="151"/>
    </row>
    <row r="1259" spans="38:38" x14ac:dyDescent="0.25">
      <c r="AL1259" s="151"/>
    </row>
    <row r="1260" spans="38:38" x14ac:dyDescent="0.25">
      <c r="AL1260" s="151"/>
    </row>
    <row r="1261" spans="38:38" x14ac:dyDescent="0.25">
      <c r="AL1261" s="151"/>
    </row>
    <row r="1262" spans="38:38" x14ac:dyDescent="0.25">
      <c r="AL1262" s="151"/>
    </row>
    <row r="1263" spans="38:38" x14ac:dyDescent="0.25">
      <c r="AL1263" s="151"/>
    </row>
    <row r="1264" spans="38:38" x14ac:dyDescent="0.25">
      <c r="AL1264" s="151"/>
    </row>
    <row r="1265" spans="38:38" x14ac:dyDescent="0.25">
      <c r="AL1265" s="151"/>
    </row>
    <row r="1266" spans="38:38" x14ac:dyDescent="0.25">
      <c r="AL1266" s="151"/>
    </row>
    <row r="1267" spans="38:38" x14ac:dyDescent="0.25">
      <c r="AL1267" s="151"/>
    </row>
    <row r="1268" spans="38:38" x14ac:dyDescent="0.25">
      <c r="AL1268" s="151"/>
    </row>
    <row r="1269" spans="38:38" x14ac:dyDescent="0.25">
      <c r="AL1269" s="151"/>
    </row>
    <row r="1270" spans="38:38" x14ac:dyDescent="0.25">
      <c r="AL1270" s="151"/>
    </row>
    <row r="1271" spans="38:38" x14ac:dyDescent="0.25">
      <c r="AL1271" s="151"/>
    </row>
    <row r="1272" spans="38:38" x14ac:dyDescent="0.25">
      <c r="AL1272" s="151"/>
    </row>
    <row r="1273" spans="38:38" x14ac:dyDescent="0.25">
      <c r="AL1273" s="151"/>
    </row>
    <row r="1274" spans="38:38" x14ac:dyDescent="0.25">
      <c r="AL1274" s="151"/>
    </row>
    <row r="1275" spans="38:38" x14ac:dyDescent="0.25">
      <c r="AL1275" s="151"/>
    </row>
    <row r="1276" spans="38:38" x14ac:dyDescent="0.25">
      <c r="AL1276" s="151"/>
    </row>
    <row r="1277" spans="38:38" x14ac:dyDescent="0.25">
      <c r="AL1277" s="151"/>
    </row>
    <row r="1278" spans="38:38" x14ac:dyDescent="0.25">
      <c r="AL1278" s="151"/>
    </row>
    <row r="1279" spans="38:38" x14ac:dyDescent="0.25">
      <c r="AL1279" s="151"/>
    </row>
    <row r="1280" spans="38:38" x14ac:dyDescent="0.25">
      <c r="AL1280" s="151"/>
    </row>
    <row r="1281" spans="38:38" x14ac:dyDescent="0.25">
      <c r="AL1281" s="151"/>
    </row>
    <row r="1282" spans="38:38" x14ac:dyDescent="0.25">
      <c r="AL1282" s="151"/>
    </row>
    <row r="1283" spans="38:38" x14ac:dyDescent="0.25">
      <c r="AL1283" s="151"/>
    </row>
    <row r="1284" spans="38:38" x14ac:dyDescent="0.25">
      <c r="AL1284" s="151"/>
    </row>
    <row r="1285" spans="38:38" x14ac:dyDescent="0.25">
      <c r="AL1285" s="151"/>
    </row>
    <row r="1286" spans="38:38" x14ac:dyDescent="0.25">
      <c r="AL1286" s="151"/>
    </row>
    <row r="1287" spans="38:38" x14ac:dyDescent="0.25">
      <c r="AL1287" s="151"/>
    </row>
    <row r="1288" spans="38:38" x14ac:dyDescent="0.25">
      <c r="AL1288" s="151"/>
    </row>
    <row r="1289" spans="38:38" x14ac:dyDescent="0.25">
      <c r="AL1289" s="151"/>
    </row>
    <row r="1290" spans="38:38" x14ac:dyDescent="0.25">
      <c r="AL1290" s="151"/>
    </row>
    <row r="1291" spans="38:38" x14ac:dyDescent="0.25">
      <c r="AL1291" s="151"/>
    </row>
    <row r="1292" spans="38:38" x14ac:dyDescent="0.25">
      <c r="AL1292" s="151"/>
    </row>
    <row r="1293" spans="38:38" x14ac:dyDescent="0.25">
      <c r="AL1293" s="151"/>
    </row>
    <row r="1294" spans="38:38" x14ac:dyDescent="0.25">
      <c r="AL1294" s="151"/>
    </row>
    <row r="1295" spans="38:38" x14ac:dyDescent="0.25">
      <c r="AL1295" s="151"/>
    </row>
    <row r="1296" spans="38:38" x14ac:dyDescent="0.25">
      <c r="AL1296" s="151"/>
    </row>
    <row r="1297" spans="38:38" x14ac:dyDescent="0.25">
      <c r="AL1297" s="151"/>
    </row>
    <row r="1298" spans="38:38" x14ac:dyDescent="0.25">
      <c r="AL1298" s="151"/>
    </row>
    <row r="1299" spans="38:38" x14ac:dyDescent="0.25">
      <c r="AL1299" s="151"/>
    </row>
    <row r="1300" spans="38:38" x14ac:dyDescent="0.25">
      <c r="AL1300" s="151"/>
    </row>
    <row r="1301" spans="38:38" x14ac:dyDescent="0.25">
      <c r="AL1301" s="151"/>
    </row>
    <row r="1302" spans="38:38" x14ac:dyDescent="0.25">
      <c r="AL1302" s="151"/>
    </row>
    <row r="1303" spans="38:38" x14ac:dyDescent="0.25">
      <c r="AL1303" s="151"/>
    </row>
    <row r="1304" spans="38:38" x14ac:dyDescent="0.25">
      <c r="AL1304" s="151"/>
    </row>
    <row r="1305" spans="38:38" x14ac:dyDescent="0.25">
      <c r="AL1305" s="151"/>
    </row>
    <row r="1306" spans="38:38" x14ac:dyDescent="0.25">
      <c r="AL1306" s="151"/>
    </row>
    <row r="1307" spans="38:38" x14ac:dyDescent="0.25">
      <c r="AL1307" s="151"/>
    </row>
    <row r="1308" spans="38:38" x14ac:dyDescent="0.25">
      <c r="AL1308" s="151"/>
    </row>
    <row r="1309" spans="38:38" x14ac:dyDescent="0.25">
      <c r="AL1309" s="151"/>
    </row>
    <row r="1310" spans="38:38" x14ac:dyDescent="0.25">
      <c r="AL1310" s="151"/>
    </row>
    <row r="1311" spans="38:38" x14ac:dyDescent="0.25">
      <c r="AL1311" s="151"/>
    </row>
    <row r="1312" spans="38:38" x14ac:dyDescent="0.25">
      <c r="AL1312" s="151"/>
    </row>
    <row r="1313" spans="38:38" x14ac:dyDescent="0.25">
      <c r="AL1313" s="151"/>
    </row>
    <row r="1314" spans="38:38" x14ac:dyDescent="0.25">
      <c r="AL1314" s="151"/>
    </row>
    <row r="1315" spans="38:38" x14ac:dyDescent="0.25">
      <c r="AL1315" s="151"/>
    </row>
    <row r="1316" spans="38:38" x14ac:dyDescent="0.25">
      <c r="AL1316" s="151"/>
    </row>
    <row r="1317" spans="38:38" x14ac:dyDescent="0.25">
      <c r="AL1317" s="151"/>
    </row>
    <row r="1318" spans="38:38" x14ac:dyDescent="0.25">
      <c r="AL1318" s="151"/>
    </row>
    <row r="1319" spans="38:38" x14ac:dyDescent="0.25">
      <c r="AL1319" s="151"/>
    </row>
    <row r="1320" spans="38:38" x14ac:dyDescent="0.25">
      <c r="AL1320" s="151"/>
    </row>
    <row r="1321" spans="38:38" x14ac:dyDescent="0.25">
      <c r="AL1321" s="151"/>
    </row>
    <row r="1322" spans="38:38" x14ac:dyDescent="0.25">
      <c r="AL1322" s="151"/>
    </row>
    <row r="1323" spans="38:38" x14ac:dyDescent="0.25">
      <c r="AL1323" s="151"/>
    </row>
    <row r="1324" spans="38:38" x14ac:dyDescent="0.25">
      <c r="AL1324" s="151"/>
    </row>
    <row r="1325" spans="38:38" x14ac:dyDescent="0.25">
      <c r="AL1325" s="151"/>
    </row>
    <row r="1326" spans="38:38" x14ac:dyDescent="0.25">
      <c r="AL1326" s="151"/>
    </row>
    <row r="1327" spans="38:38" x14ac:dyDescent="0.25">
      <c r="AL1327" s="151"/>
    </row>
    <row r="1328" spans="38:38" x14ac:dyDescent="0.25">
      <c r="AL1328" s="151"/>
    </row>
    <row r="1329" spans="38:38" x14ac:dyDescent="0.25">
      <c r="AL1329" s="151"/>
    </row>
    <row r="1330" spans="38:38" x14ac:dyDescent="0.25">
      <c r="AL1330" s="151"/>
    </row>
    <row r="1331" spans="38:38" x14ac:dyDescent="0.25">
      <c r="AL1331" s="151"/>
    </row>
    <row r="1332" spans="38:38" x14ac:dyDescent="0.25">
      <c r="AL1332" s="151"/>
    </row>
    <row r="1333" spans="38:38" x14ac:dyDescent="0.25">
      <c r="AL1333" s="151"/>
    </row>
    <row r="1334" spans="38:38" x14ac:dyDescent="0.25">
      <c r="AL1334" s="151"/>
    </row>
    <row r="1335" spans="38:38" x14ac:dyDescent="0.25">
      <c r="AL1335" s="151"/>
    </row>
    <row r="1336" spans="38:38" x14ac:dyDescent="0.25">
      <c r="AL1336" s="151"/>
    </row>
    <row r="1337" spans="38:38" x14ac:dyDescent="0.25">
      <c r="AL1337" s="151"/>
    </row>
    <row r="1338" spans="38:38" x14ac:dyDescent="0.25">
      <c r="AL1338" s="151"/>
    </row>
    <row r="1339" spans="38:38" x14ac:dyDescent="0.25">
      <c r="AL1339" s="151"/>
    </row>
    <row r="1340" spans="38:38" x14ac:dyDescent="0.25">
      <c r="AL1340" s="151"/>
    </row>
    <row r="1341" spans="38:38" x14ac:dyDescent="0.25">
      <c r="AL1341" s="151"/>
    </row>
    <row r="1342" spans="38:38" x14ac:dyDescent="0.25">
      <c r="AL1342" s="151"/>
    </row>
    <row r="1343" spans="38:38" x14ac:dyDescent="0.25">
      <c r="AL1343" s="151"/>
    </row>
    <row r="1344" spans="38:38" x14ac:dyDescent="0.25">
      <c r="AL1344" s="151"/>
    </row>
    <row r="1345" spans="38:38" x14ac:dyDescent="0.25">
      <c r="AL1345" s="151"/>
    </row>
    <row r="1346" spans="38:38" x14ac:dyDescent="0.25">
      <c r="AL1346" s="151"/>
    </row>
    <row r="1347" spans="38:38" x14ac:dyDescent="0.25">
      <c r="AL1347" s="151"/>
    </row>
    <row r="1348" spans="38:38" x14ac:dyDescent="0.25">
      <c r="AL1348" s="151"/>
    </row>
    <row r="1349" spans="38:38" x14ac:dyDescent="0.25">
      <c r="AL1349" s="151"/>
    </row>
    <row r="1350" spans="38:38" x14ac:dyDescent="0.25">
      <c r="AL1350" s="151"/>
    </row>
    <row r="1351" spans="38:38" x14ac:dyDescent="0.25">
      <c r="AL1351" s="151"/>
    </row>
    <row r="1352" spans="38:38" x14ac:dyDescent="0.25">
      <c r="AL1352" s="151"/>
    </row>
    <row r="1353" spans="38:38" x14ac:dyDescent="0.25">
      <c r="AL1353" s="151"/>
    </row>
    <row r="1354" spans="38:38" x14ac:dyDescent="0.25">
      <c r="AL1354" s="151"/>
    </row>
    <row r="1355" spans="38:38" x14ac:dyDescent="0.25">
      <c r="AL1355" s="151"/>
    </row>
    <row r="1356" spans="38:38" x14ac:dyDescent="0.25">
      <c r="AL1356" s="151"/>
    </row>
    <row r="1357" spans="38:38" x14ac:dyDescent="0.25">
      <c r="AL1357" s="151"/>
    </row>
    <row r="1358" spans="38:38" x14ac:dyDescent="0.25">
      <c r="AL1358" s="151"/>
    </row>
    <row r="1359" spans="38:38" x14ac:dyDescent="0.25">
      <c r="AL1359" s="151"/>
    </row>
    <row r="1360" spans="38:38" x14ac:dyDescent="0.25">
      <c r="AL1360" s="151"/>
    </row>
    <row r="1361" spans="38:38" x14ac:dyDescent="0.25">
      <c r="AL1361" s="151"/>
    </row>
    <row r="1362" spans="38:38" x14ac:dyDescent="0.25">
      <c r="AL1362" s="151"/>
    </row>
    <row r="1363" spans="38:38" x14ac:dyDescent="0.25">
      <c r="AL1363" s="151"/>
    </row>
    <row r="1364" spans="38:38" x14ac:dyDescent="0.25">
      <c r="AL1364" s="151"/>
    </row>
    <row r="1365" spans="38:38" x14ac:dyDescent="0.25">
      <c r="AL1365" s="151"/>
    </row>
    <row r="1366" spans="38:38" x14ac:dyDescent="0.25">
      <c r="AL1366" s="151"/>
    </row>
    <row r="1367" spans="38:38" x14ac:dyDescent="0.25">
      <c r="AL1367" s="151"/>
    </row>
    <row r="1368" spans="38:38" x14ac:dyDescent="0.25">
      <c r="AL1368" s="151"/>
    </row>
    <row r="1369" spans="38:38" x14ac:dyDescent="0.25">
      <c r="AL1369" s="151"/>
    </row>
    <row r="1370" spans="38:38" x14ac:dyDescent="0.25">
      <c r="AL1370" s="151"/>
    </row>
    <row r="1371" spans="38:38" x14ac:dyDescent="0.25">
      <c r="AL1371" s="151"/>
    </row>
    <row r="1372" spans="38:38" x14ac:dyDescent="0.25">
      <c r="AL1372" s="151"/>
    </row>
    <row r="1373" spans="38:38" x14ac:dyDescent="0.25">
      <c r="AL1373" s="151"/>
    </row>
    <row r="1374" spans="38:38" x14ac:dyDescent="0.25">
      <c r="AL1374" s="151"/>
    </row>
    <row r="1375" spans="38:38" x14ac:dyDescent="0.25">
      <c r="AL1375" s="151"/>
    </row>
    <row r="1376" spans="38:38" x14ac:dyDescent="0.25">
      <c r="AL1376" s="151"/>
    </row>
    <row r="1377" spans="38:38" x14ac:dyDescent="0.25">
      <c r="AL1377" s="151"/>
    </row>
    <row r="1378" spans="38:38" x14ac:dyDescent="0.25">
      <c r="AL1378" s="151"/>
    </row>
    <row r="1379" spans="38:38" x14ac:dyDescent="0.25">
      <c r="AL1379" s="151"/>
    </row>
    <row r="1380" spans="38:38" x14ac:dyDescent="0.25">
      <c r="AL1380" s="151"/>
    </row>
    <row r="1381" spans="38:38" x14ac:dyDescent="0.25">
      <c r="AL1381" s="151"/>
    </row>
    <row r="1382" spans="38:38" x14ac:dyDescent="0.25">
      <c r="AL1382" s="151"/>
    </row>
    <row r="1383" spans="38:38" x14ac:dyDescent="0.25">
      <c r="AL1383" s="151"/>
    </row>
    <row r="1384" spans="38:38" x14ac:dyDescent="0.25">
      <c r="AL1384" s="151"/>
    </row>
    <row r="1385" spans="38:38" x14ac:dyDescent="0.25">
      <c r="AL1385" s="151"/>
    </row>
    <row r="1386" spans="38:38" x14ac:dyDescent="0.25">
      <c r="AL1386" s="151"/>
    </row>
    <row r="1387" spans="38:38" x14ac:dyDescent="0.25">
      <c r="AL1387" s="151"/>
    </row>
    <row r="1388" spans="38:38" x14ac:dyDescent="0.25">
      <c r="AL1388" s="151"/>
    </row>
    <row r="1389" spans="38:38" x14ac:dyDescent="0.25">
      <c r="AL1389" s="151"/>
    </row>
    <row r="1390" spans="38:38" x14ac:dyDescent="0.25">
      <c r="AL1390" s="151"/>
    </row>
    <row r="1391" spans="38:38" x14ac:dyDescent="0.25">
      <c r="AL1391" s="151"/>
    </row>
    <row r="1392" spans="38:38" x14ac:dyDescent="0.25">
      <c r="AL1392" s="151"/>
    </row>
    <row r="1393" spans="38:38" x14ac:dyDescent="0.25">
      <c r="AL1393" s="151"/>
    </row>
    <row r="1394" spans="38:38" x14ac:dyDescent="0.25">
      <c r="AL1394" s="151"/>
    </row>
    <row r="1395" spans="38:38" x14ac:dyDescent="0.25">
      <c r="AL1395" s="151"/>
    </row>
    <row r="1396" spans="38:38" x14ac:dyDescent="0.25">
      <c r="AL1396" s="151"/>
    </row>
    <row r="1397" spans="38:38" x14ac:dyDescent="0.25">
      <c r="AL1397" s="151"/>
    </row>
    <row r="1398" spans="38:38" x14ac:dyDescent="0.25">
      <c r="AL1398" s="151"/>
    </row>
    <row r="1399" spans="38:38" x14ac:dyDescent="0.25">
      <c r="AL1399" s="151"/>
    </row>
    <row r="1400" spans="38:38" x14ac:dyDescent="0.25">
      <c r="AL1400" s="151"/>
    </row>
    <row r="1401" spans="38:38" x14ac:dyDescent="0.25">
      <c r="AL1401" s="151"/>
    </row>
    <row r="1402" spans="38:38" x14ac:dyDescent="0.25">
      <c r="AL1402" s="151"/>
    </row>
    <row r="1403" spans="38:38" x14ac:dyDescent="0.25">
      <c r="AL1403" s="151"/>
    </row>
    <row r="1404" spans="38:38" x14ac:dyDescent="0.25">
      <c r="AL1404" s="151"/>
    </row>
    <row r="1405" spans="38:38" x14ac:dyDescent="0.25">
      <c r="AL1405" s="151"/>
    </row>
    <row r="1406" spans="38:38" x14ac:dyDescent="0.25">
      <c r="AL1406" s="151"/>
    </row>
    <row r="1407" spans="38:38" x14ac:dyDescent="0.25">
      <c r="AL1407" s="151"/>
    </row>
    <row r="1408" spans="38:38" x14ac:dyDescent="0.25">
      <c r="AL1408" s="151"/>
    </row>
    <row r="1409" spans="38:38" x14ac:dyDescent="0.25">
      <c r="AL1409" s="151"/>
    </row>
    <row r="1410" spans="38:38" x14ac:dyDescent="0.25">
      <c r="AL1410" s="151"/>
    </row>
    <row r="1411" spans="38:38" x14ac:dyDescent="0.25">
      <c r="AL1411" s="151"/>
    </row>
    <row r="1412" spans="38:38" x14ac:dyDescent="0.25">
      <c r="AL1412" s="151"/>
    </row>
    <row r="1413" spans="38:38" x14ac:dyDescent="0.25">
      <c r="AL1413" s="151"/>
    </row>
    <row r="1414" spans="38:38" x14ac:dyDescent="0.25">
      <c r="AL1414" s="151"/>
    </row>
    <row r="1415" spans="38:38" x14ac:dyDescent="0.25">
      <c r="AL1415" s="151"/>
    </row>
    <row r="1416" spans="38:38" x14ac:dyDescent="0.25">
      <c r="AL1416" s="151"/>
    </row>
    <row r="1417" spans="38:38" x14ac:dyDescent="0.25">
      <c r="AL1417" s="151"/>
    </row>
    <row r="1418" spans="38:38" x14ac:dyDescent="0.25">
      <c r="AL1418" s="151"/>
    </row>
    <row r="1419" spans="38:38" x14ac:dyDescent="0.25">
      <c r="AL1419" s="151"/>
    </row>
    <row r="1420" spans="38:38" x14ac:dyDescent="0.25">
      <c r="AL1420" s="151"/>
    </row>
    <row r="1421" spans="38:38" x14ac:dyDescent="0.25">
      <c r="AL1421" s="151"/>
    </row>
    <row r="1422" spans="38:38" x14ac:dyDescent="0.25">
      <c r="AL1422" s="151"/>
    </row>
    <row r="1423" spans="38:38" x14ac:dyDescent="0.25">
      <c r="AL1423" s="151"/>
    </row>
    <row r="1424" spans="38:38" x14ac:dyDescent="0.25">
      <c r="AL1424" s="151"/>
    </row>
    <row r="1425" spans="38:38" x14ac:dyDescent="0.25">
      <c r="AL1425" s="151"/>
    </row>
    <row r="1426" spans="38:38" x14ac:dyDescent="0.25">
      <c r="AL1426" s="151"/>
    </row>
    <row r="1427" spans="38:38" x14ac:dyDescent="0.25">
      <c r="AL1427" s="151"/>
    </row>
    <row r="1428" spans="38:38" x14ac:dyDescent="0.25">
      <c r="AL1428" s="151"/>
    </row>
    <row r="1429" spans="38:38" x14ac:dyDescent="0.25">
      <c r="AL1429" s="151"/>
    </row>
    <row r="1430" spans="38:38" x14ac:dyDescent="0.25">
      <c r="AL1430" s="151"/>
    </row>
    <row r="1431" spans="38:38" x14ac:dyDescent="0.25">
      <c r="AL1431" s="151"/>
    </row>
    <row r="1432" spans="38:38" x14ac:dyDescent="0.25">
      <c r="AL1432" s="151"/>
    </row>
    <row r="1433" spans="38:38" x14ac:dyDescent="0.25">
      <c r="AL1433" s="151"/>
    </row>
    <row r="1434" spans="38:38" x14ac:dyDescent="0.25">
      <c r="AL1434" s="151"/>
    </row>
    <row r="1435" spans="38:38" x14ac:dyDescent="0.25">
      <c r="AL1435" s="151"/>
    </row>
    <row r="1436" spans="38:38" x14ac:dyDescent="0.25">
      <c r="AL1436" s="151"/>
    </row>
    <row r="1437" spans="38:38" x14ac:dyDescent="0.25">
      <c r="AL1437" s="151"/>
    </row>
    <row r="1438" spans="38:38" x14ac:dyDescent="0.25">
      <c r="AL1438" s="151"/>
    </row>
    <row r="1439" spans="38:38" x14ac:dyDescent="0.25">
      <c r="AL1439" s="151"/>
    </row>
    <row r="1440" spans="38:38" x14ac:dyDescent="0.25">
      <c r="AL1440" s="151"/>
    </row>
    <row r="1441" spans="38:38" x14ac:dyDescent="0.25">
      <c r="AL1441" s="151"/>
    </row>
    <row r="1442" spans="38:38" x14ac:dyDescent="0.25">
      <c r="AL1442" s="151"/>
    </row>
    <row r="1443" spans="38:38" x14ac:dyDescent="0.25">
      <c r="AL1443" s="151"/>
    </row>
    <row r="1444" spans="38:38" x14ac:dyDescent="0.25">
      <c r="AL1444" s="151"/>
    </row>
    <row r="1445" spans="38:38" x14ac:dyDescent="0.25">
      <c r="AL1445" s="151"/>
    </row>
    <row r="1446" spans="38:38" x14ac:dyDescent="0.25">
      <c r="AL1446" s="151"/>
    </row>
    <row r="1447" spans="38:38" x14ac:dyDescent="0.25">
      <c r="AL1447" s="151"/>
    </row>
    <row r="1448" spans="38:38" x14ac:dyDescent="0.25">
      <c r="AL1448" s="151"/>
    </row>
    <row r="1449" spans="38:38" x14ac:dyDescent="0.25">
      <c r="AL1449" s="151"/>
    </row>
    <row r="1450" spans="38:38" x14ac:dyDescent="0.25">
      <c r="AL1450" s="151"/>
    </row>
    <row r="1451" spans="38:38" x14ac:dyDescent="0.25">
      <c r="AL1451" s="151"/>
    </row>
    <row r="1452" spans="38:38" x14ac:dyDescent="0.25">
      <c r="AL1452" s="151"/>
    </row>
    <row r="1453" spans="38:38" x14ac:dyDescent="0.25">
      <c r="AL1453" s="151"/>
    </row>
    <row r="1454" spans="38:38" x14ac:dyDescent="0.25">
      <c r="AL1454" s="151"/>
    </row>
    <row r="1455" spans="38:38" x14ac:dyDescent="0.25">
      <c r="AL1455" s="151"/>
    </row>
    <row r="1456" spans="38:38" x14ac:dyDescent="0.25">
      <c r="AL1456" s="151"/>
    </row>
    <row r="1457" spans="38:38" x14ac:dyDescent="0.25">
      <c r="AL1457" s="151"/>
    </row>
    <row r="1458" spans="38:38" x14ac:dyDescent="0.25">
      <c r="AL1458" s="151"/>
    </row>
    <row r="1459" spans="38:38" x14ac:dyDescent="0.25">
      <c r="AL1459" s="151"/>
    </row>
    <row r="1460" spans="38:38" x14ac:dyDescent="0.25">
      <c r="AL1460" s="151"/>
    </row>
    <row r="1461" spans="38:38" x14ac:dyDescent="0.25">
      <c r="AL1461" s="151"/>
    </row>
    <row r="1462" spans="38:38" x14ac:dyDescent="0.25">
      <c r="AL1462" s="151"/>
    </row>
    <row r="1463" spans="38:38" x14ac:dyDescent="0.25">
      <c r="AL1463" s="151"/>
    </row>
    <row r="1464" spans="38:38" x14ac:dyDescent="0.25">
      <c r="AL1464" s="151"/>
    </row>
    <row r="1465" spans="38:38" x14ac:dyDescent="0.25">
      <c r="AL1465" s="151"/>
    </row>
    <row r="1466" spans="38:38" x14ac:dyDescent="0.25">
      <c r="AL1466" s="151"/>
    </row>
    <row r="1467" spans="38:38" x14ac:dyDescent="0.25">
      <c r="AL1467" s="151"/>
    </row>
    <row r="1468" spans="38:38" x14ac:dyDescent="0.25">
      <c r="AL1468" s="151"/>
    </row>
    <row r="1469" spans="38:38" x14ac:dyDescent="0.25">
      <c r="AL1469" s="151"/>
    </row>
    <row r="1470" spans="38:38" x14ac:dyDescent="0.25">
      <c r="AL1470" s="151"/>
    </row>
    <row r="1471" spans="38:38" x14ac:dyDescent="0.25">
      <c r="AL1471" s="151"/>
    </row>
    <row r="1472" spans="38:38" x14ac:dyDescent="0.25">
      <c r="AL1472" s="151"/>
    </row>
    <row r="1473" spans="38:38" x14ac:dyDescent="0.25">
      <c r="AL1473" s="151"/>
    </row>
    <row r="1474" spans="38:38" x14ac:dyDescent="0.25">
      <c r="AL1474" s="151"/>
    </row>
    <row r="1475" spans="38:38" x14ac:dyDescent="0.25">
      <c r="AL1475" s="151"/>
    </row>
    <row r="1476" spans="38:38" x14ac:dyDescent="0.25">
      <c r="AL1476" s="151"/>
    </row>
    <row r="1477" spans="38:38" x14ac:dyDescent="0.25">
      <c r="AL1477" s="151"/>
    </row>
    <row r="1478" spans="38:38" x14ac:dyDescent="0.25">
      <c r="AL1478" s="151"/>
    </row>
    <row r="1479" spans="38:38" x14ac:dyDescent="0.25">
      <c r="AL1479" s="151"/>
    </row>
    <row r="1480" spans="38:38" x14ac:dyDescent="0.25">
      <c r="AL1480" s="151"/>
    </row>
    <row r="1481" spans="38:38" x14ac:dyDescent="0.25">
      <c r="AL1481" s="151"/>
    </row>
    <row r="1482" spans="38:38" x14ac:dyDescent="0.25">
      <c r="AL1482" s="151"/>
    </row>
    <row r="1483" spans="38:38" x14ac:dyDescent="0.25">
      <c r="AL1483" s="151"/>
    </row>
    <row r="1484" spans="38:38" x14ac:dyDescent="0.25">
      <c r="AL1484" s="151"/>
    </row>
    <row r="1485" spans="38:38" x14ac:dyDescent="0.25">
      <c r="AL1485" s="151"/>
    </row>
    <row r="1486" spans="38:38" x14ac:dyDescent="0.25">
      <c r="AL1486" s="151"/>
    </row>
    <row r="1487" spans="38:38" x14ac:dyDescent="0.25">
      <c r="AL1487" s="151"/>
    </row>
    <row r="1488" spans="38:38" x14ac:dyDescent="0.25">
      <c r="AL1488" s="151"/>
    </row>
    <row r="1489" spans="38:38" x14ac:dyDescent="0.25">
      <c r="AL1489" s="151"/>
    </row>
    <row r="1490" spans="38:38" x14ac:dyDescent="0.25">
      <c r="AL1490" s="151"/>
    </row>
    <row r="1491" spans="38:38" x14ac:dyDescent="0.25">
      <c r="AL1491" s="151"/>
    </row>
    <row r="1492" spans="38:38" x14ac:dyDescent="0.25">
      <c r="AL1492" s="151"/>
    </row>
    <row r="1493" spans="38:38" x14ac:dyDescent="0.25">
      <c r="AL1493" s="151"/>
    </row>
    <row r="1494" spans="38:38" x14ac:dyDescent="0.25">
      <c r="AL1494" s="151"/>
    </row>
    <row r="1495" spans="38:38" x14ac:dyDescent="0.25">
      <c r="AL1495" s="151"/>
    </row>
    <row r="1496" spans="38:38" x14ac:dyDescent="0.25">
      <c r="AL1496" s="151"/>
    </row>
    <row r="1497" spans="38:38" x14ac:dyDescent="0.25">
      <c r="AL1497" s="151"/>
    </row>
    <row r="1498" spans="38:38" x14ac:dyDescent="0.25">
      <c r="AL1498" s="151"/>
    </row>
    <row r="1499" spans="38:38" x14ac:dyDescent="0.25">
      <c r="AL1499" s="151"/>
    </row>
    <row r="1500" spans="38:38" x14ac:dyDescent="0.25">
      <c r="AL1500" s="151"/>
    </row>
    <row r="1501" spans="38:38" x14ac:dyDescent="0.25">
      <c r="AL1501" s="151"/>
    </row>
    <row r="1502" spans="38:38" x14ac:dyDescent="0.25">
      <c r="AL1502" s="151"/>
    </row>
    <row r="1503" spans="38:38" x14ac:dyDescent="0.25">
      <c r="AL1503" s="151"/>
    </row>
    <row r="1504" spans="38:38" x14ac:dyDescent="0.25">
      <c r="AL1504" s="151"/>
    </row>
    <row r="1505" spans="38:38" x14ac:dyDescent="0.25">
      <c r="AL1505" s="151"/>
    </row>
    <row r="1506" spans="38:38" x14ac:dyDescent="0.25">
      <c r="AL1506" s="151"/>
    </row>
    <row r="1507" spans="38:38" x14ac:dyDescent="0.25">
      <c r="AL1507" s="151"/>
    </row>
    <row r="1508" spans="38:38" x14ac:dyDescent="0.25">
      <c r="AL1508" s="151"/>
    </row>
    <row r="1509" spans="38:38" x14ac:dyDescent="0.25">
      <c r="AL1509" s="151"/>
    </row>
    <row r="1510" spans="38:38" x14ac:dyDescent="0.25">
      <c r="AL1510" s="151"/>
    </row>
    <row r="1511" spans="38:38" x14ac:dyDescent="0.25">
      <c r="AL1511" s="151"/>
    </row>
    <row r="1512" spans="38:38" x14ac:dyDescent="0.25">
      <c r="AL1512" s="151"/>
    </row>
    <row r="1513" spans="38:38" x14ac:dyDescent="0.25">
      <c r="AL1513" s="151"/>
    </row>
    <row r="1514" spans="38:38" x14ac:dyDescent="0.25">
      <c r="AL1514" s="151"/>
    </row>
    <row r="1515" spans="38:38" x14ac:dyDescent="0.25">
      <c r="AL1515" s="151"/>
    </row>
    <row r="1516" spans="38:38" x14ac:dyDescent="0.25">
      <c r="AL1516" s="151"/>
    </row>
    <row r="1517" spans="38:38" x14ac:dyDescent="0.25">
      <c r="AL1517" s="151"/>
    </row>
    <row r="1518" spans="38:38" x14ac:dyDescent="0.25">
      <c r="AL1518" s="151"/>
    </row>
    <row r="1519" spans="38:38" x14ac:dyDescent="0.25">
      <c r="AL1519" s="151"/>
    </row>
    <row r="1520" spans="38:38" x14ac:dyDescent="0.25">
      <c r="AL1520" s="151"/>
    </row>
    <row r="1521" spans="38:38" x14ac:dyDescent="0.25">
      <c r="AL1521" s="151"/>
    </row>
    <row r="1522" spans="38:38" x14ac:dyDescent="0.25">
      <c r="AL1522" s="151"/>
    </row>
    <row r="1523" spans="38:38" x14ac:dyDescent="0.25">
      <c r="AL1523" s="151"/>
    </row>
    <row r="1524" spans="38:38" x14ac:dyDescent="0.25">
      <c r="AL1524" s="151"/>
    </row>
    <row r="1525" spans="38:38" x14ac:dyDescent="0.25">
      <c r="AL1525" s="151"/>
    </row>
    <row r="1526" spans="38:38" x14ac:dyDescent="0.25">
      <c r="AL1526" s="151"/>
    </row>
    <row r="1527" spans="38:38" x14ac:dyDescent="0.25">
      <c r="AL1527" s="151"/>
    </row>
    <row r="1528" spans="38:38" x14ac:dyDescent="0.25">
      <c r="AL1528" s="151"/>
    </row>
    <row r="1529" spans="38:38" x14ac:dyDescent="0.25">
      <c r="AL1529" s="151"/>
    </row>
    <row r="1530" spans="38:38" x14ac:dyDescent="0.25">
      <c r="AL1530" s="151"/>
    </row>
    <row r="1531" spans="38:38" x14ac:dyDescent="0.25">
      <c r="AL1531" s="151"/>
    </row>
    <row r="1532" spans="38:38" x14ac:dyDescent="0.25">
      <c r="AL1532" s="151"/>
    </row>
    <row r="1533" spans="38:38" x14ac:dyDescent="0.25">
      <c r="AL1533" s="151"/>
    </row>
    <row r="1534" spans="38:38" x14ac:dyDescent="0.25">
      <c r="AL1534" s="151"/>
    </row>
    <row r="1535" spans="38:38" x14ac:dyDescent="0.25">
      <c r="AL1535" s="151"/>
    </row>
    <row r="1536" spans="38:38" x14ac:dyDescent="0.25">
      <c r="AL1536" s="151"/>
    </row>
    <row r="1537" spans="38:38" x14ac:dyDescent="0.25">
      <c r="AL1537" s="151"/>
    </row>
    <row r="1538" spans="38:38" x14ac:dyDescent="0.25">
      <c r="AL1538" s="151"/>
    </row>
    <row r="1539" spans="38:38" x14ac:dyDescent="0.25">
      <c r="AL1539" s="151"/>
    </row>
    <row r="1540" spans="38:38" x14ac:dyDescent="0.25">
      <c r="AL1540" s="151"/>
    </row>
    <row r="1541" spans="38:38" x14ac:dyDescent="0.25">
      <c r="AL1541" s="151"/>
    </row>
    <row r="1542" spans="38:38" x14ac:dyDescent="0.25">
      <c r="AL1542" s="151"/>
    </row>
    <row r="1543" spans="38:38" x14ac:dyDescent="0.25">
      <c r="AL1543" s="151"/>
    </row>
    <row r="1544" spans="38:38" x14ac:dyDescent="0.25">
      <c r="AL1544" s="151"/>
    </row>
    <row r="1545" spans="38:38" x14ac:dyDescent="0.25">
      <c r="AL1545" s="151"/>
    </row>
    <row r="1546" spans="38:38" x14ac:dyDescent="0.25">
      <c r="AL1546" s="151"/>
    </row>
    <row r="1547" spans="38:38" x14ac:dyDescent="0.25">
      <c r="AL1547" s="151"/>
    </row>
    <row r="1548" spans="38:38" x14ac:dyDescent="0.25">
      <c r="AL1548" s="151"/>
    </row>
    <row r="1549" spans="38:38" x14ac:dyDescent="0.25">
      <c r="AL1549" s="151"/>
    </row>
    <row r="1550" spans="38:38" x14ac:dyDescent="0.25">
      <c r="AL1550" s="151"/>
    </row>
    <row r="1551" spans="38:38" x14ac:dyDescent="0.25">
      <c r="AL1551" s="151"/>
    </row>
    <row r="1552" spans="38:38" x14ac:dyDescent="0.25">
      <c r="AL1552" s="151"/>
    </row>
    <row r="1553" spans="38:38" x14ac:dyDescent="0.25">
      <c r="AL1553" s="151"/>
    </row>
    <row r="1554" spans="38:38" x14ac:dyDescent="0.25">
      <c r="AL1554" s="151"/>
    </row>
    <row r="1555" spans="38:38" x14ac:dyDescent="0.25">
      <c r="AL1555" s="151"/>
    </row>
    <row r="1556" spans="38:38" x14ac:dyDescent="0.25">
      <c r="AL1556" s="151"/>
    </row>
    <row r="1557" spans="38:38" x14ac:dyDescent="0.25">
      <c r="AL1557" s="151"/>
    </row>
    <row r="1558" spans="38:38" x14ac:dyDescent="0.25">
      <c r="AL1558" s="151"/>
    </row>
    <row r="1559" spans="38:38" x14ac:dyDescent="0.25">
      <c r="AL1559" s="151"/>
    </row>
    <row r="1560" spans="38:38" x14ac:dyDescent="0.25">
      <c r="AL1560" s="151"/>
    </row>
    <row r="1561" spans="38:38" x14ac:dyDescent="0.25">
      <c r="AL1561" s="151"/>
    </row>
    <row r="1562" spans="38:38" x14ac:dyDescent="0.25">
      <c r="AL1562" s="151"/>
    </row>
    <row r="1563" spans="38:38" x14ac:dyDescent="0.25">
      <c r="AL1563" s="151"/>
    </row>
    <row r="1564" spans="38:38" x14ac:dyDescent="0.25">
      <c r="AL1564" s="151"/>
    </row>
    <row r="1565" spans="38:38" x14ac:dyDescent="0.25">
      <c r="AL1565" s="151"/>
    </row>
    <row r="1566" spans="38:38" x14ac:dyDescent="0.25">
      <c r="AL1566" s="151"/>
    </row>
    <row r="1567" spans="38:38" x14ac:dyDescent="0.25">
      <c r="AL1567" s="151"/>
    </row>
    <row r="1568" spans="38:38" x14ac:dyDescent="0.25">
      <c r="AL1568" s="151"/>
    </row>
    <row r="1569" spans="38:38" x14ac:dyDescent="0.25">
      <c r="AL1569" s="151"/>
    </row>
    <row r="1570" spans="38:38" x14ac:dyDescent="0.25">
      <c r="AL1570" s="151"/>
    </row>
    <row r="1571" spans="38:38" x14ac:dyDescent="0.25">
      <c r="AL1571" s="151"/>
    </row>
    <row r="1572" spans="38:38" x14ac:dyDescent="0.25">
      <c r="AL1572" s="151"/>
    </row>
    <row r="1573" spans="38:38" x14ac:dyDescent="0.25">
      <c r="AL1573" s="151"/>
    </row>
    <row r="1574" spans="38:38" x14ac:dyDescent="0.25">
      <c r="AL1574" s="151"/>
    </row>
    <row r="1575" spans="38:38" x14ac:dyDescent="0.25">
      <c r="AL1575" s="151"/>
    </row>
    <row r="1576" spans="38:38" x14ac:dyDescent="0.25">
      <c r="AL1576" s="151"/>
    </row>
    <row r="1577" spans="38:38" x14ac:dyDescent="0.25">
      <c r="AL1577" s="151"/>
    </row>
    <row r="1578" spans="38:38" x14ac:dyDescent="0.25">
      <c r="AL1578" s="151"/>
    </row>
    <row r="1579" spans="38:38" x14ac:dyDescent="0.25">
      <c r="AL1579" s="151"/>
    </row>
    <row r="1580" spans="38:38" x14ac:dyDescent="0.25">
      <c r="AL1580" s="151"/>
    </row>
    <row r="1581" spans="38:38" x14ac:dyDescent="0.25">
      <c r="AL1581" s="151"/>
    </row>
    <row r="1582" spans="38:38" x14ac:dyDescent="0.25">
      <c r="AL1582" s="151"/>
    </row>
    <row r="1583" spans="38:38" x14ac:dyDescent="0.25">
      <c r="AL1583" s="151"/>
    </row>
    <row r="1584" spans="38:38" x14ac:dyDescent="0.25">
      <c r="AL1584" s="151"/>
    </row>
    <row r="1585" spans="38:38" x14ac:dyDescent="0.25">
      <c r="AL1585" s="151"/>
    </row>
    <row r="1586" spans="38:38" x14ac:dyDescent="0.25">
      <c r="AL1586" s="151"/>
    </row>
    <row r="1587" spans="38:38" x14ac:dyDescent="0.25">
      <c r="AL1587" s="151"/>
    </row>
    <row r="1588" spans="38:38" x14ac:dyDescent="0.25">
      <c r="AL1588" s="151"/>
    </row>
    <row r="1589" spans="38:38" x14ac:dyDescent="0.25">
      <c r="AL1589" s="151"/>
    </row>
    <row r="1590" spans="38:38" x14ac:dyDescent="0.25">
      <c r="AL1590" s="151"/>
    </row>
    <row r="1591" spans="38:38" x14ac:dyDescent="0.25">
      <c r="AL1591" s="151"/>
    </row>
    <row r="1592" spans="38:38" x14ac:dyDescent="0.25">
      <c r="AL1592" s="151"/>
    </row>
    <row r="1593" spans="38:38" x14ac:dyDescent="0.25">
      <c r="AL1593" s="151"/>
    </row>
    <row r="1594" spans="38:38" x14ac:dyDescent="0.25">
      <c r="AL1594" s="151"/>
    </row>
    <row r="1595" spans="38:38" x14ac:dyDescent="0.25">
      <c r="AL1595" s="151"/>
    </row>
    <row r="1596" spans="38:38" x14ac:dyDescent="0.25">
      <c r="AL1596" s="151"/>
    </row>
    <row r="1597" spans="38:38" x14ac:dyDescent="0.25">
      <c r="AL1597" s="151"/>
    </row>
    <row r="1598" spans="38:38" x14ac:dyDescent="0.25">
      <c r="AL1598" s="151"/>
    </row>
    <row r="1599" spans="38:38" x14ac:dyDescent="0.25">
      <c r="AL1599" s="151"/>
    </row>
    <row r="1600" spans="38:38" x14ac:dyDescent="0.25">
      <c r="AL1600" s="151"/>
    </row>
    <row r="1601" spans="38:38" x14ac:dyDescent="0.25">
      <c r="AL1601" s="151"/>
    </row>
    <row r="1602" spans="38:38" x14ac:dyDescent="0.25">
      <c r="AL1602" s="151"/>
    </row>
    <row r="1603" spans="38:38" x14ac:dyDescent="0.25">
      <c r="AL1603" s="151"/>
    </row>
    <row r="1604" spans="38:38" x14ac:dyDescent="0.25">
      <c r="AL1604" s="151"/>
    </row>
    <row r="1605" spans="38:38" x14ac:dyDescent="0.25">
      <c r="AL1605" s="151"/>
    </row>
    <row r="1606" spans="38:38" x14ac:dyDescent="0.25">
      <c r="AL1606" s="151"/>
    </row>
    <row r="1607" spans="38:38" x14ac:dyDescent="0.25">
      <c r="AL1607" s="151"/>
    </row>
    <row r="1608" spans="38:38" x14ac:dyDescent="0.25">
      <c r="AL1608" s="151"/>
    </row>
    <row r="1609" spans="38:38" x14ac:dyDescent="0.25">
      <c r="AL1609" s="151"/>
    </row>
    <row r="1610" spans="38:38" x14ac:dyDescent="0.25">
      <c r="AL1610" s="151"/>
    </row>
    <row r="1611" spans="38:38" x14ac:dyDescent="0.25">
      <c r="AL1611" s="151"/>
    </row>
    <row r="1612" spans="38:38" x14ac:dyDescent="0.25">
      <c r="AL1612" s="151"/>
    </row>
    <row r="1613" spans="38:38" x14ac:dyDescent="0.25">
      <c r="AL1613" s="151"/>
    </row>
    <row r="1614" spans="38:38" x14ac:dyDescent="0.25">
      <c r="AL1614" s="151"/>
    </row>
    <row r="1615" spans="38:38" x14ac:dyDescent="0.25">
      <c r="AL1615" s="151"/>
    </row>
    <row r="1616" spans="38:38" x14ac:dyDescent="0.25">
      <c r="AL1616" s="151"/>
    </row>
    <row r="1617" spans="38:38" x14ac:dyDescent="0.25">
      <c r="AL1617" s="151"/>
    </row>
    <row r="1618" spans="38:38" x14ac:dyDescent="0.25">
      <c r="AL1618" s="151"/>
    </row>
    <row r="1619" spans="38:38" x14ac:dyDescent="0.25">
      <c r="AL1619" s="151"/>
    </row>
    <row r="1620" spans="38:38" x14ac:dyDescent="0.25">
      <c r="AL1620" s="151"/>
    </row>
    <row r="1621" spans="38:38" x14ac:dyDescent="0.25">
      <c r="AL1621" s="151"/>
    </row>
    <row r="1622" spans="38:38" x14ac:dyDescent="0.25">
      <c r="AL1622" s="151"/>
    </row>
    <row r="1623" spans="38:38" x14ac:dyDescent="0.25">
      <c r="AL1623" s="151"/>
    </row>
    <row r="1624" spans="38:38" x14ac:dyDescent="0.25">
      <c r="AL1624" s="151"/>
    </row>
    <row r="1625" spans="38:38" x14ac:dyDescent="0.25">
      <c r="AL1625" s="151"/>
    </row>
    <row r="1626" spans="38:38" x14ac:dyDescent="0.25">
      <c r="AL1626" s="151"/>
    </row>
    <row r="1627" spans="38:38" x14ac:dyDescent="0.25">
      <c r="AL1627" s="151"/>
    </row>
    <row r="1628" spans="38:38" x14ac:dyDescent="0.25">
      <c r="AL1628" s="151"/>
    </row>
    <row r="1629" spans="38:38" x14ac:dyDescent="0.25">
      <c r="AL1629" s="151"/>
    </row>
    <row r="1630" spans="38:38" x14ac:dyDescent="0.25">
      <c r="AL1630" s="151"/>
    </row>
    <row r="1631" spans="38:38" x14ac:dyDescent="0.25">
      <c r="AL1631" s="151"/>
    </row>
    <row r="1632" spans="38:38" x14ac:dyDescent="0.25">
      <c r="AL1632" s="151"/>
    </row>
    <row r="1633" spans="38:38" x14ac:dyDescent="0.25">
      <c r="AL1633" s="151"/>
    </row>
    <row r="1634" spans="38:38" x14ac:dyDescent="0.25">
      <c r="AL1634" s="151"/>
    </row>
    <row r="1635" spans="38:38" x14ac:dyDescent="0.25">
      <c r="AL1635" s="151"/>
    </row>
    <row r="1636" spans="38:38" x14ac:dyDescent="0.25">
      <c r="AL1636" s="151"/>
    </row>
    <row r="1637" spans="38:38" x14ac:dyDescent="0.25">
      <c r="AL1637" s="151"/>
    </row>
    <row r="1638" spans="38:38" x14ac:dyDescent="0.25">
      <c r="AL1638" s="151"/>
    </row>
    <row r="1639" spans="38:38" x14ac:dyDescent="0.25">
      <c r="AL1639" s="151"/>
    </row>
    <row r="1640" spans="38:38" x14ac:dyDescent="0.25">
      <c r="AL1640" s="151"/>
    </row>
    <row r="1641" spans="38:38" x14ac:dyDescent="0.25">
      <c r="AL1641" s="151"/>
    </row>
    <row r="1642" spans="38:38" x14ac:dyDescent="0.25">
      <c r="AL1642" s="151"/>
    </row>
    <row r="1643" spans="38:38" x14ac:dyDescent="0.25">
      <c r="AL1643" s="151"/>
    </row>
    <row r="1644" spans="38:38" x14ac:dyDescent="0.25">
      <c r="AL1644" s="151"/>
    </row>
    <row r="1645" spans="38:38" x14ac:dyDescent="0.25">
      <c r="AL1645" s="151"/>
    </row>
    <row r="1646" spans="38:38" x14ac:dyDescent="0.25">
      <c r="AL1646" s="151"/>
    </row>
    <row r="1647" spans="38:38" x14ac:dyDescent="0.25">
      <c r="AL1647" s="151"/>
    </row>
    <row r="1648" spans="38:38" x14ac:dyDescent="0.25">
      <c r="AL1648" s="151"/>
    </row>
    <row r="1649" spans="38:38" x14ac:dyDescent="0.25">
      <c r="AL1649" s="151"/>
    </row>
    <row r="1650" spans="38:38" x14ac:dyDescent="0.25">
      <c r="AL1650" s="151"/>
    </row>
    <row r="1651" spans="38:38" x14ac:dyDescent="0.25">
      <c r="AL1651" s="151"/>
    </row>
    <row r="1652" spans="38:38" x14ac:dyDescent="0.25">
      <c r="AL1652" s="151"/>
    </row>
    <row r="1653" spans="38:38" x14ac:dyDescent="0.25">
      <c r="AL1653" s="151"/>
    </row>
    <row r="1654" spans="38:38" x14ac:dyDescent="0.25">
      <c r="AL1654" s="151"/>
    </row>
    <row r="1655" spans="38:38" x14ac:dyDescent="0.25">
      <c r="AL1655" s="151"/>
    </row>
    <row r="1656" spans="38:38" x14ac:dyDescent="0.25">
      <c r="AL1656" s="151"/>
    </row>
    <row r="1657" spans="38:38" x14ac:dyDescent="0.25">
      <c r="AL1657" s="151"/>
    </row>
    <row r="1658" spans="38:38" x14ac:dyDescent="0.25">
      <c r="AL1658" s="151"/>
    </row>
    <row r="1659" spans="38:38" x14ac:dyDescent="0.25">
      <c r="AL1659" s="151"/>
    </row>
    <row r="1660" spans="38:38" x14ac:dyDescent="0.25">
      <c r="AL1660" s="151"/>
    </row>
    <row r="1661" spans="38:38" x14ac:dyDescent="0.25">
      <c r="AL1661" s="151"/>
    </row>
    <row r="1662" spans="38:38" x14ac:dyDescent="0.25">
      <c r="AL1662" s="151"/>
    </row>
    <row r="1663" spans="38:38" x14ac:dyDescent="0.25">
      <c r="AL1663" s="151"/>
    </row>
    <row r="1664" spans="38:38" x14ac:dyDescent="0.25">
      <c r="AL1664" s="151"/>
    </row>
    <row r="1665" spans="38:38" x14ac:dyDescent="0.25">
      <c r="AL1665" s="151"/>
    </row>
    <row r="1666" spans="38:38" x14ac:dyDescent="0.25">
      <c r="AL1666" s="151"/>
    </row>
    <row r="1667" spans="38:38" x14ac:dyDescent="0.25">
      <c r="AL1667" s="151"/>
    </row>
    <row r="1668" spans="38:38" x14ac:dyDescent="0.25">
      <c r="AL1668" s="151"/>
    </row>
    <row r="1669" spans="38:38" x14ac:dyDescent="0.25">
      <c r="AL1669" s="151"/>
    </row>
    <row r="1670" spans="38:38" x14ac:dyDescent="0.25">
      <c r="AL1670" s="151"/>
    </row>
    <row r="1671" spans="38:38" x14ac:dyDescent="0.25">
      <c r="AL1671" s="151"/>
    </row>
    <row r="1672" spans="38:38" x14ac:dyDescent="0.25">
      <c r="AL1672" s="151"/>
    </row>
    <row r="1673" spans="38:38" x14ac:dyDescent="0.25">
      <c r="AL1673" s="151"/>
    </row>
    <row r="1674" spans="38:38" x14ac:dyDescent="0.25">
      <c r="AL1674" s="151"/>
    </row>
    <row r="1675" spans="38:38" x14ac:dyDescent="0.25">
      <c r="AL1675" s="151"/>
    </row>
    <row r="1676" spans="38:38" x14ac:dyDescent="0.25">
      <c r="AL1676" s="151"/>
    </row>
    <row r="1677" spans="38:38" x14ac:dyDescent="0.25">
      <c r="AL1677" s="151"/>
    </row>
    <row r="1678" spans="38:38" x14ac:dyDescent="0.25">
      <c r="AL1678" s="151"/>
    </row>
    <row r="1679" spans="38:38" x14ac:dyDescent="0.25">
      <c r="AL1679" s="151"/>
    </row>
    <row r="1680" spans="38:38" x14ac:dyDescent="0.25">
      <c r="AL1680" s="151"/>
    </row>
    <row r="1681" spans="38:38" x14ac:dyDescent="0.25">
      <c r="AL1681" s="151"/>
    </row>
    <row r="1682" spans="38:38" x14ac:dyDescent="0.25">
      <c r="AL1682" s="151"/>
    </row>
    <row r="1683" spans="38:38" x14ac:dyDescent="0.25">
      <c r="AL1683" s="151"/>
    </row>
    <row r="1684" spans="38:38" x14ac:dyDescent="0.25">
      <c r="AL1684" s="151"/>
    </row>
    <row r="1685" spans="38:38" x14ac:dyDescent="0.25">
      <c r="AL1685" s="151"/>
    </row>
    <row r="1686" spans="38:38" x14ac:dyDescent="0.25">
      <c r="AL1686" s="151"/>
    </row>
    <row r="1687" spans="38:38" x14ac:dyDescent="0.25">
      <c r="AL1687" s="151"/>
    </row>
    <row r="1688" spans="38:38" x14ac:dyDescent="0.25">
      <c r="AL1688" s="151"/>
    </row>
    <row r="1689" spans="38:38" x14ac:dyDescent="0.25">
      <c r="AL1689" s="151"/>
    </row>
    <row r="1690" spans="38:38" x14ac:dyDescent="0.25">
      <c r="AL1690" s="151"/>
    </row>
    <row r="1691" spans="38:38" x14ac:dyDescent="0.25">
      <c r="AL1691" s="151"/>
    </row>
    <row r="1692" spans="38:38" x14ac:dyDescent="0.25">
      <c r="AL1692" s="151"/>
    </row>
    <row r="1693" spans="38:38" x14ac:dyDescent="0.25">
      <c r="AL1693" s="151"/>
    </row>
    <row r="1694" spans="38:38" x14ac:dyDescent="0.25">
      <c r="AL1694" s="151"/>
    </row>
    <row r="1695" spans="38:38" x14ac:dyDescent="0.25">
      <c r="AL1695" s="151"/>
    </row>
    <row r="1696" spans="38:38" x14ac:dyDescent="0.25">
      <c r="AL1696" s="151"/>
    </row>
    <row r="1697" spans="38:38" x14ac:dyDescent="0.25">
      <c r="AL1697" s="151"/>
    </row>
    <row r="1698" spans="38:38" x14ac:dyDescent="0.25">
      <c r="AL1698" s="151"/>
    </row>
    <row r="1699" spans="38:38" x14ac:dyDescent="0.25">
      <c r="AL1699" s="151"/>
    </row>
    <row r="1700" spans="38:38" x14ac:dyDescent="0.25">
      <c r="AL1700" s="151"/>
    </row>
    <row r="1701" spans="38:38" x14ac:dyDescent="0.25">
      <c r="AL1701" s="151"/>
    </row>
    <row r="1702" spans="38:38" x14ac:dyDescent="0.25">
      <c r="AL1702" s="151"/>
    </row>
    <row r="1703" spans="38:38" x14ac:dyDescent="0.25">
      <c r="AL1703" s="151"/>
    </row>
    <row r="1704" spans="38:38" x14ac:dyDescent="0.25">
      <c r="AL1704" s="151"/>
    </row>
    <row r="1705" spans="38:38" x14ac:dyDescent="0.25">
      <c r="AL1705" s="151"/>
    </row>
    <row r="1706" spans="38:38" x14ac:dyDescent="0.25">
      <c r="AL1706" s="151"/>
    </row>
    <row r="1707" spans="38:38" x14ac:dyDescent="0.25">
      <c r="AL1707" s="151"/>
    </row>
    <row r="1708" spans="38:38" x14ac:dyDescent="0.25">
      <c r="AL1708" s="151"/>
    </row>
    <row r="1709" spans="38:38" x14ac:dyDescent="0.25">
      <c r="AL1709" s="151"/>
    </row>
    <row r="1710" spans="38:38" x14ac:dyDescent="0.25">
      <c r="AL1710" s="151"/>
    </row>
    <row r="1711" spans="38:38" x14ac:dyDescent="0.25">
      <c r="AL1711" s="151"/>
    </row>
    <row r="1712" spans="38:38" x14ac:dyDescent="0.25">
      <c r="AL1712" s="151"/>
    </row>
    <row r="1713" spans="38:38" x14ac:dyDescent="0.25">
      <c r="AL1713" s="151"/>
    </row>
    <row r="1714" spans="38:38" x14ac:dyDescent="0.25">
      <c r="AL1714" s="151"/>
    </row>
    <row r="1715" spans="38:38" x14ac:dyDescent="0.25">
      <c r="AL1715" s="151"/>
    </row>
    <row r="1716" spans="38:38" x14ac:dyDescent="0.25">
      <c r="AL1716" s="151"/>
    </row>
    <row r="1717" spans="38:38" x14ac:dyDescent="0.25">
      <c r="AL1717" s="151"/>
    </row>
    <row r="1718" spans="38:38" x14ac:dyDescent="0.25">
      <c r="AL1718" s="151"/>
    </row>
    <row r="1719" spans="38:38" x14ac:dyDescent="0.25">
      <c r="AL1719" s="151"/>
    </row>
    <row r="1720" spans="38:38" x14ac:dyDescent="0.25">
      <c r="AL1720" s="151"/>
    </row>
    <row r="1721" spans="38:38" x14ac:dyDescent="0.25">
      <c r="AL1721" s="151"/>
    </row>
    <row r="1722" spans="38:38" x14ac:dyDescent="0.25">
      <c r="AL1722" s="151"/>
    </row>
    <row r="1723" spans="38:38" x14ac:dyDescent="0.25">
      <c r="AL1723" s="151"/>
    </row>
    <row r="1724" spans="38:38" x14ac:dyDescent="0.25">
      <c r="AL1724" s="151"/>
    </row>
    <row r="1725" spans="38:38" x14ac:dyDescent="0.25">
      <c r="AL1725" s="151"/>
    </row>
    <row r="1726" spans="38:38" x14ac:dyDescent="0.25">
      <c r="AL1726" s="151"/>
    </row>
    <row r="1727" spans="38:38" x14ac:dyDescent="0.25">
      <c r="AL1727" s="151"/>
    </row>
    <row r="1728" spans="38:38" x14ac:dyDescent="0.25">
      <c r="AL1728" s="151"/>
    </row>
    <row r="1729" spans="38:38" x14ac:dyDescent="0.25">
      <c r="AL1729" s="151"/>
    </row>
    <row r="1730" spans="38:38" x14ac:dyDescent="0.25">
      <c r="AL1730" s="151"/>
    </row>
    <row r="1731" spans="38:38" x14ac:dyDescent="0.25">
      <c r="AL1731" s="151"/>
    </row>
    <row r="1732" spans="38:38" x14ac:dyDescent="0.25">
      <c r="AL1732" s="151"/>
    </row>
    <row r="1733" spans="38:38" x14ac:dyDescent="0.25">
      <c r="AL1733" s="151"/>
    </row>
    <row r="1734" spans="38:38" x14ac:dyDescent="0.25">
      <c r="AL1734" s="151"/>
    </row>
    <row r="1735" spans="38:38" x14ac:dyDescent="0.25">
      <c r="AL1735" s="151"/>
    </row>
    <row r="1736" spans="38:38" x14ac:dyDescent="0.25">
      <c r="AL1736" s="151"/>
    </row>
    <row r="1737" spans="38:38" x14ac:dyDescent="0.25">
      <c r="AL1737" s="151"/>
    </row>
    <row r="1738" spans="38:38" x14ac:dyDescent="0.25">
      <c r="AL1738" s="151"/>
    </row>
    <row r="1739" spans="38:38" x14ac:dyDescent="0.25">
      <c r="AL1739" s="151"/>
    </row>
    <row r="1740" spans="38:38" x14ac:dyDescent="0.25">
      <c r="AL1740" s="151"/>
    </row>
    <row r="1741" spans="38:38" x14ac:dyDescent="0.25">
      <c r="AL1741" s="151"/>
    </row>
    <row r="1742" spans="38:38" x14ac:dyDescent="0.25">
      <c r="AL1742" s="151"/>
    </row>
    <row r="1743" spans="38:38" x14ac:dyDescent="0.25">
      <c r="AL1743" s="151"/>
    </row>
    <row r="1744" spans="38:38" x14ac:dyDescent="0.25">
      <c r="AL1744" s="151"/>
    </row>
    <row r="1745" spans="38:38" x14ac:dyDescent="0.25">
      <c r="AL1745" s="151"/>
    </row>
    <row r="1746" spans="38:38" x14ac:dyDescent="0.25">
      <c r="AL1746" s="151"/>
    </row>
    <row r="1747" spans="38:38" x14ac:dyDescent="0.25">
      <c r="AL1747" s="151"/>
    </row>
    <row r="1748" spans="38:38" x14ac:dyDescent="0.25">
      <c r="AL1748" s="151"/>
    </row>
    <row r="1749" spans="38:38" x14ac:dyDescent="0.25">
      <c r="AL1749" s="151"/>
    </row>
    <row r="1750" spans="38:38" x14ac:dyDescent="0.25">
      <c r="AL1750" s="151"/>
    </row>
    <row r="1751" spans="38:38" x14ac:dyDescent="0.25">
      <c r="AL1751" s="151"/>
    </row>
    <row r="1752" spans="38:38" x14ac:dyDescent="0.25">
      <c r="AL1752" s="151"/>
    </row>
    <row r="1753" spans="38:38" x14ac:dyDescent="0.25">
      <c r="AL1753" s="151"/>
    </row>
    <row r="1754" spans="38:38" x14ac:dyDescent="0.25">
      <c r="AL1754" s="151"/>
    </row>
    <row r="1755" spans="38:38" x14ac:dyDescent="0.25">
      <c r="AL1755" s="151"/>
    </row>
    <row r="1756" spans="38:38" x14ac:dyDescent="0.25">
      <c r="AL1756" s="151"/>
    </row>
    <row r="1757" spans="38:38" x14ac:dyDescent="0.25">
      <c r="AL1757" s="151"/>
    </row>
    <row r="1758" spans="38:38" x14ac:dyDescent="0.25">
      <c r="AL1758" s="151"/>
    </row>
    <row r="1759" spans="38:38" x14ac:dyDescent="0.25">
      <c r="AL1759" s="151"/>
    </row>
    <row r="1760" spans="38:38" x14ac:dyDescent="0.25">
      <c r="AL1760" s="151"/>
    </row>
    <row r="1761" spans="38:38" x14ac:dyDescent="0.25">
      <c r="AL1761" s="151"/>
    </row>
    <row r="1762" spans="38:38" x14ac:dyDescent="0.25">
      <c r="AL1762" s="151"/>
    </row>
    <row r="1763" spans="38:38" x14ac:dyDescent="0.25">
      <c r="AL1763" s="151"/>
    </row>
    <row r="1764" spans="38:38" x14ac:dyDescent="0.25">
      <c r="AL1764" s="151"/>
    </row>
    <row r="1765" spans="38:38" x14ac:dyDescent="0.25">
      <c r="AL1765" s="151"/>
    </row>
    <row r="1766" spans="38:38" x14ac:dyDescent="0.25">
      <c r="AL1766" s="151"/>
    </row>
    <row r="1767" spans="38:38" x14ac:dyDescent="0.25">
      <c r="AL1767" s="151"/>
    </row>
    <row r="1768" spans="38:38" x14ac:dyDescent="0.25">
      <c r="AL1768" s="151"/>
    </row>
    <row r="1769" spans="38:38" x14ac:dyDescent="0.25">
      <c r="AL1769" s="151"/>
    </row>
    <row r="1770" spans="38:38" x14ac:dyDescent="0.25">
      <c r="AL1770" s="151"/>
    </row>
    <row r="1771" spans="38:38" x14ac:dyDescent="0.25">
      <c r="AL1771" s="151"/>
    </row>
    <row r="1772" spans="38:38" x14ac:dyDescent="0.25">
      <c r="AL1772" s="151"/>
    </row>
    <row r="1773" spans="38:38" x14ac:dyDescent="0.25">
      <c r="AL1773" s="151"/>
    </row>
    <row r="1774" spans="38:38" x14ac:dyDescent="0.25">
      <c r="AL1774" s="151"/>
    </row>
    <row r="1775" spans="38:38" x14ac:dyDescent="0.25">
      <c r="AL1775" s="151"/>
    </row>
    <row r="1776" spans="38:38" x14ac:dyDescent="0.25">
      <c r="AL1776" s="151"/>
    </row>
    <row r="1777" spans="38:38" x14ac:dyDescent="0.25">
      <c r="AL1777" s="151"/>
    </row>
    <row r="1778" spans="38:38" x14ac:dyDescent="0.25">
      <c r="AL1778" s="151"/>
    </row>
    <row r="1779" spans="38:38" x14ac:dyDescent="0.25">
      <c r="AL1779" s="151"/>
    </row>
    <row r="1780" spans="38:38" x14ac:dyDescent="0.25">
      <c r="AL1780" s="151"/>
    </row>
    <row r="1781" spans="38:38" x14ac:dyDescent="0.25">
      <c r="AL1781" s="151"/>
    </row>
    <row r="1782" spans="38:38" x14ac:dyDescent="0.25">
      <c r="AL1782" s="151"/>
    </row>
    <row r="1783" spans="38:38" x14ac:dyDescent="0.25">
      <c r="AL1783" s="151"/>
    </row>
    <row r="1784" spans="38:38" x14ac:dyDescent="0.25">
      <c r="AL1784" s="151"/>
    </row>
    <row r="1785" spans="38:38" x14ac:dyDescent="0.25">
      <c r="AL1785" s="151"/>
    </row>
    <row r="1786" spans="38:38" x14ac:dyDescent="0.25">
      <c r="AL1786" s="151"/>
    </row>
    <row r="1787" spans="38:38" x14ac:dyDescent="0.25">
      <c r="AL1787" s="151"/>
    </row>
    <row r="1788" spans="38:38" x14ac:dyDescent="0.25">
      <c r="AL1788" s="151"/>
    </row>
    <row r="1789" spans="38:38" x14ac:dyDescent="0.25">
      <c r="AL1789" s="151"/>
    </row>
    <row r="1790" spans="38:38" x14ac:dyDescent="0.25">
      <c r="AL1790" s="151"/>
    </row>
    <row r="1791" spans="38:38" x14ac:dyDescent="0.25">
      <c r="AL1791" s="151"/>
    </row>
    <row r="1792" spans="38:38" x14ac:dyDescent="0.25">
      <c r="AL1792" s="151"/>
    </row>
    <row r="1793" spans="38:38" x14ac:dyDescent="0.25">
      <c r="AL1793" s="151"/>
    </row>
    <row r="1794" spans="38:38" x14ac:dyDescent="0.25">
      <c r="AL1794" s="151"/>
    </row>
    <row r="1795" spans="38:38" x14ac:dyDescent="0.25">
      <c r="AL1795" s="151"/>
    </row>
    <row r="1796" spans="38:38" x14ac:dyDescent="0.25">
      <c r="AL1796" s="151"/>
    </row>
    <row r="1797" spans="38:38" x14ac:dyDescent="0.25">
      <c r="AL1797" s="151"/>
    </row>
    <row r="1798" spans="38:38" x14ac:dyDescent="0.25">
      <c r="AL1798" s="151"/>
    </row>
    <row r="1799" spans="38:38" x14ac:dyDescent="0.25">
      <c r="AL1799" s="151"/>
    </row>
    <row r="1800" spans="38:38" x14ac:dyDescent="0.25">
      <c r="AL1800" s="151"/>
    </row>
    <row r="1801" spans="38:38" x14ac:dyDescent="0.25">
      <c r="AL1801" s="151"/>
    </row>
    <row r="1802" spans="38:38" x14ac:dyDescent="0.25">
      <c r="AL1802" s="151"/>
    </row>
    <row r="1803" spans="38:38" x14ac:dyDescent="0.25">
      <c r="AL1803" s="151"/>
    </row>
    <row r="1804" spans="38:38" x14ac:dyDescent="0.25">
      <c r="AL1804" s="151"/>
    </row>
    <row r="1805" spans="38:38" x14ac:dyDescent="0.25">
      <c r="AL1805" s="151"/>
    </row>
    <row r="1806" spans="38:38" x14ac:dyDescent="0.25">
      <c r="AL1806" s="151"/>
    </row>
    <row r="1807" spans="38:38" x14ac:dyDescent="0.25">
      <c r="AL1807" s="151"/>
    </row>
    <row r="1808" spans="38:38" x14ac:dyDescent="0.25">
      <c r="AL1808" s="151"/>
    </row>
    <row r="1809" spans="38:38" x14ac:dyDescent="0.25">
      <c r="AL1809" s="151"/>
    </row>
    <row r="1810" spans="38:38" x14ac:dyDescent="0.25">
      <c r="AL1810" s="151"/>
    </row>
    <row r="1811" spans="38:38" x14ac:dyDescent="0.25">
      <c r="AL1811" s="151"/>
    </row>
    <row r="1812" spans="38:38" x14ac:dyDescent="0.25">
      <c r="AL1812" s="151"/>
    </row>
    <row r="1813" spans="38:38" x14ac:dyDescent="0.25">
      <c r="AL1813" s="151"/>
    </row>
    <row r="1814" spans="38:38" x14ac:dyDescent="0.25">
      <c r="AL1814" s="151"/>
    </row>
    <row r="1815" spans="38:38" x14ac:dyDescent="0.25">
      <c r="AL1815" s="151"/>
    </row>
    <row r="1816" spans="38:38" x14ac:dyDescent="0.25">
      <c r="AL1816" s="151"/>
    </row>
    <row r="1817" spans="38:38" x14ac:dyDescent="0.25">
      <c r="AL1817" s="151"/>
    </row>
    <row r="1818" spans="38:38" x14ac:dyDescent="0.25">
      <c r="AL1818" s="151"/>
    </row>
    <row r="1819" spans="38:38" x14ac:dyDescent="0.25">
      <c r="AL1819" s="151"/>
    </row>
    <row r="1820" spans="38:38" x14ac:dyDescent="0.25">
      <c r="AL1820" s="151"/>
    </row>
    <row r="1821" spans="38:38" x14ac:dyDescent="0.25">
      <c r="AL1821" s="151"/>
    </row>
    <row r="1822" spans="38:38" x14ac:dyDescent="0.25">
      <c r="AL1822" s="151"/>
    </row>
    <row r="1823" spans="38:38" x14ac:dyDescent="0.25">
      <c r="AL1823" s="151"/>
    </row>
    <row r="1824" spans="38:38" x14ac:dyDescent="0.25">
      <c r="AL1824" s="151"/>
    </row>
    <row r="1825" spans="38:38" x14ac:dyDescent="0.25">
      <c r="AL1825" s="151"/>
    </row>
    <row r="1826" spans="38:38" x14ac:dyDescent="0.25">
      <c r="AL1826" s="151"/>
    </row>
    <row r="1827" spans="38:38" x14ac:dyDescent="0.25">
      <c r="AL1827" s="151"/>
    </row>
    <row r="1828" spans="38:38" x14ac:dyDescent="0.25">
      <c r="AL1828" s="151"/>
    </row>
    <row r="1829" spans="38:38" x14ac:dyDescent="0.25">
      <c r="AL1829" s="151"/>
    </row>
    <row r="1830" spans="38:38" x14ac:dyDescent="0.25">
      <c r="AL1830" s="151"/>
    </row>
    <row r="1831" spans="38:38" x14ac:dyDescent="0.25">
      <c r="AL1831" s="151"/>
    </row>
    <row r="1832" spans="38:38" x14ac:dyDescent="0.25">
      <c r="AL1832" s="151"/>
    </row>
    <row r="1833" spans="38:38" x14ac:dyDescent="0.25">
      <c r="AL1833" s="151"/>
    </row>
    <row r="1834" spans="38:38" x14ac:dyDescent="0.25">
      <c r="AL1834" s="151"/>
    </row>
    <row r="1835" spans="38:38" x14ac:dyDescent="0.25">
      <c r="AL1835" s="151"/>
    </row>
    <row r="1836" spans="38:38" x14ac:dyDescent="0.25">
      <c r="AL1836" s="151"/>
    </row>
    <row r="1837" spans="38:38" x14ac:dyDescent="0.25">
      <c r="AL1837" s="151"/>
    </row>
    <row r="1838" spans="38:38" x14ac:dyDescent="0.25">
      <c r="AL1838" s="151"/>
    </row>
    <row r="1839" spans="38:38" x14ac:dyDescent="0.25">
      <c r="AL1839" s="151"/>
    </row>
    <row r="1840" spans="38:38" x14ac:dyDescent="0.25">
      <c r="AL1840" s="151"/>
    </row>
    <row r="1841" spans="38:38" x14ac:dyDescent="0.25">
      <c r="AL1841" s="151"/>
    </row>
    <row r="1842" spans="38:38" x14ac:dyDescent="0.25">
      <c r="AL1842" s="151"/>
    </row>
    <row r="1843" spans="38:38" x14ac:dyDescent="0.25">
      <c r="AL1843" s="151"/>
    </row>
    <row r="1844" spans="38:38" x14ac:dyDescent="0.25">
      <c r="AL1844" s="151"/>
    </row>
    <row r="1845" spans="38:38" x14ac:dyDescent="0.25">
      <c r="AL1845" s="151"/>
    </row>
    <row r="1846" spans="38:38" x14ac:dyDescent="0.25">
      <c r="AL1846" s="151"/>
    </row>
    <row r="1847" spans="38:38" x14ac:dyDescent="0.25">
      <c r="AL1847" s="151"/>
    </row>
    <row r="1848" spans="38:38" x14ac:dyDescent="0.25">
      <c r="AL1848" s="151"/>
    </row>
    <row r="1849" spans="38:38" x14ac:dyDescent="0.25">
      <c r="AL1849" s="151"/>
    </row>
    <row r="1850" spans="38:38" x14ac:dyDescent="0.25">
      <c r="AL1850" s="151"/>
    </row>
    <row r="1851" spans="38:38" x14ac:dyDescent="0.25">
      <c r="AL1851" s="151"/>
    </row>
    <row r="1852" spans="38:38" x14ac:dyDescent="0.25">
      <c r="AL1852" s="151"/>
    </row>
    <row r="1853" spans="38:38" x14ac:dyDescent="0.25">
      <c r="AL1853" s="151"/>
    </row>
    <row r="1854" spans="38:38" x14ac:dyDescent="0.25">
      <c r="AL1854" s="151"/>
    </row>
    <row r="1855" spans="38:38" x14ac:dyDescent="0.25">
      <c r="AL1855" s="151"/>
    </row>
    <row r="1856" spans="38:38" x14ac:dyDescent="0.25">
      <c r="AL1856" s="151"/>
    </row>
    <row r="1857" spans="38:38" x14ac:dyDescent="0.25">
      <c r="AL1857" s="151"/>
    </row>
    <row r="1858" spans="38:38" x14ac:dyDescent="0.25">
      <c r="AL1858" s="151"/>
    </row>
    <row r="1859" spans="38:38" x14ac:dyDescent="0.25">
      <c r="AL1859" s="151"/>
    </row>
    <row r="1860" spans="38:38" x14ac:dyDescent="0.25">
      <c r="AL1860" s="151"/>
    </row>
    <row r="1861" spans="38:38" x14ac:dyDescent="0.25">
      <c r="AL1861" s="151"/>
    </row>
    <row r="1862" spans="38:38" x14ac:dyDescent="0.25">
      <c r="AL1862" s="151"/>
    </row>
    <row r="1863" spans="38:38" x14ac:dyDescent="0.25">
      <c r="AL1863" s="151"/>
    </row>
    <row r="1864" spans="38:38" x14ac:dyDescent="0.25">
      <c r="AL1864" s="151"/>
    </row>
    <row r="1865" spans="38:38" x14ac:dyDescent="0.25">
      <c r="AL1865" s="151"/>
    </row>
    <row r="1866" spans="38:38" x14ac:dyDescent="0.25">
      <c r="AL1866" s="151"/>
    </row>
    <row r="1867" spans="38:38" x14ac:dyDescent="0.25">
      <c r="AL1867" s="151"/>
    </row>
    <row r="1868" spans="38:38" x14ac:dyDescent="0.25">
      <c r="AL1868" s="151"/>
    </row>
    <row r="1869" spans="38:38" x14ac:dyDescent="0.25">
      <c r="AL1869" s="151"/>
    </row>
    <row r="1870" spans="38:38" x14ac:dyDescent="0.25">
      <c r="AL1870" s="151"/>
    </row>
    <row r="1871" spans="38:38" x14ac:dyDescent="0.25">
      <c r="AL1871" s="151"/>
    </row>
    <row r="1872" spans="38:38" x14ac:dyDescent="0.25">
      <c r="AL1872" s="151"/>
    </row>
    <row r="1873" spans="38:38" x14ac:dyDescent="0.25">
      <c r="AL1873" s="151"/>
    </row>
    <row r="1874" spans="38:38" x14ac:dyDescent="0.25">
      <c r="AL1874" s="151"/>
    </row>
    <row r="1875" spans="38:38" x14ac:dyDescent="0.25">
      <c r="AL1875" s="151"/>
    </row>
    <row r="1876" spans="38:38" x14ac:dyDescent="0.25">
      <c r="AL1876" s="151"/>
    </row>
    <row r="1877" spans="38:38" x14ac:dyDescent="0.25">
      <c r="AL1877" s="151"/>
    </row>
    <row r="1878" spans="38:38" x14ac:dyDescent="0.25">
      <c r="AL1878" s="151"/>
    </row>
    <row r="1879" spans="38:38" x14ac:dyDescent="0.25">
      <c r="AL1879" s="151"/>
    </row>
    <row r="1880" spans="38:38" x14ac:dyDescent="0.25">
      <c r="AL1880" s="151"/>
    </row>
    <row r="1881" spans="38:38" x14ac:dyDescent="0.25">
      <c r="AL1881" s="151"/>
    </row>
    <row r="1882" spans="38:38" x14ac:dyDescent="0.25">
      <c r="AL1882" s="151"/>
    </row>
    <row r="1883" spans="38:38" x14ac:dyDescent="0.25">
      <c r="AL1883" s="151"/>
    </row>
    <row r="1884" spans="38:38" x14ac:dyDescent="0.25">
      <c r="AL1884" s="151"/>
    </row>
    <row r="1885" spans="38:38" x14ac:dyDescent="0.25">
      <c r="AL1885" s="151"/>
    </row>
    <row r="1886" spans="38:38" x14ac:dyDescent="0.25">
      <c r="AL1886" s="151"/>
    </row>
    <row r="1887" spans="38:38" x14ac:dyDescent="0.25">
      <c r="AL1887" s="151"/>
    </row>
    <row r="1888" spans="38:38" x14ac:dyDescent="0.25">
      <c r="AL1888" s="151"/>
    </row>
    <row r="1889" spans="38:38" x14ac:dyDescent="0.25">
      <c r="AL1889" s="151"/>
    </row>
    <row r="1890" spans="38:38" x14ac:dyDescent="0.25">
      <c r="AL1890" s="151"/>
    </row>
    <row r="1891" spans="38:38" x14ac:dyDescent="0.25">
      <c r="AL1891" s="151"/>
    </row>
    <row r="1892" spans="38:38" x14ac:dyDescent="0.25">
      <c r="AL1892" s="151"/>
    </row>
    <row r="1893" spans="38:38" x14ac:dyDescent="0.25">
      <c r="AL1893" s="151"/>
    </row>
    <row r="1894" spans="38:38" x14ac:dyDescent="0.25">
      <c r="AL1894" s="151"/>
    </row>
    <row r="1895" spans="38:38" x14ac:dyDescent="0.25">
      <c r="AL1895" s="151"/>
    </row>
    <row r="1896" spans="38:38" x14ac:dyDescent="0.25">
      <c r="AL1896" s="151"/>
    </row>
    <row r="1897" spans="38:38" x14ac:dyDescent="0.25">
      <c r="AL1897" s="151"/>
    </row>
    <row r="1898" spans="38:38" x14ac:dyDescent="0.25">
      <c r="AL1898" s="151"/>
    </row>
    <row r="1899" spans="38:38" x14ac:dyDescent="0.25">
      <c r="AL1899" s="151"/>
    </row>
    <row r="1900" spans="38:38" x14ac:dyDescent="0.25">
      <c r="AL1900" s="151"/>
    </row>
    <row r="1901" spans="38:38" x14ac:dyDescent="0.25">
      <c r="AL1901" s="151"/>
    </row>
    <row r="1902" spans="38:38" x14ac:dyDescent="0.25">
      <c r="AL1902" s="151"/>
    </row>
    <row r="1903" spans="38:38" x14ac:dyDescent="0.25">
      <c r="AL1903" s="151"/>
    </row>
    <row r="1904" spans="38:38" x14ac:dyDescent="0.25">
      <c r="AL1904" s="151"/>
    </row>
    <row r="1905" spans="38:38" x14ac:dyDescent="0.25">
      <c r="AL1905" s="151"/>
    </row>
    <row r="1906" spans="38:38" x14ac:dyDescent="0.25">
      <c r="AL1906" s="151"/>
    </row>
    <row r="1907" spans="38:38" x14ac:dyDescent="0.25">
      <c r="AL1907" s="151"/>
    </row>
    <row r="1908" spans="38:38" x14ac:dyDescent="0.25">
      <c r="AL1908" s="151"/>
    </row>
    <row r="1909" spans="38:38" x14ac:dyDescent="0.25">
      <c r="AL1909" s="151"/>
    </row>
    <row r="1910" spans="38:38" x14ac:dyDescent="0.25">
      <c r="AL1910" s="151"/>
    </row>
    <row r="1911" spans="38:38" x14ac:dyDescent="0.25">
      <c r="AL1911" s="151"/>
    </row>
    <row r="1912" spans="38:38" x14ac:dyDescent="0.25">
      <c r="AL1912" s="151"/>
    </row>
    <row r="1913" spans="38:38" x14ac:dyDescent="0.25">
      <c r="AL1913" s="151"/>
    </row>
    <row r="1914" spans="38:38" x14ac:dyDescent="0.25">
      <c r="AL1914" s="151"/>
    </row>
    <row r="1915" spans="38:38" x14ac:dyDescent="0.25">
      <c r="AL1915" s="151"/>
    </row>
    <row r="1916" spans="38:38" x14ac:dyDescent="0.25">
      <c r="AL1916" s="151"/>
    </row>
    <row r="1917" spans="38:38" x14ac:dyDescent="0.25">
      <c r="AL1917" s="151"/>
    </row>
    <row r="1918" spans="38:38" x14ac:dyDescent="0.25">
      <c r="AL1918" s="151"/>
    </row>
    <row r="1919" spans="38:38" x14ac:dyDescent="0.25">
      <c r="AL1919" s="151"/>
    </row>
    <row r="1920" spans="38:38" x14ac:dyDescent="0.25">
      <c r="AL1920" s="151"/>
    </row>
    <row r="1921" spans="38:38" x14ac:dyDescent="0.25">
      <c r="AL1921" s="151"/>
    </row>
    <row r="1922" spans="38:38" x14ac:dyDescent="0.25">
      <c r="AL1922" s="151"/>
    </row>
    <row r="1923" spans="38:38" x14ac:dyDescent="0.25">
      <c r="AL1923" s="151"/>
    </row>
    <row r="1924" spans="38:38" x14ac:dyDescent="0.25">
      <c r="AL1924" s="151"/>
    </row>
    <row r="1925" spans="38:38" x14ac:dyDescent="0.25">
      <c r="AL1925" s="151"/>
    </row>
    <row r="1926" spans="38:38" x14ac:dyDescent="0.25">
      <c r="AL1926" s="151"/>
    </row>
    <row r="1927" spans="38:38" x14ac:dyDescent="0.25">
      <c r="AL1927" s="151"/>
    </row>
    <row r="1928" spans="38:38" x14ac:dyDescent="0.25">
      <c r="AL1928" s="151"/>
    </row>
    <row r="1929" spans="38:38" x14ac:dyDescent="0.25">
      <c r="AL1929" s="151"/>
    </row>
    <row r="1930" spans="38:38" x14ac:dyDescent="0.25">
      <c r="AL1930" s="151"/>
    </row>
    <row r="1931" spans="38:38" x14ac:dyDescent="0.25">
      <c r="AL1931" s="151"/>
    </row>
    <row r="1932" spans="38:38" x14ac:dyDescent="0.25">
      <c r="AL1932" s="151"/>
    </row>
    <row r="1933" spans="38:38" x14ac:dyDescent="0.25">
      <c r="AL1933" s="151"/>
    </row>
    <row r="1934" spans="38:38" x14ac:dyDescent="0.25">
      <c r="AL1934" s="151"/>
    </row>
    <row r="1935" spans="38:38" x14ac:dyDescent="0.25">
      <c r="AL1935" s="151"/>
    </row>
    <row r="1936" spans="38:38" x14ac:dyDescent="0.25">
      <c r="AL1936" s="151"/>
    </row>
    <row r="1937" spans="38:38" x14ac:dyDescent="0.25">
      <c r="AL1937" s="151"/>
    </row>
    <row r="1938" spans="38:38" x14ac:dyDescent="0.25">
      <c r="AL1938" s="151"/>
    </row>
    <row r="1939" spans="38:38" x14ac:dyDescent="0.25">
      <c r="AL1939" s="151"/>
    </row>
    <row r="1940" spans="38:38" x14ac:dyDescent="0.25">
      <c r="AL1940" s="151"/>
    </row>
    <row r="1941" spans="38:38" x14ac:dyDescent="0.25">
      <c r="AL1941" s="151"/>
    </row>
    <row r="1942" spans="38:38" x14ac:dyDescent="0.25">
      <c r="AL1942" s="151"/>
    </row>
    <row r="1943" spans="38:38" x14ac:dyDescent="0.25">
      <c r="AL1943" s="151"/>
    </row>
    <row r="1944" spans="38:38" x14ac:dyDescent="0.25">
      <c r="AL1944" s="151"/>
    </row>
    <row r="1945" spans="38:38" x14ac:dyDescent="0.25">
      <c r="AL1945" s="151"/>
    </row>
    <row r="1946" spans="38:38" x14ac:dyDescent="0.25">
      <c r="AL1946" s="151"/>
    </row>
    <row r="1947" spans="38:38" x14ac:dyDescent="0.25">
      <c r="AL1947" s="151"/>
    </row>
    <row r="1948" spans="38:38" x14ac:dyDescent="0.25">
      <c r="AL1948" s="151"/>
    </row>
    <row r="1949" spans="38:38" x14ac:dyDescent="0.25">
      <c r="AL1949" s="151"/>
    </row>
    <row r="1950" spans="38:38" x14ac:dyDescent="0.25">
      <c r="AL1950" s="151"/>
    </row>
    <row r="1951" spans="38:38" x14ac:dyDescent="0.25">
      <c r="AL1951" s="151"/>
    </row>
    <row r="1952" spans="38:38" x14ac:dyDescent="0.25">
      <c r="AL1952" s="151"/>
    </row>
    <row r="1953" spans="38:38" x14ac:dyDescent="0.25">
      <c r="AL1953" s="151"/>
    </row>
    <row r="1954" spans="38:38" x14ac:dyDescent="0.25">
      <c r="AL1954" s="151"/>
    </row>
    <row r="1955" spans="38:38" x14ac:dyDescent="0.25">
      <c r="AL1955" s="151"/>
    </row>
    <row r="1956" spans="38:38" x14ac:dyDescent="0.25">
      <c r="AL1956" s="151"/>
    </row>
    <row r="1957" spans="38:38" x14ac:dyDescent="0.25">
      <c r="AL1957" s="151"/>
    </row>
    <row r="1958" spans="38:38" x14ac:dyDescent="0.25">
      <c r="AL1958" s="151"/>
    </row>
    <row r="1959" spans="38:38" x14ac:dyDescent="0.25">
      <c r="AL1959" s="151"/>
    </row>
    <row r="1960" spans="38:38" x14ac:dyDescent="0.25">
      <c r="AL1960" s="151"/>
    </row>
    <row r="1961" spans="38:38" x14ac:dyDescent="0.25">
      <c r="AL1961" s="151"/>
    </row>
    <row r="1962" spans="38:38" x14ac:dyDescent="0.25">
      <c r="AL1962" s="151"/>
    </row>
    <row r="1963" spans="38:38" x14ac:dyDescent="0.25">
      <c r="AL1963" s="151"/>
    </row>
    <row r="1964" spans="38:38" x14ac:dyDescent="0.25">
      <c r="AL1964" s="151"/>
    </row>
    <row r="1965" spans="38:38" x14ac:dyDescent="0.25">
      <c r="AL1965" s="151"/>
    </row>
    <row r="1966" spans="38:38" x14ac:dyDescent="0.25">
      <c r="AL1966" s="151"/>
    </row>
    <row r="1967" spans="38:38" x14ac:dyDescent="0.25">
      <c r="AL1967" s="151"/>
    </row>
    <row r="1968" spans="38:38" x14ac:dyDescent="0.25">
      <c r="AL1968" s="151"/>
    </row>
    <row r="1969" spans="38:38" x14ac:dyDescent="0.25">
      <c r="AL1969" s="151"/>
    </row>
    <row r="1970" spans="38:38" x14ac:dyDescent="0.25">
      <c r="AL1970" s="151"/>
    </row>
    <row r="1971" spans="38:38" x14ac:dyDescent="0.25">
      <c r="AL1971" s="151"/>
    </row>
    <row r="1972" spans="38:38" x14ac:dyDescent="0.25">
      <c r="AL1972" s="151"/>
    </row>
    <row r="1973" spans="38:38" x14ac:dyDescent="0.25">
      <c r="AL1973" s="151"/>
    </row>
    <row r="1974" spans="38:38" x14ac:dyDescent="0.25">
      <c r="AL1974" s="151"/>
    </row>
    <row r="1975" spans="38:38" x14ac:dyDescent="0.25">
      <c r="AL1975" s="151"/>
    </row>
    <row r="1976" spans="38:38" x14ac:dyDescent="0.25">
      <c r="AL1976" s="151"/>
    </row>
    <row r="1977" spans="38:38" x14ac:dyDescent="0.25">
      <c r="AL1977" s="151"/>
    </row>
    <row r="1978" spans="38:38" x14ac:dyDescent="0.25">
      <c r="AL1978" s="151"/>
    </row>
    <row r="1979" spans="38:38" x14ac:dyDescent="0.25">
      <c r="AL1979" s="151"/>
    </row>
    <row r="1980" spans="38:38" x14ac:dyDescent="0.25">
      <c r="AL1980" s="151"/>
    </row>
    <row r="1981" spans="38:38" x14ac:dyDescent="0.25">
      <c r="AL1981" s="151"/>
    </row>
    <row r="1982" spans="38:38" x14ac:dyDescent="0.25">
      <c r="AL1982" s="151"/>
    </row>
    <row r="1983" spans="38:38" x14ac:dyDescent="0.25">
      <c r="AL1983" s="151"/>
    </row>
    <row r="1984" spans="38:38" x14ac:dyDescent="0.25">
      <c r="AL1984" s="151"/>
    </row>
    <row r="1985" spans="38:38" x14ac:dyDescent="0.25">
      <c r="AL1985" s="151"/>
    </row>
    <row r="1986" spans="38:38" x14ac:dyDescent="0.25">
      <c r="AL1986" s="151"/>
    </row>
    <row r="1987" spans="38:38" x14ac:dyDescent="0.25">
      <c r="AL1987" s="151"/>
    </row>
    <row r="1988" spans="38:38" x14ac:dyDescent="0.25">
      <c r="AL1988" s="151"/>
    </row>
    <row r="1989" spans="38:38" x14ac:dyDescent="0.25">
      <c r="AL1989" s="151"/>
    </row>
    <row r="1990" spans="38:38" x14ac:dyDescent="0.25">
      <c r="AL1990" s="151"/>
    </row>
    <row r="1991" spans="38:38" x14ac:dyDescent="0.25">
      <c r="AL1991" s="151"/>
    </row>
    <row r="1992" spans="38:38" x14ac:dyDescent="0.25">
      <c r="AL1992" s="151"/>
    </row>
    <row r="1993" spans="38:38" x14ac:dyDescent="0.25">
      <c r="AL1993" s="151"/>
    </row>
    <row r="1994" spans="38:38" x14ac:dyDescent="0.25">
      <c r="AL1994" s="151"/>
    </row>
    <row r="1995" spans="38:38" x14ac:dyDescent="0.25">
      <c r="AL1995" s="151"/>
    </row>
    <row r="1996" spans="38:38" x14ac:dyDescent="0.25">
      <c r="AL1996" s="151"/>
    </row>
    <row r="1997" spans="38:38" x14ac:dyDescent="0.25">
      <c r="AL1997" s="151"/>
    </row>
    <row r="1998" spans="38:38" x14ac:dyDescent="0.25">
      <c r="AL1998" s="151"/>
    </row>
    <row r="1999" spans="38:38" x14ac:dyDescent="0.25">
      <c r="AL1999" s="151"/>
    </row>
    <row r="2000" spans="38:38" x14ac:dyDescent="0.25">
      <c r="AL2000" s="151"/>
    </row>
    <row r="2001" spans="38:38" x14ac:dyDescent="0.25">
      <c r="AL2001" s="151"/>
    </row>
    <row r="2002" spans="38:38" x14ac:dyDescent="0.25">
      <c r="AL2002" s="151"/>
    </row>
    <row r="2003" spans="38:38" x14ac:dyDescent="0.25">
      <c r="AL2003" s="151"/>
    </row>
    <row r="2004" spans="38:38" x14ac:dyDescent="0.25">
      <c r="AL2004" s="151"/>
    </row>
    <row r="2005" spans="38:38" x14ac:dyDescent="0.25">
      <c r="AL2005" s="151"/>
    </row>
    <row r="2006" spans="38:38" x14ac:dyDescent="0.25">
      <c r="AL2006" s="151"/>
    </row>
    <row r="2007" spans="38:38" x14ac:dyDescent="0.25">
      <c r="AL2007" s="151"/>
    </row>
    <row r="2008" spans="38:38" x14ac:dyDescent="0.25">
      <c r="AL2008" s="151"/>
    </row>
    <row r="2009" spans="38:38" x14ac:dyDescent="0.25">
      <c r="AL2009" s="151"/>
    </row>
    <row r="2010" spans="38:38" x14ac:dyDescent="0.25">
      <c r="AL2010" s="151"/>
    </row>
    <row r="2011" spans="38:38" x14ac:dyDescent="0.25">
      <c r="AL2011" s="151"/>
    </row>
    <row r="2012" spans="38:38" x14ac:dyDescent="0.25">
      <c r="AL2012" s="151"/>
    </row>
    <row r="2013" spans="38:38" x14ac:dyDescent="0.25">
      <c r="AL2013" s="151"/>
    </row>
    <row r="2014" spans="38:38" x14ac:dyDescent="0.25">
      <c r="AL2014" s="151"/>
    </row>
    <row r="2015" spans="38:38" x14ac:dyDescent="0.25">
      <c r="AL2015" s="151"/>
    </row>
    <row r="2016" spans="38:38" x14ac:dyDescent="0.25">
      <c r="AL2016" s="151"/>
    </row>
    <row r="2017" spans="38:38" x14ac:dyDescent="0.25">
      <c r="AL2017" s="151"/>
    </row>
    <row r="2018" spans="38:38" x14ac:dyDescent="0.25">
      <c r="AL2018" s="151"/>
    </row>
    <row r="2019" spans="38:38" x14ac:dyDescent="0.25">
      <c r="AL2019" s="151"/>
    </row>
    <row r="2020" spans="38:38" x14ac:dyDescent="0.25">
      <c r="AL2020" s="151"/>
    </row>
    <row r="2021" spans="38:38" x14ac:dyDescent="0.25">
      <c r="AL2021" s="151"/>
    </row>
    <row r="2022" spans="38:38" x14ac:dyDescent="0.25">
      <c r="AL2022" s="151"/>
    </row>
    <row r="2023" spans="38:38" x14ac:dyDescent="0.25">
      <c r="AL2023" s="151"/>
    </row>
    <row r="2024" spans="38:38" x14ac:dyDescent="0.25">
      <c r="AL2024" s="151"/>
    </row>
    <row r="2025" spans="38:38" x14ac:dyDescent="0.25">
      <c r="AL2025" s="151"/>
    </row>
    <row r="2026" spans="38:38" x14ac:dyDescent="0.25">
      <c r="AL2026" s="151"/>
    </row>
    <row r="2027" spans="38:38" x14ac:dyDescent="0.25">
      <c r="AL2027" s="151"/>
    </row>
    <row r="2028" spans="38:38" x14ac:dyDescent="0.25">
      <c r="AL2028" s="151"/>
    </row>
    <row r="2029" spans="38:38" x14ac:dyDescent="0.25">
      <c r="AL2029" s="151"/>
    </row>
    <row r="2030" spans="38:38" x14ac:dyDescent="0.25">
      <c r="AL2030" s="151"/>
    </row>
    <row r="2031" spans="38:38" x14ac:dyDescent="0.25">
      <c r="AL2031" s="151"/>
    </row>
    <row r="2032" spans="38:38" x14ac:dyDescent="0.25">
      <c r="AL2032" s="151"/>
    </row>
    <row r="2033" spans="38:38" x14ac:dyDescent="0.25">
      <c r="AL2033" s="151"/>
    </row>
    <row r="2034" spans="38:38" x14ac:dyDescent="0.25">
      <c r="AL2034" s="151"/>
    </row>
    <row r="2035" spans="38:38" x14ac:dyDescent="0.25">
      <c r="AL2035" s="151"/>
    </row>
    <row r="2036" spans="38:38" x14ac:dyDescent="0.25">
      <c r="AL2036" s="151"/>
    </row>
    <row r="2037" spans="38:38" x14ac:dyDescent="0.25">
      <c r="AL2037" s="151"/>
    </row>
    <row r="2038" spans="38:38" x14ac:dyDescent="0.25">
      <c r="AL2038" s="151"/>
    </row>
    <row r="2039" spans="38:38" x14ac:dyDescent="0.25">
      <c r="AL2039" s="151"/>
    </row>
    <row r="2040" spans="38:38" x14ac:dyDescent="0.25">
      <c r="AL2040" s="151"/>
    </row>
    <row r="2041" spans="38:38" x14ac:dyDescent="0.25">
      <c r="AL2041" s="151"/>
    </row>
    <row r="2042" spans="38:38" x14ac:dyDescent="0.25">
      <c r="AL2042" s="151"/>
    </row>
    <row r="2043" spans="38:38" x14ac:dyDescent="0.25">
      <c r="AL2043" s="151"/>
    </row>
    <row r="2044" spans="38:38" x14ac:dyDescent="0.25">
      <c r="AL2044" s="151"/>
    </row>
    <row r="2045" spans="38:38" x14ac:dyDescent="0.25">
      <c r="AL2045" s="151"/>
    </row>
    <row r="2046" spans="38:38" x14ac:dyDescent="0.25">
      <c r="AL2046" s="151"/>
    </row>
    <row r="2047" spans="38:38" x14ac:dyDescent="0.25">
      <c r="AL2047" s="151"/>
    </row>
    <row r="2048" spans="38:38" x14ac:dyDescent="0.25">
      <c r="AL2048" s="151"/>
    </row>
    <row r="2049" spans="38:38" x14ac:dyDescent="0.25">
      <c r="AL2049" s="151"/>
    </row>
    <row r="2050" spans="38:38" x14ac:dyDescent="0.25">
      <c r="AL2050" s="151"/>
    </row>
    <row r="2051" spans="38:38" x14ac:dyDescent="0.25">
      <c r="AL2051" s="151"/>
    </row>
    <row r="2052" spans="38:38" x14ac:dyDescent="0.25">
      <c r="AL2052" s="151"/>
    </row>
    <row r="2053" spans="38:38" x14ac:dyDescent="0.25">
      <c r="AL2053" s="151"/>
    </row>
    <row r="2054" spans="38:38" x14ac:dyDescent="0.25">
      <c r="AL2054" s="151"/>
    </row>
    <row r="2055" spans="38:38" x14ac:dyDescent="0.25">
      <c r="AL2055" s="151"/>
    </row>
    <row r="2056" spans="38:38" x14ac:dyDescent="0.25">
      <c r="AL2056" s="151"/>
    </row>
    <row r="2057" spans="38:38" x14ac:dyDescent="0.25">
      <c r="AL2057" s="151"/>
    </row>
    <row r="2058" spans="38:38" x14ac:dyDescent="0.25">
      <c r="AL2058" s="151"/>
    </row>
    <row r="2059" spans="38:38" x14ac:dyDescent="0.25">
      <c r="AL2059" s="151"/>
    </row>
    <row r="2060" spans="38:38" x14ac:dyDescent="0.25">
      <c r="AL2060" s="151"/>
    </row>
    <row r="2061" spans="38:38" x14ac:dyDescent="0.25">
      <c r="AL2061" s="151"/>
    </row>
    <row r="2062" spans="38:38" x14ac:dyDescent="0.25">
      <c r="AL2062" s="151"/>
    </row>
    <row r="2063" spans="38:38" x14ac:dyDescent="0.25">
      <c r="AL2063" s="151"/>
    </row>
    <row r="2064" spans="38:38" x14ac:dyDescent="0.25">
      <c r="AL2064" s="151"/>
    </row>
    <row r="2065" spans="38:38" x14ac:dyDescent="0.25">
      <c r="AL2065" s="151"/>
    </row>
    <row r="2066" spans="38:38" x14ac:dyDescent="0.25">
      <c r="AL2066" s="151"/>
    </row>
    <row r="2067" spans="38:38" x14ac:dyDescent="0.25">
      <c r="AL2067" s="151"/>
    </row>
    <row r="2068" spans="38:38" x14ac:dyDescent="0.25">
      <c r="AL2068" s="151"/>
    </row>
    <row r="2069" spans="38:38" x14ac:dyDescent="0.25">
      <c r="AL2069" s="151"/>
    </row>
    <row r="2070" spans="38:38" x14ac:dyDescent="0.25">
      <c r="AL2070" s="151"/>
    </row>
    <row r="2071" spans="38:38" x14ac:dyDescent="0.25">
      <c r="AL2071" s="151"/>
    </row>
    <row r="2072" spans="38:38" x14ac:dyDescent="0.25">
      <c r="AL2072" s="151"/>
    </row>
    <row r="2073" spans="38:38" x14ac:dyDescent="0.25">
      <c r="AL2073" s="151"/>
    </row>
    <row r="2074" spans="38:38" x14ac:dyDescent="0.25">
      <c r="AL2074" s="151"/>
    </row>
    <row r="2075" spans="38:38" x14ac:dyDescent="0.25">
      <c r="AL2075" s="151"/>
    </row>
    <row r="2076" spans="38:38" x14ac:dyDescent="0.25">
      <c r="AL2076" s="151"/>
    </row>
    <row r="2077" spans="38:38" x14ac:dyDescent="0.25">
      <c r="AL2077" s="151"/>
    </row>
    <row r="2078" spans="38:38" x14ac:dyDescent="0.25">
      <c r="AL2078" s="151"/>
    </row>
    <row r="2079" spans="38:38" x14ac:dyDescent="0.25">
      <c r="AL2079" s="151"/>
    </row>
    <row r="2080" spans="38:38" x14ac:dyDescent="0.25">
      <c r="AL2080" s="151"/>
    </row>
    <row r="2081" spans="38:38" x14ac:dyDescent="0.25">
      <c r="AL2081" s="151"/>
    </row>
    <row r="2082" spans="38:38" x14ac:dyDescent="0.25">
      <c r="AL2082" s="151"/>
    </row>
    <row r="2083" spans="38:38" x14ac:dyDescent="0.25">
      <c r="AL2083" s="151"/>
    </row>
    <row r="2084" spans="38:38" x14ac:dyDescent="0.25">
      <c r="AL2084" s="151"/>
    </row>
    <row r="2085" spans="38:38" x14ac:dyDescent="0.25">
      <c r="AL2085" s="151"/>
    </row>
    <row r="2086" spans="38:38" x14ac:dyDescent="0.25">
      <c r="AL2086" s="151"/>
    </row>
    <row r="2087" spans="38:38" x14ac:dyDescent="0.25">
      <c r="AL2087" s="151"/>
    </row>
    <row r="2088" spans="38:38" x14ac:dyDescent="0.25">
      <c r="AL2088" s="151"/>
    </row>
    <row r="2089" spans="38:38" x14ac:dyDescent="0.25">
      <c r="AL2089" s="151"/>
    </row>
    <row r="2090" spans="38:38" x14ac:dyDescent="0.25">
      <c r="AL2090" s="151"/>
    </row>
    <row r="2091" spans="38:38" x14ac:dyDescent="0.25">
      <c r="AL2091" s="151"/>
    </row>
    <row r="2092" spans="38:38" x14ac:dyDescent="0.25">
      <c r="AL2092" s="151"/>
    </row>
    <row r="2093" spans="38:38" x14ac:dyDescent="0.25">
      <c r="AL2093" s="151"/>
    </row>
    <row r="2094" spans="38:38" x14ac:dyDescent="0.25">
      <c r="AL2094" s="151"/>
    </row>
    <row r="2095" spans="38:38" x14ac:dyDescent="0.25">
      <c r="AL2095" s="151"/>
    </row>
    <row r="2096" spans="38:38" x14ac:dyDescent="0.25">
      <c r="AL2096" s="151"/>
    </row>
    <row r="2097" spans="38:38" x14ac:dyDescent="0.25">
      <c r="AL2097" s="151"/>
    </row>
    <row r="2098" spans="38:38" x14ac:dyDescent="0.25">
      <c r="AL2098" s="151"/>
    </row>
    <row r="2099" spans="38:38" x14ac:dyDescent="0.25">
      <c r="AL2099" s="151"/>
    </row>
    <row r="2100" spans="38:38" x14ac:dyDescent="0.25">
      <c r="AL2100" s="151"/>
    </row>
    <row r="2101" spans="38:38" x14ac:dyDescent="0.25">
      <c r="AL2101" s="151"/>
    </row>
    <row r="2102" spans="38:38" x14ac:dyDescent="0.25">
      <c r="AL2102" s="151"/>
    </row>
    <row r="2103" spans="38:38" x14ac:dyDescent="0.25">
      <c r="AL2103" s="151"/>
    </row>
    <row r="2104" spans="38:38" x14ac:dyDescent="0.25">
      <c r="AL2104" s="151"/>
    </row>
    <row r="2105" spans="38:38" x14ac:dyDescent="0.25">
      <c r="AL2105" s="151"/>
    </row>
    <row r="2106" spans="38:38" x14ac:dyDescent="0.25">
      <c r="AL2106" s="151"/>
    </row>
    <row r="2107" spans="38:38" x14ac:dyDescent="0.25">
      <c r="AL2107" s="151"/>
    </row>
    <row r="2108" spans="38:38" x14ac:dyDescent="0.25">
      <c r="AL2108" s="151"/>
    </row>
    <row r="2109" spans="38:38" x14ac:dyDescent="0.25">
      <c r="AL2109" s="151"/>
    </row>
    <row r="2110" spans="38:38" x14ac:dyDescent="0.25">
      <c r="AL2110" s="151"/>
    </row>
    <row r="2111" spans="38:38" x14ac:dyDescent="0.25">
      <c r="AL2111" s="151"/>
    </row>
    <row r="2112" spans="38:38" x14ac:dyDescent="0.25">
      <c r="AL2112" s="151"/>
    </row>
    <row r="2113" spans="38:38" x14ac:dyDescent="0.25">
      <c r="AL2113" s="151"/>
    </row>
    <row r="2114" spans="38:38" x14ac:dyDescent="0.25">
      <c r="AL2114" s="151"/>
    </row>
    <row r="2115" spans="38:38" x14ac:dyDescent="0.25">
      <c r="AL2115" s="151"/>
    </row>
    <row r="2116" spans="38:38" x14ac:dyDescent="0.25">
      <c r="AL2116" s="151"/>
    </row>
    <row r="2117" spans="38:38" x14ac:dyDescent="0.25">
      <c r="AL2117" s="151"/>
    </row>
    <row r="2118" spans="38:38" x14ac:dyDescent="0.25">
      <c r="AL2118" s="151"/>
    </row>
    <row r="2119" spans="38:38" x14ac:dyDescent="0.25">
      <c r="AL2119" s="151"/>
    </row>
    <row r="2120" spans="38:38" x14ac:dyDescent="0.25">
      <c r="AL2120" s="151"/>
    </row>
    <row r="2121" spans="38:38" x14ac:dyDescent="0.25">
      <c r="AL2121" s="151"/>
    </row>
    <row r="2122" spans="38:38" x14ac:dyDescent="0.25">
      <c r="AL2122" s="151"/>
    </row>
    <row r="2123" spans="38:38" x14ac:dyDescent="0.25">
      <c r="AL2123" s="151"/>
    </row>
    <row r="2124" spans="38:38" x14ac:dyDescent="0.25">
      <c r="AL2124" s="151"/>
    </row>
    <row r="2125" spans="38:38" x14ac:dyDescent="0.25">
      <c r="AL2125" s="151"/>
    </row>
    <row r="2126" spans="38:38" x14ac:dyDescent="0.25">
      <c r="AL2126" s="151"/>
    </row>
    <row r="2127" spans="38:38" x14ac:dyDescent="0.25">
      <c r="AL2127" s="151"/>
    </row>
    <row r="2128" spans="38:38" x14ac:dyDescent="0.25">
      <c r="AL2128" s="151"/>
    </row>
    <row r="2129" spans="38:38" x14ac:dyDescent="0.25">
      <c r="AL2129" s="151"/>
    </row>
    <row r="2130" spans="38:38" x14ac:dyDescent="0.25">
      <c r="AL2130" s="151"/>
    </row>
    <row r="2131" spans="38:38" x14ac:dyDescent="0.25">
      <c r="AL2131" s="151"/>
    </row>
    <row r="2132" spans="38:38" x14ac:dyDescent="0.25">
      <c r="AL2132" s="151"/>
    </row>
    <row r="2133" spans="38:38" x14ac:dyDescent="0.25">
      <c r="AL2133" s="151"/>
    </row>
    <row r="2134" spans="38:38" x14ac:dyDescent="0.25">
      <c r="AL2134" s="151"/>
    </row>
    <row r="2135" spans="38:38" x14ac:dyDescent="0.25">
      <c r="AL2135" s="151"/>
    </row>
    <row r="2136" spans="38:38" x14ac:dyDescent="0.25">
      <c r="AL2136" s="151"/>
    </row>
    <row r="2137" spans="38:38" x14ac:dyDescent="0.25">
      <c r="AL2137" s="151"/>
    </row>
    <row r="2138" spans="38:38" x14ac:dyDescent="0.25">
      <c r="AL2138" s="151"/>
    </row>
    <row r="2139" spans="38:38" x14ac:dyDescent="0.25">
      <c r="AL2139" s="151"/>
    </row>
    <row r="2140" spans="38:38" x14ac:dyDescent="0.25">
      <c r="AL2140" s="151"/>
    </row>
    <row r="2141" spans="38:38" x14ac:dyDescent="0.25">
      <c r="AL2141" s="151"/>
    </row>
    <row r="2142" spans="38:38" x14ac:dyDescent="0.25">
      <c r="AL2142" s="151"/>
    </row>
    <row r="2143" spans="38:38" x14ac:dyDescent="0.25">
      <c r="AL2143" s="151"/>
    </row>
    <row r="2144" spans="38:38" x14ac:dyDescent="0.25">
      <c r="AL2144" s="151"/>
    </row>
    <row r="2145" spans="38:38" x14ac:dyDescent="0.25">
      <c r="AL2145" s="151"/>
    </row>
    <row r="2146" spans="38:38" x14ac:dyDescent="0.25">
      <c r="AL2146" s="151"/>
    </row>
    <row r="2147" spans="38:38" x14ac:dyDescent="0.25">
      <c r="AL2147" s="151"/>
    </row>
    <row r="2148" spans="38:38" x14ac:dyDescent="0.25">
      <c r="AL2148" s="151"/>
    </row>
    <row r="2149" spans="38:38" x14ac:dyDescent="0.25">
      <c r="AL2149" s="151"/>
    </row>
    <row r="2150" spans="38:38" x14ac:dyDescent="0.25">
      <c r="AL2150" s="151"/>
    </row>
    <row r="2151" spans="38:38" x14ac:dyDescent="0.25">
      <c r="AL2151" s="151"/>
    </row>
    <row r="2152" spans="38:38" x14ac:dyDescent="0.25">
      <c r="AL2152" s="151"/>
    </row>
    <row r="2153" spans="38:38" x14ac:dyDescent="0.25">
      <c r="AL2153" s="151"/>
    </row>
    <row r="2154" spans="38:38" x14ac:dyDescent="0.25">
      <c r="AL2154" s="151"/>
    </row>
    <row r="2155" spans="38:38" x14ac:dyDescent="0.25">
      <c r="AL2155" s="151"/>
    </row>
    <row r="2156" spans="38:38" x14ac:dyDescent="0.25">
      <c r="AL2156" s="151"/>
    </row>
    <row r="2157" spans="38:38" x14ac:dyDescent="0.25">
      <c r="AL2157" s="151"/>
    </row>
    <row r="2158" spans="38:38" x14ac:dyDescent="0.25">
      <c r="AL2158" s="151"/>
    </row>
    <row r="2159" spans="38:38" x14ac:dyDescent="0.25">
      <c r="AL2159" s="151"/>
    </row>
    <row r="2160" spans="38:38" x14ac:dyDescent="0.25">
      <c r="AL2160" s="151"/>
    </row>
    <row r="2161" spans="38:38" x14ac:dyDescent="0.25">
      <c r="AL2161" s="151"/>
    </row>
    <row r="2162" spans="38:38" x14ac:dyDescent="0.25">
      <c r="AL2162" s="151"/>
    </row>
    <row r="2163" spans="38:38" x14ac:dyDescent="0.25">
      <c r="AL2163" s="151"/>
    </row>
    <row r="2164" spans="38:38" x14ac:dyDescent="0.25">
      <c r="AL2164" s="151"/>
    </row>
    <row r="2165" spans="38:38" x14ac:dyDescent="0.25">
      <c r="AL2165" s="151"/>
    </row>
    <row r="2166" spans="38:38" x14ac:dyDescent="0.25">
      <c r="AL2166" s="151"/>
    </row>
    <row r="2167" spans="38:38" x14ac:dyDescent="0.25">
      <c r="AL2167" s="151"/>
    </row>
    <row r="2168" spans="38:38" x14ac:dyDescent="0.25">
      <c r="AL2168" s="151"/>
    </row>
    <row r="2169" spans="38:38" x14ac:dyDescent="0.25">
      <c r="AL2169" s="151"/>
    </row>
    <row r="2170" spans="38:38" x14ac:dyDescent="0.25">
      <c r="AL2170" s="151"/>
    </row>
    <row r="2171" spans="38:38" x14ac:dyDescent="0.25">
      <c r="AL2171" s="151"/>
    </row>
    <row r="2172" spans="38:38" x14ac:dyDescent="0.25">
      <c r="AL2172" s="151"/>
    </row>
    <row r="2173" spans="38:38" x14ac:dyDescent="0.25">
      <c r="AL2173" s="151"/>
    </row>
    <row r="2174" spans="38:38" x14ac:dyDescent="0.25">
      <c r="AL2174" s="151"/>
    </row>
    <row r="2175" spans="38:38" x14ac:dyDescent="0.25">
      <c r="AL2175" s="151"/>
    </row>
    <row r="2176" spans="38:38" x14ac:dyDescent="0.25">
      <c r="AL2176" s="151"/>
    </row>
    <row r="2177" spans="38:38" x14ac:dyDescent="0.25">
      <c r="AL2177" s="151"/>
    </row>
    <row r="2178" spans="38:38" x14ac:dyDescent="0.25">
      <c r="AL2178" s="151"/>
    </row>
    <row r="2179" spans="38:38" x14ac:dyDescent="0.25">
      <c r="AL2179" s="151"/>
    </row>
    <row r="2180" spans="38:38" x14ac:dyDescent="0.25">
      <c r="AL2180" s="151"/>
    </row>
    <row r="2181" spans="38:38" x14ac:dyDescent="0.25">
      <c r="AL2181" s="151"/>
    </row>
    <row r="2182" spans="38:38" x14ac:dyDescent="0.25">
      <c r="AL2182" s="151"/>
    </row>
    <row r="2183" spans="38:38" x14ac:dyDescent="0.25">
      <c r="AL2183" s="151"/>
    </row>
    <row r="2184" spans="38:38" x14ac:dyDescent="0.25">
      <c r="AL2184" s="151"/>
    </row>
    <row r="2185" spans="38:38" x14ac:dyDescent="0.25">
      <c r="AL2185" s="151"/>
    </row>
    <row r="2186" spans="38:38" x14ac:dyDescent="0.25">
      <c r="AL2186" s="151"/>
    </row>
    <row r="2187" spans="38:38" x14ac:dyDescent="0.25">
      <c r="AL2187" s="151"/>
    </row>
    <row r="2188" spans="38:38" x14ac:dyDescent="0.25">
      <c r="AL2188" s="151"/>
    </row>
    <row r="2189" spans="38:38" x14ac:dyDescent="0.25">
      <c r="AL2189" s="151"/>
    </row>
    <row r="2190" spans="38:38" x14ac:dyDescent="0.25">
      <c r="AL2190" s="151"/>
    </row>
    <row r="2191" spans="38:38" x14ac:dyDescent="0.25">
      <c r="AL2191" s="151"/>
    </row>
    <row r="2192" spans="38:38" x14ac:dyDescent="0.25">
      <c r="AL2192" s="151"/>
    </row>
    <row r="2193" spans="38:38" x14ac:dyDescent="0.25">
      <c r="AL2193" s="151"/>
    </row>
    <row r="2194" spans="38:38" x14ac:dyDescent="0.25">
      <c r="AL2194" s="151"/>
    </row>
    <row r="2195" spans="38:38" x14ac:dyDescent="0.25">
      <c r="AL2195" s="151"/>
    </row>
    <row r="2196" spans="38:38" x14ac:dyDescent="0.25">
      <c r="AL2196" s="151"/>
    </row>
    <row r="2197" spans="38:38" x14ac:dyDescent="0.25">
      <c r="AL2197" s="151"/>
    </row>
    <row r="2198" spans="38:38" x14ac:dyDescent="0.25">
      <c r="AL2198" s="151"/>
    </row>
    <row r="2199" spans="38:38" x14ac:dyDescent="0.25">
      <c r="AL2199" s="151"/>
    </row>
    <row r="2200" spans="38:38" x14ac:dyDescent="0.25">
      <c r="AL2200" s="151"/>
    </row>
    <row r="2201" spans="38:38" x14ac:dyDescent="0.25">
      <c r="AL2201" s="151"/>
    </row>
    <row r="2202" spans="38:38" x14ac:dyDescent="0.25">
      <c r="AL2202" s="151"/>
    </row>
    <row r="2203" spans="38:38" x14ac:dyDescent="0.25">
      <c r="AL2203" s="151"/>
    </row>
    <row r="2204" spans="38:38" x14ac:dyDescent="0.25">
      <c r="AL2204" s="151"/>
    </row>
    <row r="2205" spans="38:38" x14ac:dyDescent="0.25">
      <c r="AL2205" s="151"/>
    </row>
    <row r="2206" spans="38:38" x14ac:dyDescent="0.25">
      <c r="AL2206" s="151"/>
    </row>
    <row r="2207" spans="38:38" x14ac:dyDescent="0.25">
      <c r="AL2207" s="151"/>
    </row>
    <row r="2208" spans="38:38" x14ac:dyDescent="0.25">
      <c r="AL2208" s="151"/>
    </row>
    <row r="2209" spans="38:38" x14ac:dyDescent="0.25">
      <c r="AL2209" s="151"/>
    </row>
    <row r="2210" spans="38:38" x14ac:dyDescent="0.25">
      <c r="AL2210" s="151"/>
    </row>
    <row r="2211" spans="38:38" x14ac:dyDescent="0.25">
      <c r="AL2211" s="151"/>
    </row>
    <row r="2212" spans="38:38" x14ac:dyDescent="0.25">
      <c r="AL2212" s="151"/>
    </row>
    <row r="2213" spans="38:38" x14ac:dyDescent="0.25">
      <c r="AL2213" s="151"/>
    </row>
    <row r="2214" spans="38:38" x14ac:dyDescent="0.25">
      <c r="AL2214" s="151"/>
    </row>
    <row r="2215" spans="38:38" x14ac:dyDescent="0.25">
      <c r="AL2215" s="151"/>
    </row>
    <row r="2216" spans="38:38" x14ac:dyDescent="0.25">
      <c r="AL2216" s="151"/>
    </row>
    <row r="2217" spans="38:38" x14ac:dyDescent="0.25">
      <c r="AL2217" s="151"/>
    </row>
    <row r="2218" spans="38:38" x14ac:dyDescent="0.25">
      <c r="AL2218" s="151"/>
    </row>
    <row r="2219" spans="38:38" x14ac:dyDescent="0.25">
      <c r="AL2219" s="151"/>
    </row>
    <row r="2220" spans="38:38" x14ac:dyDescent="0.25">
      <c r="AL2220" s="151"/>
    </row>
    <row r="2221" spans="38:38" x14ac:dyDescent="0.25">
      <c r="AL2221" s="151"/>
    </row>
    <row r="2222" spans="38:38" x14ac:dyDescent="0.25">
      <c r="AL2222" s="151"/>
    </row>
    <row r="2223" spans="38:38" x14ac:dyDescent="0.25">
      <c r="AL2223" s="151"/>
    </row>
    <row r="2224" spans="38:38" x14ac:dyDescent="0.25">
      <c r="AL2224" s="151"/>
    </row>
    <row r="2225" spans="38:38" x14ac:dyDescent="0.25">
      <c r="AL2225" s="151"/>
    </row>
    <row r="2226" spans="38:38" x14ac:dyDescent="0.25">
      <c r="AL2226" s="151"/>
    </row>
    <row r="2227" spans="38:38" x14ac:dyDescent="0.25">
      <c r="AL2227" s="151"/>
    </row>
    <row r="2228" spans="38:38" x14ac:dyDescent="0.25">
      <c r="AL2228" s="151"/>
    </row>
    <row r="2229" spans="38:38" x14ac:dyDescent="0.25">
      <c r="AL2229" s="151"/>
    </row>
    <row r="2230" spans="38:38" x14ac:dyDescent="0.25">
      <c r="AL2230" s="151"/>
    </row>
    <row r="2231" spans="38:38" x14ac:dyDescent="0.25">
      <c r="AL2231" s="151"/>
    </row>
    <row r="2232" spans="38:38" x14ac:dyDescent="0.25">
      <c r="AL2232" s="151"/>
    </row>
    <row r="2233" spans="38:38" x14ac:dyDescent="0.25">
      <c r="AL2233" s="151"/>
    </row>
    <row r="2234" spans="38:38" x14ac:dyDescent="0.25">
      <c r="AL2234" s="151"/>
    </row>
    <row r="2235" spans="38:38" x14ac:dyDescent="0.25">
      <c r="AL2235" s="151"/>
    </row>
    <row r="2236" spans="38:38" x14ac:dyDescent="0.25">
      <c r="AL2236" s="151"/>
    </row>
    <row r="2237" spans="38:38" x14ac:dyDescent="0.25">
      <c r="AL2237" s="151"/>
    </row>
    <row r="2238" spans="38:38" x14ac:dyDescent="0.25">
      <c r="AL2238" s="151"/>
    </row>
    <row r="2239" spans="38:38" x14ac:dyDescent="0.25">
      <c r="AL2239" s="151"/>
    </row>
    <row r="2240" spans="38:38" x14ac:dyDescent="0.25">
      <c r="AL2240" s="151"/>
    </row>
    <row r="2241" spans="38:38" x14ac:dyDescent="0.25">
      <c r="AL2241" s="151"/>
    </row>
    <row r="2242" spans="38:38" x14ac:dyDescent="0.25">
      <c r="AL2242" s="151"/>
    </row>
    <row r="2243" spans="38:38" x14ac:dyDescent="0.25">
      <c r="AL2243" s="151"/>
    </row>
    <row r="2244" spans="38:38" x14ac:dyDescent="0.25">
      <c r="AL2244" s="151"/>
    </row>
    <row r="2245" spans="38:38" x14ac:dyDescent="0.25">
      <c r="AL2245" s="151"/>
    </row>
    <row r="2246" spans="38:38" x14ac:dyDescent="0.25">
      <c r="AL2246" s="151"/>
    </row>
    <row r="2247" spans="38:38" x14ac:dyDescent="0.25">
      <c r="AL2247" s="151"/>
    </row>
    <row r="2248" spans="38:38" x14ac:dyDescent="0.25">
      <c r="AL2248" s="151"/>
    </row>
    <row r="2249" spans="38:38" x14ac:dyDescent="0.25">
      <c r="AL2249" s="151"/>
    </row>
    <row r="2250" spans="38:38" x14ac:dyDescent="0.25">
      <c r="AL2250" s="151"/>
    </row>
    <row r="2251" spans="38:38" x14ac:dyDescent="0.25">
      <c r="AL2251" s="151"/>
    </row>
    <row r="2252" spans="38:38" x14ac:dyDescent="0.25">
      <c r="AL2252" s="151"/>
    </row>
    <row r="2253" spans="38:38" x14ac:dyDescent="0.25">
      <c r="AL2253" s="151"/>
    </row>
    <row r="2254" spans="38:38" x14ac:dyDescent="0.25">
      <c r="AL2254" s="151"/>
    </row>
    <row r="2255" spans="38:38" x14ac:dyDescent="0.25">
      <c r="AL2255" s="151"/>
    </row>
    <row r="2256" spans="38:38" x14ac:dyDescent="0.25">
      <c r="AL2256" s="151"/>
    </row>
    <row r="2257" spans="38:38" x14ac:dyDescent="0.25">
      <c r="AL2257" s="151"/>
    </row>
    <row r="2258" spans="38:38" x14ac:dyDescent="0.25">
      <c r="AL2258" s="151"/>
    </row>
    <row r="2259" spans="38:38" x14ac:dyDescent="0.25">
      <c r="AL2259" s="151"/>
    </row>
    <row r="2260" spans="38:38" x14ac:dyDescent="0.25">
      <c r="AL2260" s="151"/>
    </row>
    <row r="2261" spans="38:38" x14ac:dyDescent="0.25">
      <c r="AL2261" s="151"/>
    </row>
    <row r="2262" spans="38:38" x14ac:dyDescent="0.25">
      <c r="AL2262" s="151"/>
    </row>
    <row r="2263" spans="38:38" x14ac:dyDescent="0.25">
      <c r="AL2263" s="151"/>
    </row>
    <row r="2264" spans="38:38" x14ac:dyDescent="0.25">
      <c r="AL2264" s="151"/>
    </row>
    <row r="2265" spans="38:38" x14ac:dyDescent="0.25">
      <c r="AL2265" s="151"/>
    </row>
    <row r="2266" spans="38:38" x14ac:dyDescent="0.25">
      <c r="AL2266" s="151"/>
    </row>
    <row r="2267" spans="38:38" x14ac:dyDescent="0.25">
      <c r="AL2267" s="151"/>
    </row>
    <row r="2268" spans="38:38" x14ac:dyDescent="0.25">
      <c r="AL2268" s="151"/>
    </row>
    <row r="2269" spans="38:38" x14ac:dyDescent="0.25">
      <c r="AL2269" s="151"/>
    </row>
    <row r="2270" spans="38:38" x14ac:dyDescent="0.25">
      <c r="AL2270" s="151"/>
    </row>
    <row r="2271" spans="38:38" x14ac:dyDescent="0.25">
      <c r="AL2271" s="151"/>
    </row>
    <row r="2272" spans="38:38" x14ac:dyDescent="0.25">
      <c r="AL2272" s="151"/>
    </row>
    <row r="2273" spans="38:38" x14ac:dyDescent="0.25">
      <c r="AL2273" s="151"/>
    </row>
    <row r="2274" spans="38:38" x14ac:dyDescent="0.25">
      <c r="AL2274" s="151"/>
    </row>
    <row r="2275" spans="38:38" x14ac:dyDescent="0.25">
      <c r="AL2275" s="151"/>
    </row>
    <row r="2276" spans="38:38" x14ac:dyDescent="0.25">
      <c r="AL2276" s="151"/>
    </row>
    <row r="2277" spans="38:38" x14ac:dyDescent="0.25">
      <c r="AL2277" s="151"/>
    </row>
    <row r="2278" spans="38:38" x14ac:dyDescent="0.25">
      <c r="AL2278" s="151"/>
    </row>
    <row r="2279" spans="38:38" x14ac:dyDescent="0.25">
      <c r="AL2279" s="151"/>
    </row>
    <row r="2280" spans="38:38" x14ac:dyDescent="0.25">
      <c r="AL2280" s="151"/>
    </row>
    <row r="2281" spans="38:38" x14ac:dyDescent="0.25">
      <c r="AL2281" s="151"/>
    </row>
    <row r="2282" spans="38:38" x14ac:dyDescent="0.25">
      <c r="AL2282" s="151"/>
    </row>
    <row r="2283" spans="38:38" x14ac:dyDescent="0.25">
      <c r="AL2283" s="151"/>
    </row>
    <row r="2284" spans="38:38" x14ac:dyDescent="0.25">
      <c r="AL2284" s="151"/>
    </row>
    <row r="2285" spans="38:38" x14ac:dyDescent="0.25">
      <c r="AL2285" s="151"/>
    </row>
    <row r="2286" spans="38:38" x14ac:dyDescent="0.25">
      <c r="AL2286" s="151"/>
    </row>
    <row r="2287" spans="38:38" x14ac:dyDescent="0.25">
      <c r="AL2287" s="151"/>
    </row>
    <row r="2288" spans="38:38" x14ac:dyDescent="0.25">
      <c r="AL2288" s="151"/>
    </row>
    <row r="2289" spans="38:38" x14ac:dyDescent="0.25">
      <c r="AL2289" s="151"/>
    </row>
    <row r="2290" spans="38:38" x14ac:dyDescent="0.25">
      <c r="AL2290" s="151"/>
    </row>
    <row r="2291" spans="38:38" x14ac:dyDescent="0.25">
      <c r="AL2291" s="151"/>
    </row>
    <row r="2292" spans="38:38" x14ac:dyDescent="0.25">
      <c r="AL2292" s="151"/>
    </row>
    <row r="2293" spans="38:38" x14ac:dyDescent="0.25">
      <c r="AL2293" s="151"/>
    </row>
    <row r="2294" spans="38:38" x14ac:dyDescent="0.25">
      <c r="AL2294" s="151"/>
    </row>
    <row r="2295" spans="38:38" x14ac:dyDescent="0.25">
      <c r="AL2295" s="151"/>
    </row>
    <row r="2296" spans="38:38" x14ac:dyDescent="0.25">
      <c r="AL2296" s="151"/>
    </row>
    <row r="2297" spans="38:38" x14ac:dyDescent="0.25">
      <c r="AL2297" s="151"/>
    </row>
    <row r="2298" spans="38:38" x14ac:dyDescent="0.25">
      <c r="AL2298" s="151"/>
    </row>
    <row r="2299" spans="38:38" x14ac:dyDescent="0.25">
      <c r="AL2299" s="151"/>
    </row>
    <row r="2300" spans="38:38" x14ac:dyDescent="0.25">
      <c r="AL2300" s="151"/>
    </row>
    <row r="2301" spans="38:38" x14ac:dyDescent="0.25">
      <c r="AL2301" s="151"/>
    </row>
    <row r="2302" spans="38:38" x14ac:dyDescent="0.25">
      <c r="AL2302" s="151"/>
    </row>
    <row r="2303" spans="38:38" x14ac:dyDescent="0.25">
      <c r="AL2303" s="151"/>
    </row>
    <row r="2304" spans="38:38" x14ac:dyDescent="0.25">
      <c r="AL2304" s="151"/>
    </row>
    <row r="2305" spans="38:38" x14ac:dyDescent="0.25">
      <c r="AL2305" s="151"/>
    </row>
    <row r="2306" spans="38:38" x14ac:dyDescent="0.25">
      <c r="AL2306" s="151"/>
    </row>
    <row r="2307" spans="38:38" x14ac:dyDescent="0.25">
      <c r="AL2307" s="151"/>
    </row>
    <row r="2308" spans="38:38" x14ac:dyDescent="0.25">
      <c r="AL2308" s="151"/>
    </row>
    <row r="2309" spans="38:38" x14ac:dyDescent="0.25">
      <c r="AL2309" s="151"/>
    </row>
    <row r="2310" spans="38:38" x14ac:dyDescent="0.25">
      <c r="AL2310" s="151"/>
    </row>
    <row r="2311" spans="38:38" x14ac:dyDescent="0.25">
      <c r="AL2311" s="151"/>
    </row>
    <row r="2312" spans="38:38" x14ac:dyDescent="0.25">
      <c r="AL2312" s="151"/>
    </row>
    <row r="2313" spans="38:38" x14ac:dyDescent="0.25">
      <c r="AL2313" s="151"/>
    </row>
    <row r="2314" spans="38:38" x14ac:dyDescent="0.25">
      <c r="AL2314" s="151"/>
    </row>
    <row r="2315" spans="38:38" x14ac:dyDescent="0.25">
      <c r="AL2315" s="151"/>
    </row>
    <row r="2316" spans="38:38" x14ac:dyDescent="0.25">
      <c r="AL2316" s="151"/>
    </row>
    <row r="2317" spans="38:38" x14ac:dyDescent="0.25">
      <c r="AL2317" s="151"/>
    </row>
    <row r="2318" spans="38:38" x14ac:dyDescent="0.25">
      <c r="AL2318" s="151"/>
    </row>
    <row r="2319" spans="38:38" x14ac:dyDescent="0.25">
      <c r="AL2319" s="151"/>
    </row>
    <row r="2320" spans="38:38" x14ac:dyDescent="0.25">
      <c r="AL2320" s="151"/>
    </row>
    <row r="2321" spans="38:38" x14ac:dyDescent="0.25">
      <c r="AL2321" s="151"/>
    </row>
    <row r="2322" spans="38:38" x14ac:dyDescent="0.25">
      <c r="AL2322" s="151"/>
    </row>
    <row r="2323" spans="38:38" x14ac:dyDescent="0.25">
      <c r="AL2323" s="151"/>
    </row>
    <row r="2324" spans="38:38" x14ac:dyDescent="0.25">
      <c r="AL2324" s="151"/>
    </row>
    <row r="2325" spans="38:38" x14ac:dyDescent="0.25">
      <c r="AL2325" s="151"/>
    </row>
    <row r="2326" spans="38:38" x14ac:dyDescent="0.25">
      <c r="AL2326" s="151"/>
    </row>
    <row r="2327" spans="38:38" x14ac:dyDescent="0.25">
      <c r="AL2327" s="151"/>
    </row>
    <row r="2328" spans="38:38" x14ac:dyDescent="0.25">
      <c r="AL2328" s="151"/>
    </row>
    <row r="2329" spans="38:38" x14ac:dyDescent="0.25">
      <c r="AL2329" s="151"/>
    </row>
    <row r="2330" spans="38:38" x14ac:dyDescent="0.25">
      <c r="AL2330" s="151"/>
    </row>
    <row r="2331" spans="38:38" x14ac:dyDescent="0.25">
      <c r="AL2331" s="151"/>
    </row>
    <row r="2332" spans="38:38" x14ac:dyDescent="0.25">
      <c r="AL2332" s="151"/>
    </row>
    <row r="2333" spans="38:38" x14ac:dyDescent="0.25">
      <c r="AL2333" s="151"/>
    </row>
    <row r="2334" spans="38:38" x14ac:dyDescent="0.25">
      <c r="AL2334" s="151"/>
    </row>
    <row r="2335" spans="38:38" x14ac:dyDescent="0.25">
      <c r="AL2335" s="151"/>
    </row>
    <row r="2336" spans="38:38" x14ac:dyDescent="0.25">
      <c r="AL2336" s="151"/>
    </row>
    <row r="2337" spans="38:38" x14ac:dyDescent="0.25">
      <c r="AL2337" s="151"/>
    </row>
    <row r="2338" spans="38:38" x14ac:dyDescent="0.25">
      <c r="AL2338" s="151"/>
    </row>
    <row r="2339" spans="38:38" x14ac:dyDescent="0.25">
      <c r="AL2339" s="151"/>
    </row>
    <row r="2340" spans="38:38" x14ac:dyDescent="0.25">
      <c r="AL2340" s="151"/>
    </row>
    <row r="2341" spans="38:38" x14ac:dyDescent="0.25">
      <c r="AL2341" s="151"/>
    </row>
    <row r="2342" spans="38:38" x14ac:dyDescent="0.25">
      <c r="AL2342" s="151"/>
    </row>
    <row r="2343" spans="38:38" x14ac:dyDescent="0.25">
      <c r="AL2343" s="151"/>
    </row>
    <row r="2344" spans="38:38" x14ac:dyDescent="0.25">
      <c r="AL2344" s="151"/>
    </row>
    <row r="2345" spans="38:38" x14ac:dyDescent="0.25">
      <c r="AL2345" s="151"/>
    </row>
    <row r="2346" spans="38:38" x14ac:dyDescent="0.25">
      <c r="AL2346" s="151"/>
    </row>
    <row r="2347" spans="38:38" x14ac:dyDescent="0.25">
      <c r="AL2347" s="151"/>
    </row>
    <row r="2348" spans="38:38" x14ac:dyDescent="0.25">
      <c r="AL2348" s="151"/>
    </row>
    <row r="2349" spans="38:38" x14ac:dyDescent="0.25">
      <c r="AL2349" s="151"/>
    </row>
    <row r="2350" spans="38:38" x14ac:dyDescent="0.25">
      <c r="AL2350" s="151"/>
    </row>
    <row r="2351" spans="38:38" x14ac:dyDescent="0.25">
      <c r="AL2351" s="151"/>
    </row>
    <row r="2352" spans="38:38" x14ac:dyDescent="0.25">
      <c r="AL2352" s="151"/>
    </row>
    <row r="2353" spans="38:38" x14ac:dyDescent="0.25">
      <c r="AL2353" s="151"/>
    </row>
    <row r="2354" spans="38:38" x14ac:dyDescent="0.25">
      <c r="AL2354" s="151"/>
    </row>
    <row r="2355" spans="38:38" x14ac:dyDescent="0.25">
      <c r="AL2355" s="151"/>
    </row>
    <row r="2356" spans="38:38" x14ac:dyDescent="0.25">
      <c r="AL2356" s="151"/>
    </row>
    <row r="2357" spans="38:38" x14ac:dyDescent="0.25">
      <c r="AL2357" s="151"/>
    </row>
    <row r="2358" spans="38:38" x14ac:dyDescent="0.25">
      <c r="AL2358" s="151"/>
    </row>
    <row r="2359" spans="38:38" x14ac:dyDescent="0.25">
      <c r="AL2359" s="151"/>
    </row>
    <row r="2360" spans="38:38" x14ac:dyDescent="0.25">
      <c r="AL2360" s="151"/>
    </row>
    <row r="2361" spans="38:38" x14ac:dyDescent="0.25">
      <c r="AL2361" s="151"/>
    </row>
    <row r="2362" spans="38:38" x14ac:dyDescent="0.25">
      <c r="AL2362" s="151"/>
    </row>
    <row r="2363" spans="38:38" x14ac:dyDescent="0.25">
      <c r="AL2363" s="151"/>
    </row>
    <row r="2364" spans="38:38" x14ac:dyDescent="0.25">
      <c r="AL2364" s="151"/>
    </row>
    <row r="2365" spans="38:38" x14ac:dyDescent="0.25">
      <c r="AL2365" s="151"/>
    </row>
    <row r="2366" spans="38:38" x14ac:dyDescent="0.25">
      <c r="AL2366" s="151"/>
    </row>
    <row r="2367" spans="38:38" x14ac:dyDescent="0.25">
      <c r="AL2367" s="151"/>
    </row>
    <row r="2368" spans="38:38" x14ac:dyDescent="0.25">
      <c r="AL2368" s="151"/>
    </row>
    <row r="2369" spans="38:38" x14ac:dyDescent="0.25">
      <c r="AL2369" s="151"/>
    </row>
    <row r="2370" spans="38:38" x14ac:dyDescent="0.25">
      <c r="AL2370" s="151"/>
    </row>
    <row r="2371" spans="38:38" x14ac:dyDescent="0.25">
      <c r="AL2371" s="151"/>
    </row>
    <row r="2372" spans="38:38" x14ac:dyDescent="0.25">
      <c r="AL2372" s="151"/>
    </row>
    <row r="2373" spans="38:38" x14ac:dyDescent="0.25">
      <c r="AL2373" s="151"/>
    </row>
    <row r="2374" spans="38:38" x14ac:dyDescent="0.25">
      <c r="AL2374" s="151"/>
    </row>
    <row r="2375" spans="38:38" x14ac:dyDescent="0.25">
      <c r="AL2375" s="151"/>
    </row>
    <row r="2376" spans="38:38" x14ac:dyDescent="0.25">
      <c r="AL2376" s="151"/>
    </row>
    <row r="2377" spans="38:38" x14ac:dyDescent="0.25">
      <c r="AL2377" s="151"/>
    </row>
    <row r="2378" spans="38:38" x14ac:dyDescent="0.25">
      <c r="AL2378" s="151"/>
    </row>
    <row r="2379" spans="38:38" x14ac:dyDescent="0.25">
      <c r="AL2379" s="151"/>
    </row>
    <row r="2380" spans="38:38" x14ac:dyDescent="0.25">
      <c r="AL2380" s="151"/>
    </row>
    <row r="2381" spans="38:38" x14ac:dyDescent="0.25">
      <c r="AL2381" s="151"/>
    </row>
    <row r="2382" spans="38:38" x14ac:dyDescent="0.25">
      <c r="AL2382" s="151"/>
    </row>
    <row r="2383" spans="38:38" x14ac:dyDescent="0.25">
      <c r="AL2383" s="151"/>
    </row>
    <row r="2384" spans="38:38" x14ac:dyDescent="0.25">
      <c r="AL2384" s="151"/>
    </row>
    <row r="2385" spans="38:38" x14ac:dyDescent="0.25">
      <c r="AL2385" s="151"/>
    </row>
    <row r="2386" spans="38:38" x14ac:dyDescent="0.25">
      <c r="AL2386" s="151"/>
    </row>
    <row r="2387" spans="38:38" x14ac:dyDescent="0.25">
      <c r="AL2387" s="151"/>
    </row>
    <row r="2388" spans="38:38" x14ac:dyDescent="0.25">
      <c r="AL2388" s="151"/>
    </row>
    <row r="2389" spans="38:38" x14ac:dyDescent="0.25">
      <c r="AL2389" s="151"/>
    </row>
    <row r="2390" spans="38:38" x14ac:dyDescent="0.25">
      <c r="AL2390" s="151"/>
    </row>
    <row r="2391" spans="38:38" x14ac:dyDescent="0.25">
      <c r="AL2391" s="151"/>
    </row>
    <row r="2392" spans="38:38" x14ac:dyDescent="0.25">
      <c r="AL2392" s="151"/>
    </row>
    <row r="2393" spans="38:38" x14ac:dyDescent="0.25">
      <c r="AL2393" s="151"/>
    </row>
    <row r="2394" spans="38:38" x14ac:dyDescent="0.25">
      <c r="AL2394" s="151"/>
    </row>
    <row r="2395" spans="38:38" x14ac:dyDescent="0.25">
      <c r="AL2395" s="151"/>
    </row>
    <row r="2396" spans="38:38" x14ac:dyDescent="0.25">
      <c r="AL2396" s="151"/>
    </row>
    <row r="2397" spans="38:38" x14ac:dyDescent="0.25">
      <c r="AL2397" s="151"/>
    </row>
    <row r="2398" spans="38:38" x14ac:dyDescent="0.25">
      <c r="AL2398" s="151"/>
    </row>
    <row r="2399" spans="38:38" x14ac:dyDescent="0.25">
      <c r="AL2399" s="151"/>
    </row>
    <row r="2400" spans="38:38" x14ac:dyDescent="0.25">
      <c r="AL2400" s="151"/>
    </row>
    <row r="2401" spans="38:38" x14ac:dyDescent="0.25">
      <c r="AL2401" s="151"/>
    </row>
    <row r="2402" spans="38:38" x14ac:dyDescent="0.25">
      <c r="AL2402" s="151"/>
    </row>
    <row r="2403" spans="38:38" x14ac:dyDescent="0.25">
      <c r="AL2403" s="151"/>
    </row>
    <row r="2404" spans="38:38" x14ac:dyDescent="0.25">
      <c r="AL2404" s="151"/>
    </row>
    <row r="2405" spans="38:38" x14ac:dyDescent="0.25">
      <c r="AL2405" s="151"/>
    </row>
    <row r="2406" spans="38:38" x14ac:dyDescent="0.25">
      <c r="AL2406" s="151"/>
    </row>
    <row r="2407" spans="38:38" x14ac:dyDescent="0.25">
      <c r="AL2407" s="151"/>
    </row>
    <row r="2408" spans="38:38" x14ac:dyDescent="0.25">
      <c r="AL2408" s="151"/>
    </row>
    <row r="2409" spans="38:38" x14ac:dyDescent="0.25">
      <c r="AL2409" s="151"/>
    </row>
    <row r="2410" spans="38:38" x14ac:dyDescent="0.25">
      <c r="AL2410" s="151"/>
    </row>
    <row r="2411" spans="38:38" x14ac:dyDescent="0.25">
      <c r="AL2411" s="151"/>
    </row>
    <row r="2412" spans="38:38" x14ac:dyDescent="0.25">
      <c r="AL2412" s="151"/>
    </row>
    <row r="2413" spans="38:38" x14ac:dyDescent="0.25">
      <c r="AL2413" s="151"/>
    </row>
    <row r="2414" spans="38:38" x14ac:dyDescent="0.25">
      <c r="AL2414" s="151"/>
    </row>
    <row r="2415" spans="38:38" x14ac:dyDescent="0.25">
      <c r="AL2415" s="151"/>
    </row>
    <row r="2416" spans="38:38" x14ac:dyDescent="0.25">
      <c r="AL2416" s="151"/>
    </row>
    <row r="2417" spans="38:38" x14ac:dyDescent="0.25">
      <c r="AL2417" s="151"/>
    </row>
    <row r="2418" spans="38:38" x14ac:dyDescent="0.25">
      <c r="AL2418" s="151"/>
    </row>
    <row r="2419" spans="38:38" x14ac:dyDescent="0.25">
      <c r="AL2419" s="151"/>
    </row>
    <row r="2420" spans="38:38" x14ac:dyDescent="0.25">
      <c r="AL2420" s="151"/>
    </row>
    <row r="2421" spans="38:38" x14ac:dyDescent="0.25">
      <c r="AL2421" s="151"/>
    </row>
    <row r="2422" spans="38:38" x14ac:dyDescent="0.25">
      <c r="AL2422" s="151"/>
    </row>
    <row r="2423" spans="38:38" x14ac:dyDescent="0.25">
      <c r="AL2423" s="151"/>
    </row>
    <row r="2424" spans="38:38" x14ac:dyDescent="0.25">
      <c r="AL2424" s="151"/>
    </row>
    <row r="2425" spans="38:38" x14ac:dyDescent="0.25">
      <c r="AL2425" s="151"/>
    </row>
    <row r="2426" spans="38:38" x14ac:dyDescent="0.25">
      <c r="AL2426" s="151"/>
    </row>
    <row r="2427" spans="38:38" x14ac:dyDescent="0.25">
      <c r="AL2427" s="151"/>
    </row>
    <row r="2428" spans="38:38" x14ac:dyDescent="0.25">
      <c r="AL2428" s="151"/>
    </row>
    <row r="2429" spans="38:38" x14ac:dyDescent="0.25">
      <c r="AL2429" s="151"/>
    </row>
    <row r="2430" spans="38:38" x14ac:dyDescent="0.25">
      <c r="AL2430" s="151"/>
    </row>
    <row r="2431" spans="38:38" x14ac:dyDescent="0.25">
      <c r="AL2431" s="151"/>
    </row>
    <row r="2432" spans="38:38" x14ac:dyDescent="0.25">
      <c r="AL2432" s="151"/>
    </row>
    <row r="2433" spans="38:38" x14ac:dyDescent="0.25">
      <c r="AL2433" s="151"/>
    </row>
    <row r="2434" spans="38:38" x14ac:dyDescent="0.25">
      <c r="AL2434" s="151"/>
    </row>
    <row r="2435" spans="38:38" x14ac:dyDescent="0.25">
      <c r="AL2435" s="151"/>
    </row>
    <row r="2436" spans="38:38" x14ac:dyDescent="0.25">
      <c r="AL2436" s="151"/>
    </row>
    <row r="2437" spans="38:38" x14ac:dyDescent="0.25">
      <c r="AL2437" s="151"/>
    </row>
    <row r="2438" spans="38:38" x14ac:dyDescent="0.25">
      <c r="AL2438" s="151"/>
    </row>
    <row r="2439" spans="38:38" x14ac:dyDescent="0.25">
      <c r="AL2439" s="151"/>
    </row>
    <row r="2440" spans="38:38" x14ac:dyDescent="0.25">
      <c r="AL2440" s="151"/>
    </row>
    <row r="2441" spans="38:38" x14ac:dyDescent="0.25">
      <c r="AL2441" s="151"/>
    </row>
    <row r="2442" spans="38:38" x14ac:dyDescent="0.25">
      <c r="AL2442" s="151"/>
    </row>
    <row r="2443" spans="38:38" x14ac:dyDescent="0.25">
      <c r="AL2443" s="151"/>
    </row>
    <row r="2444" spans="38:38" x14ac:dyDescent="0.25">
      <c r="AL2444" s="151"/>
    </row>
    <row r="2445" spans="38:38" x14ac:dyDescent="0.25">
      <c r="AL2445" s="151"/>
    </row>
    <row r="2446" spans="38:38" x14ac:dyDescent="0.25">
      <c r="AL2446" s="151"/>
    </row>
    <row r="2447" spans="38:38" x14ac:dyDescent="0.25">
      <c r="AL2447" s="151"/>
    </row>
    <row r="2448" spans="38:38" x14ac:dyDescent="0.25">
      <c r="AL2448" s="151"/>
    </row>
    <row r="2449" spans="38:38" x14ac:dyDescent="0.25">
      <c r="AL2449" s="151"/>
    </row>
    <row r="2450" spans="38:38" x14ac:dyDescent="0.25">
      <c r="AL2450" s="151"/>
    </row>
    <row r="2451" spans="38:38" x14ac:dyDescent="0.25">
      <c r="AL2451" s="151"/>
    </row>
    <row r="2452" spans="38:38" x14ac:dyDescent="0.25">
      <c r="AL2452" s="151"/>
    </row>
    <row r="2453" spans="38:38" x14ac:dyDescent="0.25">
      <c r="AL2453" s="151"/>
    </row>
    <row r="2454" spans="38:38" x14ac:dyDescent="0.25">
      <c r="AL2454" s="151"/>
    </row>
    <row r="2455" spans="38:38" x14ac:dyDescent="0.25">
      <c r="AL2455" s="151"/>
    </row>
    <row r="2456" spans="38:38" x14ac:dyDescent="0.25">
      <c r="AL2456" s="151"/>
    </row>
    <row r="2457" spans="38:38" x14ac:dyDescent="0.25">
      <c r="AL2457" s="151"/>
    </row>
    <row r="2458" spans="38:38" x14ac:dyDescent="0.25">
      <c r="AL2458" s="151"/>
    </row>
    <row r="2459" spans="38:38" x14ac:dyDescent="0.25">
      <c r="AL2459" s="151"/>
    </row>
    <row r="2460" spans="38:38" x14ac:dyDescent="0.25">
      <c r="AL2460" s="151"/>
    </row>
    <row r="2461" spans="38:38" x14ac:dyDescent="0.25">
      <c r="AL2461" s="151"/>
    </row>
    <row r="2462" spans="38:38" x14ac:dyDescent="0.25">
      <c r="AL2462" s="151"/>
    </row>
    <row r="2463" spans="38:38" x14ac:dyDescent="0.25">
      <c r="AL2463" s="151"/>
    </row>
    <row r="2464" spans="38:38" x14ac:dyDescent="0.25">
      <c r="AL2464" s="151"/>
    </row>
    <row r="2465" spans="38:38" x14ac:dyDescent="0.25">
      <c r="AL2465" s="151"/>
    </row>
    <row r="2466" spans="38:38" x14ac:dyDescent="0.25">
      <c r="AL2466" s="151"/>
    </row>
    <row r="2467" spans="38:38" x14ac:dyDescent="0.25">
      <c r="AL2467" s="151"/>
    </row>
    <row r="2468" spans="38:38" x14ac:dyDescent="0.25">
      <c r="AL2468" s="151"/>
    </row>
    <row r="2469" spans="38:38" x14ac:dyDescent="0.25">
      <c r="AL2469" s="151"/>
    </row>
    <row r="2470" spans="38:38" x14ac:dyDescent="0.25">
      <c r="AL2470" s="151"/>
    </row>
    <row r="2471" spans="38:38" x14ac:dyDescent="0.25">
      <c r="AL2471" s="151"/>
    </row>
    <row r="2472" spans="38:38" x14ac:dyDescent="0.25">
      <c r="AL2472" s="151"/>
    </row>
    <row r="2473" spans="38:38" x14ac:dyDescent="0.25">
      <c r="AL2473" s="151"/>
    </row>
    <row r="2474" spans="38:38" x14ac:dyDescent="0.25">
      <c r="AL2474" s="151"/>
    </row>
    <row r="2475" spans="38:38" x14ac:dyDescent="0.25">
      <c r="AL2475" s="151"/>
    </row>
    <row r="2476" spans="38:38" x14ac:dyDescent="0.25">
      <c r="AL2476" s="151"/>
    </row>
    <row r="2477" spans="38:38" x14ac:dyDescent="0.25">
      <c r="AL2477" s="151"/>
    </row>
    <row r="2478" spans="38:38" x14ac:dyDescent="0.25">
      <c r="AL2478" s="151"/>
    </row>
    <row r="2479" spans="38:38" x14ac:dyDescent="0.25">
      <c r="AL2479" s="151"/>
    </row>
    <row r="2480" spans="38:38" x14ac:dyDescent="0.25">
      <c r="AL2480" s="151"/>
    </row>
    <row r="2481" spans="38:38" x14ac:dyDescent="0.25">
      <c r="AL2481" s="151"/>
    </row>
    <row r="2482" spans="38:38" x14ac:dyDescent="0.25">
      <c r="AL2482" s="151"/>
    </row>
    <row r="2483" spans="38:38" x14ac:dyDescent="0.25">
      <c r="AL2483" s="151"/>
    </row>
    <row r="2484" spans="38:38" x14ac:dyDescent="0.25">
      <c r="AL2484" s="151"/>
    </row>
    <row r="2485" spans="38:38" x14ac:dyDescent="0.25">
      <c r="AL2485" s="151"/>
    </row>
    <row r="2486" spans="38:38" x14ac:dyDescent="0.25">
      <c r="AL2486" s="151"/>
    </row>
    <row r="2487" spans="38:38" x14ac:dyDescent="0.25">
      <c r="AL2487" s="151"/>
    </row>
    <row r="2488" spans="38:38" x14ac:dyDescent="0.25">
      <c r="AL2488" s="151"/>
    </row>
    <row r="2489" spans="38:38" x14ac:dyDescent="0.25">
      <c r="AL2489" s="151"/>
    </row>
    <row r="2490" spans="38:38" x14ac:dyDescent="0.25">
      <c r="AL2490" s="151"/>
    </row>
    <row r="2491" spans="38:38" x14ac:dyDescent="0.25">
      <c r="AL2491" s="151"/>
    </row>
    <row r="2492" spans="38:38" x14ac:dyDescent="0.25">
      <c r="AL2492" s="151"/>
    </row>
    <row r="2493" spans="38:38" x14ac:dyDescent="0.25">
      <c r="AL2493" s="151"/>
    </row>
    <row r="2494" spans="38:38" x14ac:dyDescent="0.25">
      <c r="AL2494" s="151"/>
    </row>
    <row r="2495" spans="38:38" x14ac:dyDescent="0.25">
      <c r="AL2495" s="151"/>
    </row>
    <row r="2496" spans="38:38" x14ac:dyDescent="0.25">
      <c r="AL2496" s="151"/>
    </row>
    <row r="2497" spans="38:38" x14ac:dyDescent="0.25">
      <c r="AL2497" s="151"/>
    </row>
    <row r="2498" spans="38:38" x14ac:dyDescent="0.25">
      <c r="AL2498" s="151"/>
    </row>
    <row r="2499" spans="38:38" x14ac:dyDescent="0.25">
      <c r="AL2499" s="151"/>
    </row>
    <row r="2500" spans="38:38" x14ac:dyDescent="0.25">
      <c r="AL2500" s="151"/>
    </row>
    <row r="2501" spans="38:38" x14ac:dyDescent="0.25">
      <c r="AL2501" s="151"/>
    </row>
    <row r="2502" spans="38:38" x14ac:dyDescent="0.25">
      <c r="AL2502" s="151"/>
    </row>
    <row r="2503" spans="38:38" x14ac:dyDescent="0.25">
      <c r="AL2503" s="151"/>
    </row>
    <row r="2504" spans="38:38" x14ac:dyDescent="0.25">
      <c r="AL2504" s="151"/>
    </row>
    <row r="2505" spans="38:38" x14ac:dyDescent="0.25">
      <c r="AL2505" s="151"/>
    </row>
    <row r="2506" spans="38:38" x14ac:dyDescent="0.25">
      <c r="AL2506" s="151"/>
    </row>
    <row r="2507" spans="38:38" x14ac:dyDescent="0.25">
      <c r="AL2507" s="151"/>
    </row>
    <row r="2508" spans="38:38" x14ac:dyDescent="0.25">
      <c r="AL2508" s="151"/>
    </row>
    <row r="2509" spans="38:38" x14ac:dyDescent="0.25">
      <c r="AL2509" s="151"/>
    </row>
    <row r="2510" spans="38:38" x14ac:dyDescent="0.25">
      <c r="AL2510" s="151"/>
    </row>
    <row r="2511" spans="38:38" x14ac:dyDescent="0.25">
      <c r="AL2511" s="151"/>
    </row>
    <row r="2512" spans="38:38" x14ac:dyDescent="0.25">
      <c r="AL2512" s="151"/>
    </row>
    <row r="2513" spans="38:38" x14ac:dyDescent="0.25">
      <c r="AL2513" s="151"/>
    </row>
    <row r="2514" spans="38:38" x14ac:dyDescent="0.25">
      <c r="AL2514" s="151"/>
    </row>
    <row r="2515" spans="38:38" x14ac:dyDescent="0.25">
      <c r="AL2515" s="151"/>
    </row>
    <row r="2516" spans="38:38" x14ac:dyDescent="0.25">
      <c r="AL2516" s="151"/>
    </row>
    <row r="2517" spans="38:38" x14ac:dyDescent="0.25">
      <c r="AL2517" s="151"/>
    </row>
    <row r="2518" spans="38:38" x14ac:dyDescent="0.25">
      <c r="AL2518" s="151"/>
    </row>
    <row r="2519" spans="38:38" x14ac:dyDescent="0.25">
      <c r="AL2519" s="151"/>
    </row>
    <row r="2520" spans="38:38" x14ac:dyDescent="0.25">
      <c r="AL2520" s="151"/>
    </row>
    <row r="2521" spans="38:38" x14ac:dyDescent="0.25">
      <c r="AL2521" s="151"/>
    </row>
    <row r="2522" spans="38:38" x14ac:dyDescent="0.25">
      <c r="AL2522" s="151"/>
    </row>
    <row r="2523" spans="38:38" x14ac:dyDescent="0.25">
      <c r="AL2523" s="151"/>
    </row>
    <row r="2524" spans="38:38" x14ac:dyDescent="0.25">
      <c r="AL2524" s="151"/>
    </row>
    <row r="2525" spans="38:38" x14ac:dyDescent="0.25">
      <c r="AL2525" s="151"/>
    </row>
    <row r="2526" spans="38:38" x14ac:dyDescent="0.25">
      <c r="AL2526" s="151"/>
    </row>
    <row r="2527" spans="38:38" x14ac:dyDescent="0.25">
      <c r="AL2527" s="151"/>
    </row>
    <row r="2528" spans="38:38" x14ac:dyDescent="0.25">
      <c r="AL2528" s="151"/>
    </row>
    <row r="2529" spans="38:38" x14ac:dyDescent="0.25">
      <c r="AL2529" s="151"/>
    </row>
    <row r="2530" spans="38:38" x14ac:dyDescent="0.25">
      <c r="AL2530" s="151"/>
    </row>
    <row r="2531" spans="38:38" x14ac:dyDescent="0.25">
      <c r="AL2531" s="151"/>
    </row>
    <row r="2532" spans="38:38" x14ac:dyDescent="0.25">
      <c r="AL2532" s="151"/>
    </row>
    <row r="2533" spans="38:38" x14ac:dyDescent="0.25">
      <c r="AL2533" s="151"/>
    </row>
    <row r="2534" spans="38:38" x14ac:dyDescent="0.25">
      <c r="AL2534" s="151"/>
    </row>
    <row r="2535" spans="38:38" x14ac:dyDescent="0.25">
      <c r="AL2535" s="151"/>
    </row>
    <row r="2536" spans="38:38" x14ac:dyDescent="0.25">
      <c r="AL2536" s="151"/>
    </row>
    <row r="2537" spans="38:38" x14ac:dyDescent="0.25">
      <c r="AL2537" s="151"/>
    </row>
    <row r="2538" spans="38:38" x14ac:dyDescent="0.25">
      <c r="AL2538" s="151"/>
    </row>
    <row r="2539" spans="38:38" x14ac:dyDescent="0.25">
      <c r="AL2539" s="151"/>
    </row>
    <row r="2540" spans="38:38" x14ac:dyDescent="0.25">
      <c r="AL2540" s="151"/>
    </row>
    <row r="2541" spans="38:38" x14ac:dyDescent="0.25">
      <c r="AL2541" s="151"/>
    </row>
    <row r="2542" spans="38:38" x14ac:dyDescent="0.25">
      <c r="AL2542" s="151"/>
    </row>
    <row r="2543" spans="38:38" x14ac:dyDescent="0.25">
      <c r="AL2543" s="151"/>
    </row>
    <row r="2544" spans="38:38" x14ac:dyDescent="0.25">
      <c r="AL2544" s="151"/>
    </row>
    <row r="2545" spans="38:38" x14ac:dyDescent="0.25">
      <c r="AL2545" s="151"/>
    </row>
    <row r="2546" spans="38:38" x14ac:dyDescent="0.25">
      <c r="AL2546" s="151"/>
    </row>
    <row r="2547" spans="38:38" x14ac:dyDescent="0.25">
      <c r="AL2547" s="151"/>
    </row>
    <row r="2548" spans="38:38" x14ac:dyDescent="0.25">
      <c r="AL2548" s="151"/>
    </row>
    <row r="2549" spans="38:38" x14ac:dyDescent="0.25">
      <c r="AL2549" s="151"/>
    </row>
    <row r="2550" spans="38:38" x14ac:dyDescent="0.25">
      <c r="AL2550" s="151"/>
    </row>
    <row r="2551" spans="38:38" x14ac:dyDescent="0.25">
      <c r="AL2551" s="151"/>
    </row>
    <row r="2552" spans="38:38" x14ac:dyDescent="0.25">
      <c r="AL2552" s="151"/>
    </row>
    <row r="2553" spans="38:38" x14ac:dyDescent="0.25">
      <c r="AL2553" s="151"/>
    </row>
    <row r="2554" spans="38:38" x14ac:dyDescent="0.25">
      <c r="AL2554" s="151"/>
    </row>
    <row r="2555" spans="38:38" x14ac:dyDescent="0.25">
      <c r="AL2555" s="151"/>
    </row>
    <row r="2556" spans="38:38" x14ac:dyDescent="0.25">
      <c r="AL2556" s="151"/>
    </row>
    <row r="2557" spans="38:38" x14ac:dyDescent="0.25">
      <c r="AL2557" s="151"/>
    </row>
    <row r="2558" spans="38:38" x14ac:dyDescent="0.25">
      <c r="AL2558" s="151"/>
    </row>
    <row r="2559" spans="38:38" x14ac:dyDescent="0.25">
      <c r="AL2559" s="151"/>
    </row>
    <row r="2560" spans="38:38" x14ac:dyDescent="0.25">
      <c r="AL2560" s="151"/>
    </row>
    <row r="2561" spans="38:38" x14ac:dyDescent="0.25">
      <c r="AL2561" s="151"/>
    </row>
    <row r="2562" spans="38:38" x14ac:dyDescent="0.25">
      <c r="AL2562" s="151"/>
    </row>
    <row r="2563" spans="38:38" x14ac:dyDescent="0.25">
      <c r="AL2563" s="151"/>
    </row>
    <row r="2564" spans="38:38" x14ac:dyDescent="0.25">
      <c r="AL2564" s="151"/>
    </row>
    <row r="2565" spans="38:38" x14ac:dyDescent="0.25">
      <c r="AL2565" s="151"/>
    </row>
    <row r="2566" spans="38:38" x14ac:dyDescent="0.25">
      <c r="AL2566" s="151"/>
    </row>
    <row r="2567" spans="38:38" x14ac:dyDescent="0.25">
      <c r="AL2567" s="151"/>
    </row>
    <row r="2568" spans="38:38" x14ac:dyDescent="0.25">
      <c r="AL2568" s="151"/>
    </row>
    <row r="2569" spans="38:38" x14ac:dyDescent="0.25">
      <c r="AL2569" s="151"/>
    </row>
    <row r="2570" spans="38:38" x14ac:dyDescent="0.25">
      <c r="AL2570" s="151"/>
    </row>
    <row r="2571" spans="38:38" x14ac:dyDescent="0.25">
      <c r="AL2571" s="151"/>
    </row>
    <row r="2572" spans="38:38" x14ac:dyDescent="0.25">
      <c r="AL2572" s="151"/>
    </row>
    <row r="2573" spans="38:38" x14ac:dyDescent="0.25">
      <c r="AL2573" s="151"/>
    </row>
    <row r="2574" spans="38:38" x14ac:dyDescent="0.25">
      <c r="AL2574" s="151"/>
    </row>
    <row r="2575" spans="38:38" x14ac:dyDescent="0.25">
      <c r="AL2575" s="151"/>
    </row>
    <row r="2576" spans="38:38" x14ac:dyDescent="0.25">
      <c r="AL2576" s="151"/>
    </row>
    <row r="2577" spans="38:38" x14ac:dyDescent="0.25">
      <c r="AL2577" s="151"/>
    </row>
    <row r="2578" spans="38:38" x14ac:dyDescent="0.25">
      <c r="AL2578" s="151"/>
    </row>
    <row r="2579" spans="38:38" x14ac:dyDescent="0.25">
      <c r="AL2579" s="151"/>
    </row>
    <row r="2580" spans="38:38" x14ac:dyDescent="0.25">
      <c r="AL2580" s="151"/>
    </row>
    <row r="2581" spans="38:38" x14ac:dyDescent="0.25">
      <c r="AL2581" s="151"/>
    </row>
    <row r="2582" spans="38:38" x14ac:dyDescent="0.25">
      <c r="AL2582" s="151"/>
    </row>
    <row r="2583" spans="38:38" x14ac:dyDescent="0.25">
      <c r="AL2583" s="151"/>
    </row>
    <row r="2584" spans="38:38" x14ac:dyDescent="0.25">
      <c r="AL2584" s="151"/>
    </row>
    <row r="2585" spans="38:38" x14ac:dyDescent="0.25">
      <c r="AL2585" s="151"/>
    </row>
    <row r="2586" spans="38:38" x14ac:dyDescent="0.25">
      <c r="AL2586" s="151"/>
    </row>
    <row r="2587" spans="38:38" x14ac:dyDescent="0.25">
      <c r="AL2587" s="151"/>
    </row>
    <row r="2588" spans="38:38" x14ac:dyDescent="0.25">
      <c r="AL2588" s="151"/>
    </row>
    <row r="2589" spans="38:38" x14ac:dyDescent="0.25">
      <c r="AL2589" s="151"/>
    </row>
    <row r="2590" spans="38:38" x14ac:dyDescent="0.25">
      <c r="AL2590" s="151"/>
    </row>
    <row r="2591" spans="38:38" x14ac:dyDescent="0.25">
      <c r="AL2591" s="151"/>
    </row>
    <row r="2592" spans="38:38" x14ac:dyDescent="0.25">
      <c r="AL2592" s="151"/>
    </row>
    <row r="2593" spans="38:38" x14ac:dyDescent="0.25">
      <c r="AL2593" s="151"/>
    </row>
    <row r="2594" spans="38:38" x14ac:dyDescent="0.25">
      <c r="AL2594" s="151"/>
    </row>
    <row r="2595" spans="38:38" x14ac:dyDescent="0.25">
      <c r="AL2595" s="151"/>
    </row>
    <row r="2596" spans="38:38" x14ac:dyDescent="0.25">
      <c r="AL2596" s="151"/>
    </row>
    <row r="2597" spans="38:38" x14ac:dyDescent="0.25">
      <c r="AL2597" s="151"/>
    </row>
    <row r="2598" spans="38:38" x14ac:dyDescent="0.25">
      <c r="AL2598" s="151"/>
    </row>
    <row r="2599" spans="38:38" x14ac:dyDescent="0.25">
      <c r="AL2599" s="151"/>
    </row>
    <row r="2600" spans="38:38" x14ac:dyDescent="0.25">
      <c r="AL2600" s="151"/>
    </row>
    <row r="2601" spans="38:38" x14ac:dyDescent="0.25">
      <c r="AL2601" s="151"/>
    </row>
    <row r="2602" spans="38:38" x14ac:dyDescent="0.25">
      <c r="AL2602" s="151"/>
    </row>
    <row r="2603" spans="38:38" x14ac:dyDescent="0.25">
      <c r="AL2603" s="151"/>
    </row>
    <row r="2604" spans="38:38" x14ac:dyDescent="0.25">
      <c r="AL2604" s="151"/>
    </row>
    <row r="2605" spans="38:38" x14ac:dyDescent="0.25">
      <c r="AL2605" s="151"/>
    </row>
    <row r="2606" spans="38:38" x14ac:dyDescent="0.25">
      <c r="AL2606" s="151"/>
    </row>
    <row r="2607" spans="38:38" x14ac:dyDescent="0.25">
      <c r="AL2607" s="151"/>
    </row>
    <row r="2608" spans="38:38" x14ac:dyDescent="0.25">
      <c r="AL2608" s="151"/>
    </row>
    <row r="2609" spans="38:38" x14ac:dyDescent="0.25">
      <c r="AL2609" s="151"/>
    </row>
    <row r="2610" spans="38:38" x14ac:dyDescent="0.25">
      <c r="AL2610" s="151"/>
    </row>
    <row r="2611" spans="38:38" x14ac:dyDescent="0.25">
      <c r="AL2611" s="151"/>
    </row>
    <row r="2612" spans="38:38" x14ac:dyDescent="0.25">
      <c r="AL2612" s="151"/>
    </row>
    <row r="2613" spans="38:38" x14ac:dyDescent="0.25">
      <c r="AL2613" s="151"/>
    </row>
    <row r="2614" spans="38:38" x14ac:dyDescent="0.25">
      <c r="AL2614" s="151"/>
    </row>
    <row r="2615" spans="38:38" x14ac:dyDescent="0.25">
      <c r="AL2615" s="151"/>
    </row>
    <row r="2616" spans="38:38" x14ac:dyDescent="0.25">
      <c r="AL2616" s="151"/>
    </row>
    <row r="2617" spans="38:38" x14ac:dyDescent="0.25">
      <c r="AL2617" s="151"/>
    </row>
    <row r="2618" spans="38:38" x14ac:dyDescent="0.25">
      <c r="AL2618" s="151"/>
    </row>
    <row r="2619" spans="38:38" x14ac:dyDescent="0.25">
      <c r="AL2619" s="151"/>
    </row>
    <row r="2620" spans="38:38" x14ac:dyDescent="0.25">
      <c r="AL2620" s="151"/>
    </row>
    <row r="2621" spans="38:38" x14ac:dyDescent="0.25">
      <c r="AL2621" s="151"/>
    </row>
    <row r="2622" spans="38:38" x14ac:dyDescent="0.25">
      <c r="AL2622" s="151"/>
    </row>
    <row r="2623" spans="38:38" x14ac:dyDescent="0.25">
      <c r="AL2623" s="151"/>
    </row>
    <row r="2624" spans="38:38" x14ac:dyDescent="0.25">
      <c r="AL2624" s="151"/>
    </row>
    <row r="2625" spans="38:38" x14ac:dyDescent="0.25">
      <c r="AL2625" s="151"/>
    </row>
    <row r="2626" spans="38:38" x14ac:dyDescent="0.25">
      <c r="AL2626" s="151"/>
    </row>
    <row r="2627" spans="38:38" x14ac:dyDescent="0.25">
      <c r="AL2627" s="151"/>
    </row>
    <row r="2628" spans="38:38" x14ac:dyDescent="0.25">
      <c r="AL2628" s="151"/>
    </row>
    <row r="2629" spans="38:38" x14ac:dyDescent="0.25">
      <c r="AL2629" s="151"/>
    </row>
    <row r="2630" spans="38:38" x14ac:dyDescent="0.25">
      <c r="AL2630" s="151"/>
    </row>
    <row r="2631" spans="38:38" x14ac:dyDescent="0.25">
      <c r="AL2631" s="151"/>
    </row>
    <row r="2632" spans="38:38" x14ac:dyDescent="0.25">
      <c r="AL2632" s="151"/>
    </row>
    <row r="2633" spans="38:38" x14ac:dyDescent="0.25">
      <c r="AL2633" s="151"/>
    </row>
    <row r="2634" spans="38:38" x14ac:dyDescent="0.25">
      <c r="AL2634" s="151"/>
    </row>
    <row r="2635" spans="38:38" x14ac:dyDescent="0.25">
      <c r="AL2635" s="151"/>
    </row>
    <row r="2636" spans="38:38" x14ac:dyDescent="0.25">
      <c r="AL2636" s="151"/>
    </row>
    <row r="2637" spans="38:38" x14ac:dyDescent="0.25">
      <c r="AL2637" s="151"/>
    </row>
    <row r="2638" spans="38:38" x14ac:dyDescent="0.25">
      <c r="AL2638" s="151"/>
    </row>
    <row r="2639" spans="38:38" x14ac:dyDescent="0.25">
      <c r="AL2639" s="151"/>
    </row>
    <row r="2640" spans="38:38" x14ac:dyDescent="0.25">
      <c r="AL2640" s="151"/>
    </row>
    <row r="2641" spans="38:38" x14ac:dyDescent="0.25">
      <c r="AL2641" s="151"/>
    </row>
    <row r="2642" spans="38:38" x14ac:dyDescent="0.25">
      <c r="AL2642" s="151"/>
    </row>
    <row r="2643" spans="38:38" x14ac:dyDescent="0.25">
      <c r="AL2643" s="151"/>
    </row>
    <row r="2644" spans="38:38" x14ac:dyDescent="0.25">
      <c r="AL2644" s="151"/>
    </row>
    <row r="2645" spans="38:38" x14ac:dyDescent="0.25">
      <c r="AL2645" s="151"/>
    </row>
    <row r="2646" spans="38:38" x14ac:dyDescent="0.25">
      <c r="AL2646" s="151"/>
    </row>
    <row r="2647" spans="38:38" x14ac:dyDescent="0.25">
      <c r="AL2647" s="151"/>
    </row>
    <row r="2648" spans="38:38" x14ac:dyDescent="0.25">
      <c r="AL2648" s="151"/>
    </row>
    <row r="2649" spans="38:38" x14ac:dyDescent="0.25">
      <c r="AL2649" s="151"/>
    </row>
    <row r="2650" spans="38:38" x14ac:dyDescent="0.25">
      <c r="AL2650" s="151"/>
    </row>
    <row r="2651" spans="38:38" x14ac:dyDescent="0.25">
      <c r="AL2651" s="151"/>
    </row>
    <row r="2652" spans="38:38" x14ac:dyDescent="0.25">
      <c r="AL2652" s="151"/>
    </row>
    <row r="2653" spans="38:38" x14ac:dyDescent="0.25">
      <c r="AL2653" s="151"/>
    </row>
    <row r="2654" spans="38:38" x14ac:dyDescent="0.25">
      <c r="AL2654" s="151"/>
    </row>
    <row r="2655" spans="38:38" x14ac:dyDescent="0.25">
      <c r="AL2655" s="151"/>
    </row>
    <row r="2656" spans="38:38" x14ac:dyDescent="0.25">
      <c r="AL2656" s="151"/>
    </row>
    <row r="2657" spans="38:38" x14ac:dyDescent="0.25">
      <c r="AL2657" s="151"/>
    </row>
    <row r="2658" spans="38:38" x14ac:dyDescent="0.25">
      <c r="AL2658" s="151"/>
    </row>
    <row r="2659" spans="38:38" x14ac:dyDescent="0.25">
      <c r="AL2659" s="151"/>
    </row>
    <row r="2660" spans="38:38" x14ac:dyDescent="0.25">
      <c r="AL2660" s="151"/>
    </row>
    <row r="2661" spans="38:38" x14ac:dyDescent="0.25">
      <c r="AL2661" s="151"/>
    </row>
    <row r="2662" spans="38:38" x14ac:dyDescent="0.25">
      <c r="AL2662" s="151"/>
    </row>
    <row r="2663" spans="38:38" x14ac:dyDescent="0.25">
      <c r="AL2663" s="151"/>
    </row>
    <row r="2664" spans="38:38" x14ac:dyDescent="0.25">
      <c r="AL2664" s="151"/>
    </row>
    <row r="2665" spans="38:38" x14ac:dyDescent="0.25">
      <c r="AL2665" s="151"/>
    </row>
    <row r="2666" spans="38:38" x14ac:dyDescent="0.25">
      <c r="AL2666" s="151"/>
    </row>
    <row r="2667" spans="38:38" x14ac:dyDescent="0.25">
      <c r="AL2667" s="151"/>
    </row>
    <row r="2668" spans="38:38" x14ac:dyDescent="0.25">
      <c r="AL2668" s="151"/>
    </row>
    <row r="2669" spans="38:38" x14ac:dyDescent="0.25">
      <c r="AL2669" s="151"/>
    </row>
    <row r="2670" spans="38:38" x14ac:dyDescent="0.25">
      <c r="AL2670" s="151"/>
    </row>
    <row r="2671" spans="38:38" x14ac:dyDescent="0.25">
      <c r="AL2671" s="151"/>
    </row>
    <row r="2672" spans="38:38" x14ac:dyDescent="0.25">
      <c r="AL2672" s="151"/>
    </row>
    <row r="2673" spans="38:38" x14ac:dyDescent="0.25">
      <c r="AL2673" s="151"/>
    </row>
    <row r="2674" spans="38:38" x14ac:dyDescent="0.25">
      <c r="AL2674" s="151"/>
    </row>
    <row r="2675" spans="38:38" x14ac:dyDescent="0.25">
      <c r="AL2675" s="151"/>
    </row>
    <row r="2676" spans="38:38" x14ac:dyDescent="0.25">
      <c r="AL2676" s="151"/>
    </row>
    <row r="2677" spans="38:38" x14ac:dyDescent="0.25">
      <c r="AL2677" s="151"/>
    </row>
    <row r="2678" spans="38:38" x14ac:dyDescent="0.25">
      <c r="AL2678" s="151"/>
    </row>
    <row r="2679" spans="38:38" x14ac:dyDescent="0.25">
      <c r="AL2679" s="151"/>
    </row>
    <row r="2680" spans="38:38" x14ac:dyDescent="0.25">
      <c r="AL2680" s="151"/>
    </row>
    <row r="2681" spans="38:38" x14ac:dyDescent="0.25">
      <c r="AL2681" s="151"/>
    </row>
    <row r="2682" spans="38:38" x14ac:dyDescent="0.25">
      <c r="AL2682" s="151"/>
    </row>
    <row r="2683" spans="38:38" x14ac:dyDescent="0.25">
      <c r="AL2683" s="151"/>
    </row>
    <row r="2684" spans="38:38" x14ac:dyDescent="0.25">
      <c r="AL2684" s="151"/>
    </row>
    <row r="2685" spans="38:38" x14ac:dyDescent="0.25">
      <c r="AL2685" s="151"/>
    </row>
    <row r="2686" spans="38:38" x14ac:dyDescent="0.25">
      <c r="AL2686" s="151"/>
    </row>
    <row r="2687" spans="38:38" x14ac:dyDescent="0.25">
      <c r="AL2687" s="151"/>
    </row>
    <row r="2688" spans="38:38" x14ac:dyDescent="0.25">
      <c r="AL2688" s="151"/>
    </row>
    <row r="2689" spans="38:38" x14ac:dyDescent="0.25">
      <c r="AL2689" s="151"/>
    </row>
    <row r="2690" spans="38:38" x14ac:dyDescent="0.25">
      <c r="AL2690" s="151"/>
    </row>
    <row r="2691" spans="38:38" x14ac:dyDescent="0.25">
      <c r="AL2691" s="151"/>
    </row>
    <row r="2692" spans="38:38" x14ac:dyDescent="0.25">
      <c r="AL2692" s="151"/>
    </row>
    <row r="2693" spans="38:38" x14ac:dyDescent="0.25">
      <c r="AL2693" s="151"/>
    </row>
    <row r="2694" spans="38:38" x14ac:dyDescent="0.25">
      <c r="AL2694" s="151"/>
    </row>
    <row r="2695" spans="38:38" x14ac:dyDescent="0.25">
      <c r="AL2695" s="151"/>
    </row>
    <row r="2696" spans="38:38" x14ac:dyDescent="0.25">
      <c r="AL2696" s="151"/>
    </row>
    <row r="2697" spans="38:38" x14ac:dyDescent="0.25">
      <c r="AL2697" s="151"/>
    </row>
    <row r="2698" spans="38:38" x14ac:dyDescent="0.25">
      <c r="AL2698" s="151"/>
    </row>
    <row r="2699" spans="38:38" x14ac:dyDescent="0.25">
      <c r="AL2699" s="151"/>
    </row>
    <row r="2700" spans="38:38" x14ac:dyDescent="0.25">
      <c r="AL2700" s="151"/>
    </row>
    <row r="2701" spans="38:38" x14ac:dyDescent="0.25">
      <c r="AL2701" s="151"/>
    </row>
    <row r="2702" spans="38:38" x14ac:dyDescent="0.25">
      <c r="AL2702" s="151"/>
    </row>
    <row r="2703" spans="38:38" x14ac:dyDescent="0.25">
      <c r="AL2703" s="151"/>
    </row>
    <row r="2704" spans="38:38" x14ac:dyDescent="0.25">
      <c r="AL2704" s="151"/>
    </row>
    <row r="2705" spans="38:38" x14ac:dyDescent="0.25">
      <c r="AL2705" s="151"/>
    </row>
    <row r="2706" spans="38:38" x14ac:dyDescent="0.25">
      <c r="AL2706" s="151"/>
    </row>
    <row r="2707" spans="38:38" x14ac:dyDescent="0.25">
      <c r="AL2707" s="151"/>
    </row>
    <row r="2708" spans="38:38" x14ac:dyDescent="0.25">
      <c r="AL2708" s="151"/>
    </row>
    <row r="2709" spans="38:38" x14ac:dyDescent="0.25">
      <c r="AL2709" s="151"/>
    </row>
    <row r="2710" spans="38:38" x14ac:dyDescent="0.25">
      <c r="AL2710" s="151"/>
    </row>
    <row r="2711" spans="38:38" x14ac:dyDescent="0.25">
      <c r="AL2711" s="151"/>
    </row>
    <row r="2712" spans="38:38" x14ac:dyDescent="0.25">
      <c r="AL2712" s="151"/>
    </row>
    <row r="2713" spans="38:38" x14ac:dyDescent="0.25">
      <c r="AL2713" s="151"/>
    </row>
    <row r="2714" spans="38:38" x14ac:dyDescent="0.25">
      <c r="AL2714" s="151"/>
    </row>
    <row r="2715" spans="38:38" x14ac:dyDescent="0.25">
      <c r="AL2715" s="151"/>
    </row>
    <row r="2716" spans="38:38" x14ac:dyDescent="0.25">
      <c r="AL2716" s="151"/>
    </row>
    <row r="2717" spans="38:38" x14ac:dyDescent="0.25">
      <c r="AL2717" s="151"/>
    </row>
    <row r="2718" spans="38:38" x14ac:dyDescent="0.25">
      <c r="AL2718" s="151"/>
    </row>
    <row r="2719" spans="38:38" x14ac:dyDescent="0.25">
      <c r="AL2719" s="151"/>
    </row>
    <row r="2720" spans="38:38" x14ac:dyDescent="0.25">
      <c r="AL2720" s="151"/>
    </row>
    <row r="2721" spans="38:38" x14ac:dyDescent="0.25">
      <c r="AL2721" s="151"/>
    </row>
    <row r="2722" spans="38:38" x14ac:dyDescent="0.25">
      <c r="AL2722" s="151"/>
    </row>
    <row r="2723" spans="38:38" x14ac:dyDescent="0.25">
      <c r="AL2723" s="151"/>
    </row>
    <row r="2724" spans="38:38" x14ac:dyDescent="0.25">
      <c r="AL2724" s="151"/>
    </row>
    <row r="2725" spans="38:38" x14ac:dyDescent="0.25">
      <c r="AL2725" s="151"/>
    </row>
    <row r="2726" spans="38:38" x14ac:dyDescent="0.25">
      <c r="AL2726" s="151"/>
    </row>
    <row r="2727" spans="38:38" x14ac:dyDescent="0.25">
      <c r="AL2727" s="151"/>
    </row>
    <row r="2728" spans="38:38" x14ac:dyDescent="0.25">
      <c r="AL2728" s="151"/>
    </row>
    <row r="2729" spans="38:38" x14ac:dyDescent="0.25">
      <c r="AL2729" s="151"/>
    </row>
    <row r="2730" spans="38:38" x14ac:dyDescent="0.25">
      <c r="AL2730" s="151"/>
    </row>
    <row r="2731" spans="38:38" x14ac:dyDescent="0.25">
      <c r="AL2731" s="151"/>
    </row>
    <row r="2732" spans="38:38" x14ac:dyDescent="0.25">
      <c r="AL2732" s="151"/>
    </row>
    <row r="2733" spans="38:38" x14ac:dyDescent="0.25">
      <c r="AL2733" s="151"/>
    </row>
    <row r="2734" spans="38:38" x14ac:dyDescent="0.25">
      <c r="AL2734" s="151"/>
    </row>
    <row r="2735" spans="38:38" x14ac:dyDescent="0.25">
      <c r="AL2735" s="151"/>
    </row>
    <row r="2736" spans="38:38" x14ac:dyDescent="0.25">
      <c r="AL2736" s="151"/>
    </row>
    <row r="2737" spans="38:38" x14ac:dyDescent="0.25">
      <c r="AL2737" s="151"/>
    </row>
    <row r="2738" spans="38:38" x14ac:dyDescent="0.25">
      <c r="AL2738" s="151"/>
    </row>
    <row r="2739" spans="38:38" x14ac:dyDescent="0.25">
      <c r="AL2739" s="151"/>
    </row>
    <row r="2740" spans="38:38" x14ac:dyDescent="0.25">
      <c r="AL2740" s="151"/>
    </row>
    <row r="2741" spans="38:38" x14ac:dyDescent="0.25">
      <c r="AL2741" s="151"/>
    </row>
    <row r="2742" spans="38:38" x14ac:dyDescent="0.25">
      <c r="AL2742" s="151"/>
    </row>
    <row r="2743" spans="38:38" x14ac:dyDescent="0.25">
      <c r="AL2743" s="151"/>
    </row>
    <row r="2744" spans="38:38" x14ac:dyDescent="0.25">
      <c r="AL2744" s="151"/>
    </row>
    <row r="2745" spans="38:38" x14ac:dyDescent="0.25">
      <c r="AL2745" s="151"/>
    </row>
    <row r="2746" spans="38:38" x14ac:dyDescent="0.25">
      <c r="AL2746" s="151"/>
    </row>
    <row r="2747" spans="38:38" x14ac:dyDescent="0.25">
      <c r="AL2747" s="151"/>
    </row>
    <row r="2748" spans="38:38" x14ac:dyDescent="0.25">
      <c r="AL2748" s="151"/>
    </row>
    <row r="2749" spans="38:38" x14ac:dyDescent="0.25">
      <c r="AL2749" s="151"/>
    </row>
    <row r="2750" spans="38:38" x14ac:dyDescent="0.25">
      <c r="AL2750" s="151"/>
    </row>
    <row r="2751" spans="38:38" x14ac:dyDescent="0.25">
      <c r="AL2751" s="151"/>
    </row>
    <row r="2752" spans="38:38" x14ac:dyDescent="0.25">
      <c r="AL2752" s="151"/>
    </row>
    <row r="2753" spans="38:38" x14ac:dyDescent="0.25">
      <c r="AL2753" s="151"/>
    </row>
    <row r="2754" spans="38:38" x14ac:dyDescent="0.25">
      <c r="AL2754" s="151"/>
    </row>
    <row r="2755" spans="38:38" x14ac:dyDescent="0.25">
      <c r="AL2755" s="151"/>
    </row>
    <row r="2756" spans="38:38" x14ac:dyDescent="0.25">
      <c r="AL2756" s="151"/>
    </row>
    <row r="2757" spans="38:38" x14ac:dyDescent="0.25">
      <c r="AL2757" s="151"/>
    </row>
    <row r="2758" spans="38:38" x14ac:dyDescent="0.25">
      <c r="AL2758" s="151"/>
    </row>
    <row r="2759" spans="38:38" x14ac:dyDescent="0.25">
      <c r="AL2759" s="151"/>
    </row>
    <row r="2760" spans="38:38" x14ac:dyDescent="0.25">
      <c r="AL2760" s="151"/>
    </row>
    <row r="2761" spans="38:38" x14ac:dyDescent="0.25">
      <c r="AL2761" s="151"/>
    </row>
    <row r="2762" spans="38:38" x14ac:dyDescent="0.25">
      <c r="AL2762" s="151"/>
    </row>
    <row r="2763" spans="38:38" x14ac:dyDescent="0.25">
      <c r="AL2763" s="151"/>
    </row>
    <row r="2764" spans="38:38" x14ac:dyDescent="0.25">
      <c r="AL2764" s="151"/>
    </row>
    <row r="2765" spans="38:38" x14ac:dyDescent="0.25">
      <c r="AL2765" s="151"/>
    </row>
    <row r="2766" spans="38:38" x14ac:dyDescent="0.25">
      <c r="AL2766" s="151"/>
    </row>
    <row r="2767" spans="38:38" x14ac:dyDescent="0.25">
      <c r="AL2767" s="151"/>
    </row>
    <row r="2768" spans="38:38" x14ac:dyDescent="0.25">
      <c r="AL2768" s="151"/>
    </row>
    <row r="2769" spans="38:38" x14ac:dyDescent="0.25">
      <c r="AL2769" s="151"/>
    </row>
    <row r="2770" spans="38:38" x14ac:dyDescent="0.25">
      <c r="AL2770" s="151"/>
    </row>
    <row r="2771" spans="38:38" x14ac:dyDescent="0.25">
      <c r="AL2771" s="151"/>
    </row>
    <row r="2772" spans="38:38" x14ac:dyDescent="0.25">
      <c r="AL2772" s="151"/>
    </row>
    <row r="2773" spans="38:38" x14ac:dyDescent="0.25">
      <c r="AL2773" s="151"/>
    </row>
    <row r="2774" spans="38:38" x14ac:dyDescent="0.25">
      <c r="AL2774" s="151"/>
    </row>
    <row r="2775" spans="38:38" x14ac:dyDescent="0.25">
      <c r="AL2775" s="151"/>
    </row>
    <row r="2776" spans="38:38" x14ac:dyDescent="0.25">
      <c r="AL2776" s="151"/>
    </row>
    <row r="2777" spans="38:38" x14ac:dyDescent="0.25">
      <c r="AL2777" s="151"/>
    </row>
    <row r="2778" spans="38:38" x14ac:dyDescent="0.25">
      <c r="AL2778" s="151"/>
    </row>
    <row r="2779" spans="38:38" x14ac:dyDescent="0.25">
      <c r="AL2779" s="151"/>
    </row>
    <row r="2780" spans="38:38" x14ac:dyDescent="0.25">
      <c r="AL2780" s="151"/>
    </row>
    <row r="2781" spans="38:38" x14ac:dyDescent="0.25">
      <c r="AL2781" s="151"/>
    </row>
    <row r="2782" spans="38:38" x14ac:dyDescent="0.25">
      <c r="AL2782" s="151"/>
    </row>
    <row r="2783" spans="38:38" x14ac:dyDescent="0.25">
      <c r="AL2783" s="151"/>
    </row>
    <row r="2784" spans="38:38" x14ac:dyDescent="0.25">
      <c r="AL2784" s="151"/>
    </row>
    <row r="2785" spans="38:38" x14ac:dyDescent="0.25">
      <c r="AL2785" s="151"/>
    </row>
    <row r="2786" spans="38:38" x14ac:dyDescent="0.25">
      <c r="AL2786" s="151"/>
    </row>
    <row r="2787" spans="38:38" x14ac:dyDescent="0.25">
      <c r="AL2787" s="151"/>
    </row>
    <row r="2788" spans="38:38" x14ac:dyDescent="0.25">
      <c r="AL2788" s="151"/>
    </row>
    <row r="2789" spans="38:38" x14ac:dyDescent="0.25">
      <c r="AL2789" s="151"/>
    </row>
    <row r="2790" spans="38:38" x14ac:dyDescent="0.25">
      <c r="AL2790" s="151"/>
    </row>
    <row r="2791" spans="38:38" x14ac:dyDescent="0.25">
      <c r="AL2791" s="151"/>
    </row>
    <row r="2792" spans="38:38" x14ac:dyDescent="0.25">
      <c r="AL2792" s="151"/>
    </row>
    <row r="2793" spans="38:38" x14ac:dyDescent="0.25">
      <c r="AL2793" s="151"/>
    </row>
    <row r="2794" spans="38:38" x14ac:dyDescent="0.25">
      <c r="AL2794" s="151"/>
    </row>
    <row r="2795" spans="38:38" x14ac:dyDescent="0.25">
      <c r="AL2795" s="151"/>
    </row>
    <row r="2796" spans="38:38" x14ac:dyDescent="0.25">
      <c r="AL2796" s="151"/>
    </row>
    <row r="2797" spans="38:38" x14ac:dyDescent="0.25">
      <c r="AL2797" s="151"/>
    </row>
    <row r="2798" spans="38:38" x14ac:dyDescent="0.25">
      <c r="AL2798" s="151"/>
    </row>
    <row r="2799" spans="38:38" x14ac:dyDescent="0.25">
      <c r="AL2799" s="151"/>
    </row>
    <row r="2800" spans="38:38" x14ac:dyDescent="0.25">
      <c r="AL2800" s="151"/>
    </row>
    <row r="2801" spans="38:38" x14ac:dyDescent="0.25">
      <c r="AL2801" s="151"/>
    </row>
    <row r="2802" spans="38:38" x14ac:dyDescent="0.25">
      <c r="AL2802" s="151"/>
    </row>
    <row r="2803" spans="38:38" x14ac:dyDescent="0.25">
      <c r="AL2803" s="151"/>
    </row>
    <row r="2804" spans="38:38" x14ac:dyDescent="0.25">
      <c r="AL2804" s="151"/>
    </row>
    <row r="2805" spans="38:38" x14ac:dyDescent="0.25">
      <c r="AL2805" s="151"/>
    </row>
    <row r="2806" spans="38:38" x14ac:dyDescent="0.25">
      <c r="AL2806" s="151"/>
    </row>
    <row r="2807" spans="38:38" x14ac:dyDescent="0.25">
      <c r="AL2807" s="151"/>
    </row>
    <row r="2808" spans="38:38" x14ac:dyDescent="0.25">
      <c r="AL2808" s="151"/>
    </row>
    <row r="2809" spans="38:38" x14ac:dyDescent="0.25">
      <c r="AL2809" s="151"/>
    </row>
    <row r="2810" spans="38:38" x14ac:dyDescent="0.25">
      <c r="AL2810" s="151"/>
    </row>
    <row r="2811" spans="38:38" x14ac:dyDescent="0.25">
      <c r="AL2811" s="151"/>
    </row>
    <row r="2812" spans="38:38" x14ac:dyDescent="0.25">
      <c r="AL2812" s="151"/>
    </row>
    <row r="2813" spans="38:38" x14ac:dyDescent="0.25">
      <c r="AL2813" s="151"/>
    </row>
    <row r="2814" spans="38:38" x14ac:dyDescent="0.25">
      <c r="AL2814" s="151"/>
    </row>
    <row r="2815" spans="38:38" x14ac:dyDescent="0.25">
      <c r="AL2815" s="151"/>
    </row>
    <row r="2816" spans="38:38" x14ac:dyDescent="0.25">
      <c r="AL2816" s="151"/>
    </row>
    <row r="2817" spans="38:38" x14ac:dyDescent="0.25">
      <c r="AL2817" s="151"/>
    </row>
    <row r="2818" spans="38:38" x14ac:dyDescent="0.25">
      <c r="AL2818" s="151"/>
    </row>
    <row r="2819" spans="38:38" x14ac:dyDescent="0.25">
      <c r="AL2819" s="151"/>
    </row>
    <row r="2820" spans="38:38" x14ac:dyDescent="0.25">
      <c r="AL2820" s="151"/>
    </row>
    <row r="2821" spans="38:38" x14ac:dyDescent="0.25">
      <c r="AL2821" s="151"/>
    </row>
    <row r="2822" spans="38:38" x14ac:dyDescent="0.25">
      <c r="AL2822" s="151"/>
    </row>
    <row r="2823" spans="38:38" x14ac:dyDescent="0.25">
      <c r="AL2823" s="151"/>
    </row>
    <row r="2824" spans="38:38" x14ac:dyDescent="0.25">
      <c r="AL2824" s="151"/>
    </row>
    <row r="2825" spans="38:38" x14ac:dyDescent="0.25">
      <c r="AL2825" s="151"/>
    </row>
    <row r="2826" spans="38:38" x14ac:dyDescent="0.25">
      <c r="AL2826" s="151"/>
    </row>
    <row r="2827" spans="38:38" x14ac:dyDescent="0.25">
      <c r="AL2827" s="151"/>
    </row>
    <row r="2828" spans="38:38" x14ac:dyDescent="0.25">
      <c r="AL2828" s="151"/>
    </row>
    <row r="2829" spans="38:38" x14ac:dyDescent="0.25">
      <c r="AL2829" s="151"/>
    </row>
    <row r="2830" spans="38:38" x14ac:dyDescent="0.25">
      <c r="AL2830" s="151"/>
    </row>
    <row r="2831" spans="38:38" x14ac:dyDescent="0.25">
      <c r="AL2831" s="151"/>
    </row>
    <row r="2832" spans="38:38" x14ac:dyDescent="0.25">
      <c r="AL2832" s="151"/>
    </row>
    <row r="2833" spans="38:38" x14ac:dyDescent="0.25">
      <c r="AL2833" s="151"/>
    </row>
    <row r="2834" spans="38:38" x14ac:dyDescent="0.25">
      <c r="AL2834" s="151"/>
    </row>
    <row r="2835" spans="38:38" x14ac:dyDescent="0.25">
      <c r="AL2835" s="151"/>
    </row>
    <row r="2836" spans="38:38" x14ac:dyDescent="0.25">
      <c r="AL2836" s="151"/>
    </row>
    <row r="2837" spans="38:38" x14ac:dyDescent="0.25">
      <c r="AL2837" s="151"/>
    </row>
    <row r="2838" spans="38:38" x14ac:dyDescent="0.25">
      <c r="AL2838" s="151"/>
    </row>
    <row r="2839" spans="38:38" x14ac:dyDescent="0.25">
      <c r="AL2839" s="151"/>
    </row>
    <row r="2840" spans="38:38" x14ac:dyDescent="0.25">
      <c r="AL2840" s="151"/>
    </row>
    <row r="2841" spans="38:38" x14ac:dyDescent="0.25">
      <c r="AL2841" s="151"/>
    </row>
    <row r="2842" spans="38:38" x14ac:dyDescent="0.25">
      <c r="AL2842" s="151"/>
    </row>
    <row r="2843" spans="38:38" x14ac:dyDescent="0.25">
      <c r="AL2843" s="151"/>
    </row>
    <row r="2844" spans="38:38" x14ac:dyDescent="0.25">
      <c r="AL2844" s="151"/>
    </row>
    <row r="2845" spans="38:38" x14ac:dyDescent="0.25">
      <c r="AL2845" s="151"/>
    </row>
    <row r="2846" spans="38:38" x14ac:dyDescent="0.25">
      <c r="AL2846" s="151"/>
    </row>
    <row r="2847" spans="38:38" x14ac:dyDescent="0.25">
      <c r="AL2847" s="151"/>
    </row>
    <row r="2848" spans="38:38" x14ac:dyDescent="0.25">
      <c r="AL2848" s="151"/>
    </row>
    <row r="2849" spans="38:38" x14ac:dyDescent="0.25">
      <c r="AL2849" s="151"/>
    </row>
    <row r="2850" spans="38:38" x14ac:dyDescent="0.25">
      <c r="AL2850" s="151"/>
    </row>
    <row r="2851" spans="38:38" x14ac:dyDescent="0.25">
      <c r="AL2851" s="151"/>
    </row>
    <row r="2852" spans="38:38" x14ac:dyDescent="0.25">
      <c r="AL2852" s="151"/>
    </row>
    <row r="2853" spans="38:38" x14ac:dyDescent="0.25">
      <c r="AL2853" s="151"/>
    </row>
    <row r="2854" spans="38:38" x14ac:dyDescent="0.25">
      <c r="AL2854" s="151"/>
    </row>
    <row r="2855" spans="38:38" x14ac:dyDescent="0.25">
      <c r="AL2855" s="151"/>
    </row>
    <row r="2856" spans="38:38" x14ac:dyDescent="0.25">
      <c r="AL2856" s="151"/>
    </row>
    <row r="2857" spans="38:38" x14ac:dyDescent="0.25">
      <c r="AL2857" s="151"/>
    </row>
    <row r="2858" spans="38:38" x14ac:dyDescent="0.25">
      <c r="AL2858" s="151"/>
    </row>
    <row r="2859" spans="38:38" x14ac:dyDescent="0.25">
      <c r="AL2859" s="151"/>
    </row>
    <row r="2860" spans="38:38" x14ac:dyDescent="0.25">
      <c r="AL2860" s="151"/>
    </row>
    <row r="2861" spans="38:38" x14ac:dyDescent="0.25">
      <c r="AL2861" s="151"/>
    </row>
    <row r="2862" spans="38:38" x14ac:dyDescent="0.25">
      <c r="AL2862" s="151"/>
    </row>
    <row r="2863" spans="38:38" x14ac:dyDescent="0.25">
      <c r="AL2863" s="151"/>
    </row>
    <row r="2864" spans="38:38" x14ac:dyDescent="0.25">
      <c r="AL2864" s="151"/>
    </row>
    <row r="2865" spans="38:38" x14ac:dyDescent="0.25">
      <c r="AL2865" s="151"/>
    </row>
    <row r="2866" spans="38:38" x14ac:dyDescent="0.25">
      <c r="AL2866" s="151"/>
    </row>
    <row r="2867" spans="38:38" x14ac:dyDescent="0.25">
      <c r="AL2867" s="151"/>
    </row>
    <row r="2868" spans="38:38" x14ac:dyDescent="0.25">
      <c r="AL2868" s="151"/>
    </row>
    <row r="2869" spans="38:38" x14ac:dyDescent="0.25">
      <c r="AL2869" s="151"/>
    </row>
    <row r="2870" spans="38:38" x14ac:dyDescent="0.25">
      <c r="AL2870" s="151"/>
    </row>
    <row r="2871" spans="38:38" x14ac:dyDescent="0.25">
      <c r="AL2871" s="151"/>
    </row>
    <row r="2872" spans="38:38" x14ac:dyDescent="0.25">
      <c r="AL2872" s="151"/>
    </row>
    <row r="2873" spans="38:38" x14ac:dyDescent="0.25">
      <c r="AL2873" s="151"/>
    </row>
    <row r="2874" spans="38:38" x14ac:dyDescent="0.25">
      <c r="AL2874" s="151"/>
    </row>
    <row r="2875" spans="38:38" x14ac:dyDescent="0.25">
      <c r="AL2875" s="151"/>
    </row>
    <row r="2876" spans="38:38" x14ac:dyDescent="0.25">
      <c r="AL2876" s="151"/>
    </row>
    <row r="2877" spans="38:38" x14ac:dyDescent="0.25">
      <c r="AL2877" s="151"/>
    </row>
    <row r="2878" spans="38:38" x14ac:dyDescent="0.25">
      <c r="AL2878" s="151"/>
    </row>
    <row r="2879" spans="38:38" x14ac:dyDescent="0.25">
      <c r="AL2879" s="151"/>
    </row>
    <row r="2880" spans="38:38" x14ac:dyDescent="0.25">
      <c r="AL2880" s="151"/>
    </row>
    <row r="2881" spans="38:38" x14ac:dyDescent="0.25">
      <c r="AL2881" s="151"/>
    </row>
    <row r="2882" spans="38:38" x14ac:dyDescent="0.25">
      <c r="AL2882" s="151"/>
    </row>
    <row r="2883" spans="38:38" x14ac:dyDescent="0.25">
      <c r="AL2883" s="151"/>
    </row>
    <row r="2884" spans="38:38" x14ac:dyDescent="0.25">
      <c r="AL2884" s="151"/>
    </row>
    <row r="2885" spans="38:38" x14ac:dyDescent="0.25">
      <c r="AL2885" s="151"/>
    </row>
    <row r="2886" spans="38:38" x14ac:dyDescent="0.25">
      <c r="AL2886" s="151"/>
    </row>
    <row r="2887" spans="38:38" x14ac:dyDescent="0.25">
      <c r="AL2887" s="151"/>
    </row>
    <row r="2888" spans="38:38" x14ac:dyDescent="0.25">
      <c r="AL2888" s="151"/>
    </row>
    <row r="2889" spans="38:38" x14ac:dyDescent="0.25">
      <c r="AL2889" s="151"/>
    </row>
    <row r="2890" spans="38:38" x14ac:dyDescent="0.25">
      <c r="AL2890" s="151"/>
    </row>
    <row r="2891" spans="38:38" x14ac:dyDescent="0.25">
      <c r="AL2891" s="151"/>
    </row>
    <row r="2892" spans="38:38" x14ac:dyDescent="0.25">
      <c r="AL2892" s="151"/>
    </row>
    <row r="2893" spans="38:38" x14ac:dyDescent="0.25">
      <c r="AL2893" s="151"/>
    </row>
    <row r="2894" spans="38:38" x14ac:dyDescent="0.25">
      <c r="AL2894" s="151"/>
    </row>
    <row r="2895" spans="38:38" x14ac:dyDescent="0.25">
      <c r="AL2895" s="151"/>
    </row>
    <row r="2896" spans="38:38" x14ac:dyDescent="0.25">
      <c r="AL2896" s="151"/>
    </row>
    <row r="2897" spans="38:38" x14ac:dyDescent="0.25">
      <c r="AL2897" s="151"/>
    </row>
    <row r="2898" spans="38:38" x14ac:dyDescent="0.25">
      <c r="AL2898" s="151"/>
    </row>
    <row r="2899" spans="38:38" x14ac:dyDescent="0.25">
      <c r="AL2899" s="151"/>
    </row>
    <row r="2900" spans="38:38" x14ac:dyDescent="0.25">
      <c r="AL2900" s="151"/>
    </row>
    <row r="2901" spans="38:38" x14ac:dyDescent="0.25">
      <c r="AL2901" s="151"/>
    </row>
    <row r="2902" spans="38:38" x14ac:dyDescent="0.25">
      <c r="AL2902" s="151"/>
    </row>
    <row r="2903" spans="38:38" x14ac:dyDescent="0.25">
      <c r="AL2903" s="151"/>
    </row>
    <row r="2904" spans="38:38" x14ac:dyDescent="0.25">
      <c r="AL2904" s="151"/>
    </row>
    <row r="2905" spans="38:38" x14ac:dyDescent="0.25">
      <c r="AL2905" s="151"/>
    </row>
    <row r="2906" spans="38:38" x14ac:dyDescent="0.25">
      <c r="AL2906" s="151"/>
    </row>
    <row r="2907" spans="38:38" x14ac:dyDescent="0.25">
      <c r="AL2907" s="151"/>
    </row>
    <row r="2908" spans="38:38" x14ac:dyDescent="0.25">
      <c r="AL2908" s="151"/>
    </row>
    <row r="2909" spans="38:38" x14ac:dyDescent="0.25">
      <c r="AL2909" s="151"/>
    </row>
    <row r="2910" spans="38:38" x14ac:dyDescent="0.25">
      <c r="AL2910" s="151"/>
    </row>
    <row r="2911" spans="38:38" x14ac:dyDescent="0.25">
      <c r="AL2911" s="151"/>
    </row>
    <row r="2912" spans="38:38" x14ac:dyDescent="0.25">
      <c r="AL2912" s="151"/>
    </row>
    <row r="2913" spans="38:38" x14ac:dyDescent="0.25">
      <c r="AL2913" s="151"/>
    </row>
    <row r="2914" spans="38:38" x14ac:dyDescent="0.25">
      <c r="AL2914" s="151"/>
    </row>
    <row r="2915" spans="38:38" x14ac:dyDescent="0.25">
      <c r="AL2915" s="151"/>
    </row>
    <row r="2916" spans="38:38" x14ac:dyDescent="0.25">
      <c r="AL2916" s="151"/>
    </row>
    <row r="2917" spans="38:38" x14ac:dyDescent="0.25">
      <c r="AL2917" s="151"/>
    </row>
    <row r="2918" spans="38:38" x14ac:dyDescent="0.25">
      <c r="AL2918" s="151"/>
    </row>
    <row r="2919" spans="38:38" x14ac:dyDescent="0.25">
      <c r="AL2919" s="151"/>
    </row>
    <row r="2920" spans="38:38" x14ac:dyDescent="0.25">
      <c r="AL2920" s="151"/>
    </row>
    <row r="2921" spans="38:38" x14ac:dyDescent="0.25">
      <c r="AL2921" s="151"/>
    </row>
    <row r="2922" spans="38:38" x14ac:dyDescent="0.25">
      <c r="AL2922" s="151"/>
    </row>
    <row r="2923" spans="38:38" x14ac:dyDescent="0.25">
      <c r="AL2923" s="151"/>
    </row>
    <row r="2924" spans="38:38" x14ac:dyDescent="0.25">
      <c r="AL2924" s="151"/>
    </row>
    <row r="2925" spans="38:38" x14ac:dyDescent="0.25">
      <c r="AL2925" s="151"/>
    </row>
    <row r="2926" spans="38:38" x14ac:dyDescent="0.25">
      <c r="AL2926" s="151"/>
    </row>
    <row r="2927" spans="38:38" x14ac:dyDescent="0.25">
      <c r="AL2927" s="151"/>
    </row>
    <row r="2928" spans="38:38" x14ac:dyDescent="0.25">
      <c r="AL2928" s="151"/>
    </row>
    <row r="2929" spans="38:38" x14ac:dyDescent="0.25">
      <c r="AL2929" s="151"/>
    </row>
    <row r="2930" spans="38:38" x14ac:dyDescent="0.25">
      <c r="AL2930" s="151"/>
    </row>
    <row r="2931" spans="38:38" x14ac:dyDescent="0.25">
      <c r="AL2931" s="151"/>
    </row>
    <row r="2932" spans="38:38" x14ac:dyDescent="0.25">
      <c r="AL2932" s="151"/>
    </row>
    <row r="2933" spans="38:38" x14ac:dyDescent="0.25">
      <c r="AL2933" s="151"/>
    </row>
    <row r="2934" spans="38:38" x14ac:dyDescent="0.25">
      <c r="AL2934" s="151"/>
    </row>
    <row r="2935" spans="38:38" x14ac:dyDescent="0.25">
      <c r="AL2935" s="151"/>
    </row>
    <row r="2936" spans="38:38" x14ac:dyDescent="0.25">
      <c r="AL2936" s="151"/>
    </row>
    <row r="2937" spans="38:38" x14ac:dyDescent="0.25">
      <c r="AL2937" s="151"/>
    </row>
    <row r="2938" spans="38:38" x14ac:dyDescent="0.25">
      <c r="AL2938" s="151"/>
    </row>
    <row r="2939" spans="38:38" x14ac:dyDescent="0.25">
      <c r="AL2939" s="151"/>
    </row>
    <row r="2940" spans="38:38" x14ac:dyDescent="0.25">
      <c r="AL2940" s="151"/>
    </row>
    <row r="2941" spans="38:38" x14ac:dyDescent="0.25">
      <c r="AL2941" s="151"/>
    </row>
    <row r="2942" spans="38:38" x14ac:dyDescent="0.25">
      <c r="AL2942" s="151"/>
    </row>
    <row r="2943" spans="38:38" x14ac:dyDescent="0.25">
      <c r="AL2943" s="151"/>
    </row>
    <row r="2944" spans="38:38" x14ac:dyDescent="0.25">
      <c r="AL2944" s="151"/>
    </row>
    <row r="2945" spans="38:38" x14ac:dyDescent="0.25">
      <c r="AL2945" s="151"/>
    </row>
    <row r="2946" spans="38:38" x14ac:dyDescent="0.25">
      <c r="AL2946" s="151"/>
    </row>
    <row r="2947" spans="38:38" x14ac:dyDescent="0.25">
      <c r="AL2947" s="151"/>
    </row>
    <row r="2948" spans="38:38" x14ac:dyDescent="0.25">
      <c r="AL2948" s="151"/>
    </row>
    <row r="2949" spans="38:38" x14ac:dyDescent="0.25">
      <c r="AL2949" s="151"/>
    </row>
    <row r="2950" spans="38:38" x14ac:dyDescent="0.25">
      <c r="AL2950" s="151"/>
    </row>
    <row r="2951" spans="38:38" x14ac:dyDescent="0.25">
      <c r="AL2951" s="151"/>
    </row>
    <row r="2952" spans="38:38" x14ac:dyDescent="0.25">
      <c r="AL2952" s="151"/>
    </row>
    <row r="2953" spans="38:38" x14ac:dyDescent="0.25">
      <c r="AL2953" s="151"/>
    </row>
    <row r="2954" spans="38:38" x14ac:dyDescent="0.25">
      <c r="AL2954" s="151"/>
    </row>
    <row r="2955" spans="38:38" x14ac:dyDescent="0.25">
      <c r="AL2955" s="151"/>
    </row>
    <row r="2956" spans="38:38" x14ac:dyDescent="0.25">
      <c r="AL2956" s="151"/>
    </row>
    <row r="2957" spans="38:38" x14ac:dyDescent="0.25">
      <c r="AL2957" s="151"/>
    </row>
    <row r="2958" spans="38:38" x14ac:dyDescent="0.25">
      <c r="AL2958" s="151"/>
    </row>
    <row r="2959" spans="38:38" x14ac:dyDescent="0.25">
      <c r="AL2959" s="151"/>
    </row>
    <row r="2960" spans="38:38" x14ac:dyDescent="0.25">
      <c r="AL2960" s="151"/>
    </row>
    <row r="2961" spans="38:38" x14ac:dyDescent="0.25">
      <c r="AL2961" s="151"/>
    </row>
    <row r="2962" spans="38:38" x14ac:dyDescent="0.25">
      <c r="AL2962" s="151"/>
    </row>
    <row r="2963" spans="38:38" x14ac:dyDescent="0.25">
      <c r="AL2963" s="151"/>
    </row>
    <row r="2964" spans="38:38" x14ac:dyDescent="0.25">
      <c r="AL2964" s="151"/>
    </row>
    <row r="2965" spans="38:38" x14ac:dyDescent="0.25">
      <c r="AL2965" s="151"/>
    </row>
    <row r="2966" spans="38:38" x14ac:dyDescent="0.25">
      <c r="AL2966" s="151"/>
    </row>
    <row r="2967" spans="38:38" x14ac:dyDescent="0.25">
      <c r="AL2967" s="151"/>
    </row>
    <row r="2968" spans="38:38" x14ac:dyDescent="0.25">
      <c r="AL2968" s="151"/>
    </row>
    <row r="2969" spans="38:38" x14ac:dyDescent="0.25">
      <c r="AL2969" s="151"/>
    </row>
    <row r="2970" spans="38:38" x14ac:dyDescent="0.25">
      <c r="AL2970" s="151"/>
    </row>
    <row r="2971" spans="38:38" x14ac:dyDescent="0.25">
      <c r="AL2971" s="151"/>
    </row>
    <row r="2972" spans="38:38" x14ac:dyDescent="0.25">
      <c r="AL2972" s="151"/>
    </row>
    <row r="2973" spans="38:38" x14ac:dyDescent="0.25">
      <c r="AL2973" s="151"/>
    </row>
    <row r="2974" spans="38:38" x14ac:dyDescent="0.25">
      <c r="AL2974" s="151"/>
    </row>
    <row r="2975" spans="38:38" x14ac:dyDescent="0.25">
      <c r="AL2975" s="151"/>
    </row>
    <row r="2976" spans="38:38" x14ac:dyDescent="0.25">
      <c r="AL2976" s="151"/>
    </row>
    <row r="2977" spans="38:38" x14ac:dyDescent="0.25">
      <c r="AL2977" s="151"/>
    </row>
    <row r="2978" spans="38:38" x14ac:dyDescent="0.25">
      <c r="AL2978" s="151"/>
    </row>
    <row r="2979" spans="38:38" x14ac:dyDescent="0.25">
      <c r="AL2979" s="151"/>
    </row>
    <row r="2980" spans="38:38" x14ac:dyDescent="0.25">
      <c r="AL2980" s="151"/>
    </row>
    <row r="2981" spans="38:38" x14ac:dyDescent="0.25">
      <c r="AL2981" s="151"/>
    </row>
    <row r="2982" spans="38:38" x14ac:dyDescent="0.25">
      <c r="AL2982" s="151"/>
    </row>
    <row r="2983" spans="38:38" x14ac:dyDescent="0.25">
      <c r="AL2983" s="151"/>
    </row>
    <row r="2984" spans="38:38" x14ac:dyDescent="0.25">
      <c r="AL2984" s="151"/>
    </row>
    <row r="2985" spans="38:38" x14ac:dyDescent="0.25">
      <c r="AL2985" s="151"/>
    </row>
    <row r="2986" spans="38:38" x14ac:dyDescent="0.25">
      <c r="AL2986" s="151"/>
    </row>
    <row r="2987" spans="38:38" x14ac:dyDescent="0.25">
      <c r="AL2987" s="151"/>
    </row>
    <row r="2988" spans="38:38" x14ac:dyDescent="0.25">
      <c r="AL2988" s="151"/>
    </row>
    <row r="2989" spans="38:38" x14ac:dyDescent="0.25">
      <c r="AL2989" s="151"/>
    </row>
    <row r="2990" spans="38:38" x14ac:dyDescent="0.25">
      <c r="AL2990" s="151"/>
    </row>
    <row r="2991" spans="38:38" x14ac:dyDescent="0.25">
      <c r="AL2991" s="151"/>
    </row>
    <row r="2992" spans="38:38" x14ac:dyDescent="0.25">
      <c r="AL2992" s="151"/>
    </row>
    <row r="2993" spans="38:38" x14ac:dyDescent="0.25">
      <c r="AL2993" s="151"/>
    </row>
    <row r="2994" spans="38:38" x14ac:dyDescent="0.25">
      <c r="AL2994" s="151"/>
    </row>
    <row r="2995" spans="38:38" x14ac:dyDescent="0.25">
      <c r="AL2995" s="151"/>
    </row>
    <row r="2996" spans="38:38" x14ac:dyDescent="0.25">
      <c r="AL2996" s="151"/>
    </row>
    <row r="2997" spans="38:38" x14ac:dyDescent="0.25">
      <c r="AL2997" s="151"/>
    </row>
    <row r="2998" spans="38:38" x14ac:dyDescent="0.25">
      <c r="AL2998" s="151"/>
    </row>
    <row r="2999" spans="38:38" x14ac:dyDescent="0.25">
      <c r="AL2999" s="151"/>
    </row>
    <row r="3000" spans="38:38" x14ac:dyDescent="0.25">
      <c r="AL3000" s="151"/>
    </row>
    <row r="3001" spans="38:38" x14ac:dyDescent="0.25">
      <c r="AL3001" s="151"/>
    </row>
    <row r="3002" spans="38:38" x14ac:dyDescent="0.25">
      <c r="AL3002" s="151"/>
    </row>
    <row r="3003" spans="38:38" x14ac:dyDescent="0.25">
      <c r="AL3003" s="151"/>
    </row>
    <row r="3004" spans="38:38" x14ac:dyDescent="0.25">
      <c r="AL3004" s="151"/>
    </row>
    <row r="3005" spans="38:38" x14ac:dyDescent="0.25">
      <c r="AL3005" s="151"/>
    </row>
    <row r="3006" spans="38:38" x14ac:dyDescent="0.25">
      <c r="AL3006" s="151"/>
    </row>
    <row r="3007" spans="38:38" x14ac:dyDescent="0.25">
      <c r="AL3007" s="151"/>
    </row>
    <row r="3008" spans="38:38" x14ac:dyDescent="0.25">
      <c r="AL3008" s="151"/>
    </row>
    <row r="3009" spans="38:38" x14ac:dyDescent="0.25">
      <c r="AL3009" s="151"/>
    </row>
    <row r="3010" spans="38:38" x14ac:dyDescent="0.25">
      <c r="AL3010" s="151"/>
    </row>
    <row r="3011" spans="38:38" x14ac:dyDescent="0.25">
      <c r="AL3011" s="151"/>
    </row>
    <row r="3012" spans="38:38" x14ac:dyDescent="0.25">
      <c r="AL3012" s="151"/>
    </row>
    <row r="3013" spans="38:38" x14ac:dyDescent="0.25">
      <c r="AL3013" s="151"/>
    </row>
    <row r="3014" spans="38:38" x14ac:dyDescent="0.25">
      <c r="AL3014" s="151"/>
    </row>
    <row r="3015" spans="38:38" x14ac:dyDescent="0.25">
      <c r="AL3015" s="151"/>
    </row>
    <row r="3016" spans="38:38" x14ac:dyDescent="0.25">
      <c r="AL3016" s="151"/>
    </row>
    <row r="3017" spans="38:38" x14ac:dyDescent="0.25">
      <c r="AL3017" s="151"/>
    </row>
    <row r="3018" spans="38:38" x14ac:dyDescent="0.25">
      <c r="AL3018" s="151"/>
    </row>
    <row r="3019" spans="38:38" x14ac:dyDescent="0.25">
      <c r="AL3019" s="151"/>
    </row>
    <row r="3020" spans="38:38" x14ac:dyDescent="0.25">
      <c r="AL3020" s="151"/>
    </row>
    <row r="3021" spans="38:38" x14ac:dyDescent="0.25">
      <c r="AL3021" s="151"/>
    </row>
    <row r="3022" spans="38:38" x14ac:dyDescent="0.25">
      <c r="AL3022" s="151"/>
    </row>
    <row r="3023" spans="38:38" x14ac:dyDescent="0.25">
      <c r="AL3023" s="151"/>
    </row>
    <row r="3024" spans="38:38" x14ac:dyDescent="0.25">
      <c r="AL3024" s="151"/>
    </row>
    <row r="3025" spans="38:38" x14ac:dyDescent="0.25">
      <c r="AL3025" s="151"/>
    </row>
    <row r="3026" spans="38:38" x14ac:dyDescent="0.25">
      <c r="AL3026" s="151"/>
    </row>
    <row r="3027" spans="38:38" x14ac:dyDescent="0.25">
      <c r="AL3027" s="151"/>
    </row>
    <row r="3028" spans="38:38" x14ac:dyDescent="0.25">
      <c r="AL3028" s="151"/>
    </row>
    <row r="3029" spans="38:38" x14ac:dyDescent="0.25">
      <c r="AL3029" s="151"/>
    </row>
    <row r="3030" spans="38:38" x14ac:dyDescent="0.25">
      <c r="AL3030" s="151"/>
    </row>
    <row r="3031" spans="38:38" x14ac:dyDescent="0.25">
      <c r="AL3031" s="151"/>
    </row>
    <row r="3032" spans="38:38" x14ac:dyDescent="0.25">
      <c r="AL3032" s="151"/>
    </row>
    <row r="3033" spans="38:38" x14ac:dyDescent="0.25">
      <c r="AL3033" s="151"/>
    </row>
    <row r="3034" spans="38:38" x14ac:dyDescent="0.25">
      <c r="AL3034" s="151"/>
    </row>
    <row r="3035" spans="38:38" x14ac:dyDescent="0.25">
      <c r="AL3035" s="151"/>
    </row>
    <row r="3036" spans="38:38" x14ac:dyDescent="0.25">
      <c r="AL3036" s="151"/>
    </row>
    <row r="3037" spans="38:38" x14ac:dyDescent="0.25">
      <c r="AL3037" s="151"/>
    </row>
    <row r="3038" spans="38:38" x14ac:dyDescent="0.25">
      <c r="AL3038" s="151"/>
    </row>
    <row r="3039" spans="38:38" x14ac:dyDescent="0.25">
      <c r="AL3039" s="151"/>
    </row>
    <row r="3040" spans="38:38" x14ac:dyDescent="0.25">
      <c r="AL3040" s="151"/>
    </row>
    <row r="3041" spans="38:38" x14ac:dyDescent="0.25">
      <c r="AL3041" s="151"/>
    </row>
    <row r="3042" spans="38:38" x14ac:dyDescent="0.25">
      <c r="AL3042" s="151"/>
    </row>
    <row r="3043" spans="38:38" x14ac:dyDescent="0.25">
      <c r="AL3043" s="151"/>
    </row>
    <row r="3044" spans="38:38" x14ac:dyDescent="0.25">
      <c r="AL3044" s="151"/>
    </row>
    <row r="3045" spans="38:38" x14ac:dyDescent="0.25">
      <c r="AL3045" s="151"/>
    </row>
    <row r="3046" spans="38:38" x14ac:dyDescent="0.25">
      <c r="AL3046" s="151"/>
    </row>
    <row r="3047" spans="38:38" x14ac:dyDescent="0.25">
      <c r="AL3047" s="151"/>
    </row>
    <row r="3048" spans="38:38" x14ac:dyDescent="0.25">
      <c r="AL3048" s="151"/>
    </row>
    <row r="3049" spans="38:38" x14ac:dyDescent="0.25">
      <c r="AL3049" s="151"/>
    </row>
    <row r="3050" spans="38:38" x14ac:dyDescent="0.25">
      <c r="AL3050" s="151"/>
    </row>
    <row r="3051" spans="38:38" x14ac:dyDescent="0.25">
      <c r="AL3051" s="151"/>
    </row>
    <row r="3052" spans="38:38" x14ac:dyDescent="0.25">
      <c r="AL3052" s="151"/>
    </row>
    <row r="3053" spans="38:38" x14ac:dyDescent="0.25">
      <c r="AL3053" s="151"/>
    </row>
    <row r="3054" spans="38:38" x14ac:dyDescent="0.25">
      <c r="AL3054" s="151"/>
    </row>
    <row r="3055" spans="38:38" x14ac:dyDescent="0.25">
      <c r="AL3055" s="151"/>
    </row>
    <row r="3056" spans="38:38" x14ac:dyDescent="0.25">
      <c r="AL3056" s="151"/>
    </row>
    <row r="3057" spans="38:38" x14ac:dyDescent="0.25">
      <c r="AL3057" s="151"/>
    </row>
    <row r="3058" spans="38:38" x14ac:dyDescent="0.25">
      <c r="AL3058" s="151"/>
    </row>
    <row r="3059" spans="38:38" x14ac:dyDescent="0.25">
      <c r="AL3059" s="151"/>
    </row>
    <row r="3060" spans="38:38" x14ac:dyDescent="0.25">
      <c r="AL3060" s="151"/>
    </row>
    <row r="3061" spans="38:38" x14ac:dyDescent="0.25">
      <c r="AL3061" s="151"/>
    </row>
    <row r="3062" spans="38:38" x14ac:dyDescent="0.25">
      <c r="AL3062" s="151"/>
    </row>
    <row r="3063" spans="38:38" x14ac:dyDescent="0.25">
      <c r="AL3063" s="151"/>
    </row>
    <row r="3064" spans="38:38" x14ac:dyDescent="0.25">
      <c r="AL3064" s="151"/>
    </row>
    <row r="3065" spans="38:38" x14ac:dyDescent="0.25">
      <c r="AL3065" s="151"/>
    </row>
    <row r="3066" spans="38:38" x14ac:dyDescent="0.25">
      <c r="AL3066" s="151"/>
    </row>
    <row r="3067" spans="38:38" x14ac:dyDescent="0.25">
      <c r="AL3067" s="151"/>
    </row>
    <row r="3068" spans="38:38" x14ac:dyDescent="0.25">
      <c r="AL3068" s="151"/>
    </row>
    <row r="3069" spans="38:38" x14ac:dyDescent="0.25">
      <c r="AL3069" s="151"/>
    </row>
    <row r="3070" spans="38:38" x14ac:dyDescent="0.25">
      <c r="AL3070" s="151"/>
    </row>
    <row r="3071" spans="38:38" x14ac:dyDescent="0.25">
      <c r="AL3071" s="151"/>
    </row>
    <row r="3072" spans="38:38" x14ac:dyDescent="0.25">
      <c r="AL3072" s="151"/>
    </row>
    <row r="3073" spans="38:38" x14ac:dyDescent="0.25">
      <c r="AL3073" s="151"/>
    </row>
    <row r="3074" spans="38:38" x14ac:dyDescent="0.25">
      <c r="AL3074" s="151"/>
    </row>
    <row r="3075" spans="38:38" x14ac:dyDescent="0.25">
      <c r="AL3075" s="151"/>
    </row>
    <row r="3076" spans="38:38" x14ac:dyDescent="0.25">
      <c r="AL3076" s="151"/>
    </row>
    <row r="3077" spans="38:38" x14ac:dyDescent="0.25">
      <c r="AL3077" s="151"/>
    </row>
    <row r="3078" spans="38:38" x14ac:dyDescent="0.25">
      <c r="AL3078" s="151"/>
    </row>
    <row r="3079" spans="38:38" x14ac:dyDescent="0.25">
      <c r="AL3079" s="151"/>
    </row>
    <row r="3080" spans="38:38" x14ac:dyDescent="0.25">
      <c r="AL3080" s="151"/>
    </row>
    <row r="3081" spans="38:38" x14ac:dyDescent="0.25">
      <c r="AL3081" s="151"/>
    </row>
    <row r="3082" spans="38:38" x14ac:dyDescent="0.25">
      <c r="AL3082" s="151"/>
    </row>
    <row r="3083" spans="38:38" x14ac:dyDescent="0.25">
      <c r="AL3083" s="151"/>
    </row>
    <row r="3084" spans="38:38" x14ac:dyDescent="0.25">
      <c r="AL3084" s="151"/>
    </row>
    <row r="3085" spans="38:38" x14ac:dyDescent="0.25">
      <c r="AL3085" s="151"/>
    </row>
    <row r="3086" spans="38:38" x14ac:dyDescent="0.25">
      <c r="AL3086" s="151"/>
    </row>
    <row r="3087" spans="38:38" x14ac:dyDescent="0.25">
      <c r="AL3087" s="151"/>
    </row>
    <row r="3088" spans="38:38" x14ac:dyDescent="0.25">
      <c r="AL3088" s="151"/>
    </row>
    <row r="3089" spans="38:38" x14ac:dyDescent="0.25">
      <c r="AL3089" s="151"/>
    </row>
    <row r="3090" spans="38:38" x14ac:dyDescent="0.25">
      <c r="AL3090" s="151"/>
    </row>
    <row r="3091" spans="38:38" x14ac:dyDescent="0.25">
      <c r="AL3091" s="151"/>
    </row>
    <row r="3092" spans="38:38" x14ac:dyDescent="0.25">
      <c r="AL3092" s="151"/>
    </row>
    <row r="3093" spans="38:38" x14ac:dyDescent="0.25">
      <c r="AL3093" s="151"/>
    </row>
    <row r="3094" spans="38:38" x14ac:dyDescent="0.25">
      <c r="AL3094" s="151"/>
    </row>
    <row r="3095" spans="38:38" x14ac:dyDescent="0.25">
      <c r="AL3095" s="151"/>
    </row>
    <row r="3096" spans="38:38" x14ac:dyDescent="0.25">
      <c r="AL3096" s="151"/>
    </row>
    <row r="3097" spans="38:38" x14ac:dyDescent="0.25">
      <c r="AL3097" s="151"/>
    </row>
    <row r="3098" spans="38:38" x14ac:dyDescent="0.25">
      <c r="AL3098" s="151"/>
    </row>
    <row r="3099" spans="38:38" x14ac:dyDescent="0.25">
      <c r="AL3099" s="151"/>
    </row>
    <row r="3100" spans="38:38" x14ac:dyDescent="0.25">
      <c r="AL3100" s="151"/>
    </row>
    <row r="3101" spans="38:38" x14ac:dyDescent="0.25">
      <c r="AL3101" s="151"/>
    </row>
    <row r="3102" spans="38:38" x14ac:dyDescent="0.25">
      <c r="AL3102" s="151"/>
    </row>
    <row r="3103" spans="38:38" x14ac:dyDescent="0.25">
      <c r="AL3103" s="151"/>
    </row>
    <row r="3104" spans="38:38" x14ac:dyDescent="0.25">
      <c r="AL3104" s="151"/>
    </row>
    <row r="3105" spans="38:38" x14ac:dyDescent="0.25">
      <c r="AL3105" s="151"/>
    </row>
    <row r="3106" spans="38:38" x14ac:dyDescent="0.25">
      <c r="AL3106" s="151"/>
    </row>
    <row r="3107" spans="38:38" x14ac:dyDescent="0.25">
      <c r="AL3107" s="151"/>
    </row>
    <row r="3108" spans="38:38" x14ac:dyDescent="0.25">
      <c r="AL3108" s="151"/>
    </row>
    <row r="3109" spans="38:38" x14ac:dyDescent="0.25">
      <c r="AL3109" s="151"/>
    </row>
    <row r="3110" spans="38:38" x14ac:dyDescent="0.25">
      <c r="AL3110" s="151"/>
    </row>
    <row r="3111" spans="38:38" x14ac:dyDescent="0.25">
      <c r="AL3111" s="151"/>
    </row>
    <row r="3112" spans="38:38" x14ac:dyDescent="0.25">
      <c r="AL3112" s="151"/>
    </row>
    <row r="3113" spans="38:38" x14ac:dyDescent="0.25">
      <c r="AL3113" s="151"/>
    </row>
    <row r="3114" spans="38:38" x14ac:dyDescent="0.25">
      <c r="AL3114" s="151"/>
    </row>
    <row r="3115" spans="38:38" x14ac:dyDescent="0.25">
      <c r="AL3115" s="151"/>
    </row>
    <row r="3116" spans="38:38" x14ac:dyDescent="0.25">
      <c r="AL3116" s="151"/>
    </row>
    <row r="3117" spans="38:38" x14ac:dyDescent="0.25">
      <c r="AL3117" s="151"/>
    </row>
    <row r="3118" spans="38:38" x14ac:dyDescent="0.25">
      <c r="AL3118" s="151"/>
    </row>
    <row r="3119" spans="38:38" x14ac:dyDescent="0.25">
      <c r="AL3119" s="151"/>
    </row>
    <row r="3120" spans="38:38" x14ac:dyDescent="0.25">
      <c r="AL3120" s="151"/>
    </row>
    <row r="3121" spans="38:38" x14ac:dyDescent="0.25">
      <c r="AL3121" s="151"/>
    </row>
    <row r="3122" spans="38:38" x14ac:dyDescent="0.25">
      <c r="AL3122" s="151"/>
    </row>
    <row r="3123" spans="38:38" x14ac:dyDescent="0.25">
      <c r="AL3123" s="151"/>
    </row>
    <row r="3124" spans="38:38" x14ac:dyDescent="0.25">
      <c r="AL3124" s="151"/>
    </row>
    <row r="3125" spans="38:38" x14ac:dyDescent="0.25">
      <c r="AL3125" s="151"/>
    </row>
    <row r="3126" spans="38:38" x14ac:dyDescent="0.25">
      <c r="AL3126" s="151"/>
    </row>
    <row r="3127" spans="38:38" x14ac:dyDescent="0.25">
      <c r="AL3127" s="151"/>
    </row>
    <row r="3128" spans="38:38" x14ac:dyDescent="0.25">
      <c r="AL3128" s="151"/>
    </row>
    <row r="3129" spans="38:38" x14ac:dyDescent="0.25">
      <c r="AL3129" s="151"/>
    </row>
    <row r="3130" spans="38:38" x14ac:dyDescent="0.25">
      <c r="AL3130" s="151"/>
    </row>
    <row r="3131" spans="38:38" x14ac:dyDescent="0.25">
      <c r="AL3131" s="151"/>
    </row>
    <row r="3132" spans="38:38" x14ac:dyDescent="0.25">
      <c r="AL3132" s="151"/>
    </row>
    <row r="3133" spans="38:38" x14ac:dyDescent="0.25">
      <c r="AL3133" s="151"/>
    </row>
    <row r="3134" spans="38:38" x14ac:dyDescent="0.25">
      <c r="AL3134" s="151"/>
    </row>
    <row r="3135" spans="38:38" x14ac:dyDescent="0.25">
      <c r="AL3135" s="151"/>
    </row>
    <row r="3136" spans="38:38" x14ac:dyDescent="0.25">
      <c r="AL3136" s="151"/>
    </row>
    <row r="3137" spans="38:38" x14ac:dyDescent="0.25">
      <c r="AL3137" s="151"/>
    </row>
    <row r="3138" spans="38:38" x14ac:dyDescent="0.25">
      <c r="AL3138" s="151"/>
    </row>
    <row r="3139" spans="38:38" x14ac:dyDescent="0.25">
      <c r="AL3139" s="151"/>
    </row>
    <row r="3140" spans="38:38" x14ac:dyDescent="0.25">
      <c r="AL3140" s="151"/>
    </row>
    <row r="3141" spans="38:38" x14ac:dyDescent="0.25">
      <c r="AL3141" s="151"/>
    </row>
    <row r="3142" spans="38:38" x14ac:dyDescent="0.25">
      <c r="AL3142" s="151"/>
    </row>
    <row r="3143" spans="38:38" x14ac:dyDescent="0.25">
      <c r="AL3143" s="151"/>
    </row>
    <row r="3144" spans="38:38" x14ac:dyDescent="0.25">
      <c r="AL3144" s="151"/>
    </row>
    <row r="3145" spans="38:38" x14ac:dyDescent="0.25">
      <c r="AL3145" s="151"/>
    </row>
    <row r="3146" spans="38:38" x14ac:dyDescent="0.25">
      <c r="AL3146" s="151"/>
    </row>
    <row r="3147" spans="38:38" x14ac:dyDescent="0.25">
      <c r="AL3147" s="151"/>
    </row>
    <row r="3148" spans="38:38" x14ac:dyDescent="0.25">
      <c r="AL3148" s="151"/>
    </row>
    <row r="3149" spans="38:38" x14ac:dyDescent="0.25">
      <c r="AL3149" s="151"/>
    </row>
    <row r="3150" spans="38:38" x14ac:dyDescent="0.25">
      <c r="AL3150" s="151"/>
    </row>
    <row r="3151" spans="38:38" x14ac:dyDescent="0.25">
      <c r="AL3151" s="151"/>
    </row>
    <row r="3152" spans="38:38" x14ac:dyDescent="0.25">
      <c r="AL3152" s="151"/>
    </row>
    <row r="3153" spans="38:38" x14ac:dyDescent="0.25">
      <c r="AL3153" s="151"/>
    </row>
    <row r="3154" spans="38:38" x14ac:dyDescent="0.25">
      <c r="AL3154" s="151"/>
    </row>
    <row r="3155" spans="38:38" x14ac:dyDescent="0.25">
      <c r="AL3155" s="151"/>
    </row>
    <row r="3156" spans="38:38" x14ac:dyDescent="0.25">
      <c r="AL3156" s="151"/>
    </row>
    <row r="3157" spans="38:38" x14ac:dyDescent="0.25">
      <c r="AL3157" s="151"/>
    </row>
    <row r="3158" spans="38:38" x14ac:dyDescent="0.25">
      <c r="AL3158" s="151"/>
    </row>
    <row r="3159" spans="38:38" x14ac:dyDescent="0.25">
      <c r="AL3159" s="151"/>
    </row>
    <row r="3160" spans="38:38" x14ac:dyDescent="0.25">
      <c r="AL3160" s="151"/>
    </row>
    <row r="3161" spans="38:38" x14ac:dyDescent="0.25">
      <c r="AL3161" s="151"/>
    </row>
    <row r="3162" spans="38:38" x14ac:dyDescent="0.25">
      <c r="AL3162" s="151"/>
    </row>
    <row r="3163" spans="38:38" x14ac:dyDescent="0.25">
      <c r="AL3163" s="151"/>
    </row>
    <row r="3164" spans="38:38" x14ac:dyDescent="0.25">
      <c r="AL3164" s="151"/>
    </row>
    <row r="3165" spans="38:38" x14ac:dyDescent="0.25">
      <c r="AL3165" s="151"/>
    </row>
    <row r="3166" spans="38:38" x14ac:dyDescent="0.25">
      <c r="AL3166" s="151"/>
    </row>
    <row r="3167" spans="38:38" x14ac:dyDescent="0.25">
      <c r="AL3167" s="151"/>
    </row>
    <row r="3168" spans="38:38" x14ac:dyDescent="0.25">
      <c r="AL3168" s="151"/>
    </row>
    <row r="3169" spans="38:38" x14ac:dyDescent="0.25">
      <c r="AL3169" s="151"/>
    </row>
    <row r="3170" spans="38:38" x14ac:dyDescent="0.25">
      <c r="AL3170" s="151"/>
    </row>
    <row r="3171" spans="38:38" x14ac:dyDescent="0.25">
      <c r="AL3171" s="151"/>
    </row>
    <row r="3172" spans="38:38" x14ac:dyDescent="0.25">
      <c r="AL3172" s="151"/>
    </row>
    <row r="3173" spans="38:38" x14ac:dyDescent="0.25">
      <c r="AL3173" s="151"/>
    </row>
    <row r="3174" spans="38:38" x14ac:dyDescent="0.25">
      <c r="AL3174" s="151"/>
    </row>
    <row r="3175" spans="38:38" x14ac:dyDescent="0.25">
      <c r="AL3175" s="151"/>
    </row>
    <row r="3176" spans="38:38" x14ac:dyDescent="0.25">
      <c r="AL3176" s="151"/>
    </row>
    <row r="3177" spans="38:38" x14ac:dyDescent="0.25">
      <c r="AL3177" s="151"/>
    </row>
    <row r="3178" spans="38:38" x14ac:dyDescent="0.25">
      <c r="AL3178" s="151"/>
    </row>
    <row r="3179" spans="38:38" x14ac:dyDescent="0.25">
      <c r="AL3179" s="151"/>
    </row>
    <row r="3180" spans="38:38" x14ac:dyDescent="0.25">
      <c r="AL3180" s="151"/>
    </row>
    <row r="3181" spans="38:38" x14ac:dyDescent="0.25">
      <c r="AL3181" s="151"/>
    </row>
    <row r="3182" spans="38:38" x14ac:dyDescent="0.25">
      <c r="AL3182" s="151"/>
    </row>
    <row r="3183" spans="38:38" x14ac:dyDescent="0.25">
      <c r="AL3183" s="151"/>
    </row>
    <row r="3184" spans="38:38" x14ac:dyDescent="0.25">
      <c r="AL3184" s="151"/>
    </row>
    <row r="3185" spans="38:38" x14ac:dyDescent="0.25">
      <c r="AL3185" s="151"/>
    </row>
    <row r="3186" spans="38:38" x14ac:dyDescent="0.25">
      <c r="AL3186" s="151"/>
    </row>
    <row r="3187" spans="38:38" x14ac:dyDescent="0.25">
      <c r="AL3187" s="151"/>
    </row>
    <row r="3188" spans="38:38" x14ac:dyDescent="0.25">
      <c r="AL3188" s="151"/>
    </row>
    <row r="3189" spans="38:38" x14ac:dyDescent="0.25">
      <c r="AL3189" s="151"/>
    </row>
    <row r="3190" spans="38:38" x14ac:dyDescent="0.25">
      <c r="AL3190" s="151"/>
    </row>
    <row r="3191" spans="38:38" x14ac:dyDescent="0.25">
      <c r="AL3191" s="151"/>
    </row>
    <row r="3192" spans="38:38" x14ac:dyDescent="0.25">
      <c r="AL3192" s="151"/>
    </row>
    <row r="3193" spans="38:38" x14ac:dyDescent="0.25">
      <c r="AL3193" s="151"/>
    </row>
    <row r="3194" spans="38:38" x14ac:dyDescent="0.25">
      <c r="AL3194" s="151"/>
    </row>
    <row r="3195" spans="38:38" x14ac:dyDescent="0.25">
      <c r="AL3195" s="151"/>
    </row>
    <row r="3196" spans="38:38" x14ac:dyDescent="0.25">
      <c r="AL3196" s="151"/>
    </row>
    <row r="3197" spans="38:38" x14ac:dyDescent="0.25">
      <c r="AL3197" s="151"/>
    </row>
    <row r="3198" spans="38:38" x14ac:dyDescent="0.25">
      <c r="AL3198" s="151"/>
    </row>
    <row r="3199" spans="38:38" x14ac:dyDescent="0.25">
      <c r="AL3199" s="151"/>
    </row>
    <row r="3200" spans="38:38" x14ac:dyDescent="0.25">
      <c r="AL3200" s="151"/>
    </row>
    <row r="3201" spans="38:38" x14ac:dyDescent="0.25">
      <c r="AL3201" s="151"/>
    </row>
    <row r="3202" spans="38:38" x14ac:dyDescent="0.25">
      <c r="AL3202" s="151"/>
    </row>
    <row r="3203" spans="38:38" x14ac:dyDescent="0.25">
      <c r="AL3203" s="151"/>
    </row>
    <row r="3204" spans="38:38" x14ac:dyDescent="0.25">
      <c r="AL3204" s="151"/>
    </row>
    <row r="3205" spans="38:38" x14ac:dyDescent="0.25">
      <c r="AL3205" s="151"/>
    </row>
    <row r="3206" spans="38:38" x14ac:dyDescent="0.25">
      <c r="AL3206" s="151"/>
    </row>
    <row r="3207" spans="38:38" x14ac:dyDescent="0.25">
      <c r="AL3207" s="151"/>
    </row>
    <row r="3208" spans="38:38" x14ac:dyDescent="0.25">
      <c r="AL3208" s="151"/>
    </row>
    <row r="3209" spans="38:38" x14ac:dyDescent="0.25">
      <c r="AL3209" s="151"/>
    </row>
    <row r="3210" spans="38:38" x14ac:dyDescent="0.25">
      <c r="AL3210" s="151"/>
    </row>
    <row r="3211" spans="38:38" x14ac:dyDescent="0.25">
      <c r="AL3211" s="151"/>
    </row>
    <row r="3212" spans="38:38" x14ac:dyDescent="0.25">
      <c r="AL3212" s="151"/>
    </row>
    <row r="3213" spans="38:38" x14ac:dyDescent="0.25">
      <c r="AL3213" s="151"/>
    </row>
    <row r="3214" spans="38:38" x14ac:dyDescent="0.25">
      <c r="AL3214" s="151"/>
    </row>
    <row r="3215" spans="38:38" x14ac:dyDescent="0.25">
      <c r="AL3215" s="151"/>
    </row>
    <row r="3216" spans="38:38" x14ac:dyDescent="0.25">
      <c r="AL3216" s="151"/>
    </row>
    <row r="3217" spans="38:38" x14ac:dyDescent="0.25">
      <c r="AL3217" s="151"/>
    </row>
    <row r="3218" spans="38:38" x14ac:dyDescent="0.25">
      <c r="AL3218" s="151"/>
    </row>
    <row r="3219" spans="38:38" x14ac:dyDescent="0.25">
      <c r="AL3219" s="151"/>
    </row>
    <row r="3220" spans="38:38" x14ac:dyDescent="0.25">
      <c r="AL3220" s="151"/>
    </row>
    <row r="3221" spans="38:38" x14ac:dyDescent="0.25">
      <c r="AL3221" s="151"/>
    </row>
    <row r="3222" spans="38:38" x14ac:dyDescent="0.25">
      <c r="AL3222" s="151"/>
    </row>
    <row r="3223" spans="38:38" x14ac:dyDescent="0.25">
      <c r="AL3223" s="151"/>
    </row>
    <row r="3224" spans="38:38" x14ac:dyDescent="0.25">
      <c r="AL3224" s="151"/>
    </row>
    <row r="3225" spans="38:38" x14ac:dyDescent="0.25">
      <c r="AL3225" s="151"/>
    </row>
    <row r="3226" spans="38:38" x14ac:dyDescent="0.25">
      <c r="AL3226" s="151"/>
    </row>
    <row r="3227" spans="38:38" x14ac:dyDescent="0.25">
      <c r="AL3227" s="151"/>
    </row>
    <row r="3228" spans="38:38" x14ac:dyDescent="0.25">
      <c r="AL3228" s="151"/>
    </row>
    <row r="3229" spans="38:38" x14ac:dyDescent="0.25">
      <c r="AL3229" s="151"/>
    </row>
    <row r="3230" spans="38:38" x14ac:dyDescent="0.25">
      <c r="AL3230" s="151"/>
    </row>
    <row r="3231" spans="38:38" x14ac:dyDescent="0.25">
      <c r="AL3231" s="151"/>
    </row>
    <row r="3232" spans="38:38" x14ac:dyDescent="0.25">
      <c r="AL3232" s="151"/>
    </row>
    <row r="3233" spans="38:38" x14ac:dyDescent="0.25">
      <c r="AL3233" s="151"/>
    </row>
    <row r="3234" spans="38:38" x14ac:dyDescent="0.25">
      <c r="AL3234" s="151"/>
    </row>
    <row r="3235" spans="38:38" x14ac:dyDescent="0.25">
      <c r="AL3235" s="151"/>
    </row>
    <row r="3236" spans="38:38" x14ac:dyDescent="0.25">
      <c r="AL3236" s="151"/>
    </row>
    <row r="3237" spans="38:38" x14ac:dyDescent="0.25">
      <c r="AL3237" s="151"/>
    </row>
    <row r="3238" spans="38:38" x14ac:dyDescent="0.25">
      <c r="AL3238" s="151"/>
    </row>
    <row r="3239" spans="38:38" x14ac:dyDescent="0.25">
      <c r="AL3239" s="151"/>
    </row>
    <row r="3240" spans="38:38" x14ac:dyDescent="0.25">
      <c r="AL3240" s="151"/>
    </row>
    <row r="3241" spans="38:38" x14ac:dyDescent="0.25">
      <c r="AL3241" s="151"/>
    </row>
    <row r="3242" spans="38:38" x14ac:dyDescent="0.25">
      <c r="AL3242" s="151"/>
    </row>
    <row r="3243" spans="38:38" x14ac:dyDescent="0.25">
      <c r="AL3243" s="151"/>
    </row>
    <row r="3244" spans="38:38" x14ac:dyDescent="0.25">
      <c r="AL3244" s="151"/>
    </row>
    <row r="3245" spans="38:38" x14ac:dyDescent="0.25">
      <c r="AL3245" s="151"/>
    </row>
    <row r="3246" spans="38:38" x14ac:dyDescent="0.25">
      <c r="AL3246" s="151"/>
    </row>
    <row r="3247" spans="38:38" x14ac:dyDescent="0.25">
      <c r="AL3247" s="151"/>
    </row>
    <row r="3248" spans="38:38" x14ac:dyDescent="0.25">
      <c r="AL3248" s="151"/>
    </row>
    <row r="3249" spans="38:38" x14ac:dyDescent="0.25">
      <c r="AL3249" s="151"/>
    </row>
    <row r="3250" spans="38:38" x14ac:dyDescent="0.25">
      <c r="AL3250" s="151"/>
    </row>
    <row r="3251" spans="38:38" x14ac:dyDescent="0.25">
      <c r="AL3251" s="151"/>
    </row>
    <row r="3252" spans="38:38" x14ac:dyDescent="0.25">
      <c r="AL3252" s="151"/>
    </row>
    <row r="3253" spans="38:38" x14ac:dyDescent="0.25">
      <c r="AL3253" s="151"/>
    </row>
    <row r="3254" spans="38:38" x14ac:dyDescent="0.25">
      <c r="AL3254" s="151"/>
    </row>
    <row r="3255" spans="38:38" x14ac:dyDescent="0.25">
      <c r="AL3255" s="151"/>
    </row>
    <row r="3256" spans="38:38" x14ac:dyDescent="0.25">
      <c r="AL3256" s="151"/>
    </row>
    <row r="3257" spans="38:38" x14ac:dyDescent="0.25">
      <c r="AL3257" s="151"/>
    </row>
    <row r="3258" spans="38:38" x14ac:dyDescent="0.25">
      <c r="AL3258" s="151"/>
    </row>
    <row r="3259" spans="38:38" x14ac:dyDescent="0.25">
      <c r="AL3259" s="151"/>
    </row>
    <row r="3260" spans="38:38" x14ac:dyDescent="0.25">
      <c r="AL3260" s="151"/>
    </row>
    <row r="3261" spans="38:38" x14ac:dyDescent="0.25">
      <c r="AL3261" s="151"/>
    </row>
    <row r="3262" spans="38:38" x14ac:dyDescent="0.25">
      <c r="AL3262" s="151"/>
    </row>
    <row r="3263" spans="38:38" x14ac:dyDescent="0.25">
      <c r="AL3263" s="151"/>
    </row>
    <row r="3264" spans="38:38" x14ac:dyDescent="0.25">
      <c r="AL3264" s="151"/>
    </row>
    <row r="3265" spans="38:38" x14ac:dyDescent="0.25">
      <c r="AL3265" s="151"/>
    </row>
    <row r="3266" spans="38:38" x14ac:dyDescent="0.25">
      <c r="AL3266" s="151"/>
    </row>
    <row r="3267" spans="38:38" x14ac:dyDescent="0.25">
      <c r="AL3267" s="151"/>
    </row>
    <row r="3268" spans="38:38" x14ac:dyDescent="0.25">
      <c r="AL3268" s="151"/>
    </row>
    <row r="3269" spans="38:38" x14ac:dyDescent="0.25">
      <c r="AL3269" s="151"/>
    </row>
    <row r="3270" spans="38:38" x14ac:dyDescent="0.25">
      <c r="AL3270" s="151"/>
    </row>
    <row r="3271" spans="38:38" x14ac:dyDescent="0.25">
      <c r="AL3271" s="151"/>
    </row>
    <row r="3272" spans="38:38" x14ac:dyDescent="0.25">
      <c r="AL3272" s="151"/>
    </row>
    <row r="3273" spans="38:38" x14ac:dyDescent="0.25">
      <c r="AL3273" s="151"/>
    </row>
    <row r="3274" spans="38:38" x14ac:dyDescent="0.25">
      <c r="AL3274" s="151"/>
    </row>
    <row r="3275" spans="38:38" x14ac:dyDescent="0.25">
      <c r="AL3275" s="151"/>
    </row>
    <row r="3276" spans="38:38" x14ac:dyDescent="0.25">
      <c r="AL3276" s="151"/>
    </row>
    <row r="3277" spans="38:38" x14ac:dyDescent="0.25">
      <c r="AL3277" s="151"/>
    </row>
    <row r="3278" spans="38:38" x14ac:dyDescent="0.25">
      <c r="AL3278" s="151"/>
    </row>
    <row r="3279" spans="38:38" x14ac:dyDescent="0.25">
      <c r="AL3279" s="151"/>
    </row>
    <row r="3280" spans="38:38" x14ac:dyDescent="0.25">
      <c r="AL3280" s="151"/>
    </row>
    <row r="3281" spans="38:38" x14ac:dyDescent="0.25">
      <c r="AL3281" s="151"/>
    </row>
    <row r="3282" spans="38:38" x14ac:dyDescent="0.25">
      <c r="AL3282" s="151"/>
    </row>
    <row r="3283" spans="38:38" x14ac:dyDescent="0.25">
      <c r="AL3283" s="151"/>
    </row>
    <row r="3284" spans="38:38" x14ac:dyDescent="0.25">
      <c r="AL3284" s="151"/>
    </row>
    <row r="3285" spans="38:38" x14ac:dyDescent="0.25">
      <c r="AL3285" s="151"/>
    </row>
    <row r="3286" spans="38:38" x14ac:dyDescent="0.25">
      <c r="AL3286" s="151"/>
    </row>
    <row r="3287" spans="38:38" x14ac:dyDescent="0.25">
      <c r="AL3287" s="151"/>
    </row>
    <row r="3288" spans="38:38" x14ac:dyDescent="0.25">
      <c r="AL3288" s="151"/>
    </row>
    <row r="3289" spans="38:38" x14ac:dyDescent="0.25">
      <c r="AL3289" s="151"/>
    </row>
    <row r="3290" spans="38:38" x14ac:dyDescent="0.25">
      <c r="AL3290" s="151"/>
    </row>
    <row r="3291" spans="38:38" x14ac:dyDescent="0.25">
      <c r="AL3291" s="151"/>
    </row>
    <row r="3292" spans="38:38" x14ac:dyDescent="0.25">
      <c r="AL3292" s="151"/>
    </row>
    <row r="3293" spans="38:38" x14ac:dyDescent="0.25">
      <c r="AL3293" s="151"/>
    </row>
    <row r="3294" spans="38:38" x14ac:dyDescent="0.25">
      <c r="AL3294" s="151"/>
    </row>
    <row r="3295" spans="38:38" x14ac:dyDescent="0.25">
      <c r="AL3295" s="151"/>
    </row>
    <row r="3296" spans="38:38" x14ac:dyDescent="0.25">
      <c r="AL3296" s="151"/>
    </row>
    <row r="3297" spans="38:38" x14ac:dyDescent="0.25">
      <c r="AL3297" s="151"/>
    </row>
    <row r="3298" spans="38:38" x14ac:dyDescent="0.25">
      <c r="AL3298" s="151"/>
    </row>
    <row r="3299" spans="38:38" x14ac:dyDescent="0.25">
      <c r="AL3299" s="151"/>
    </row>
    <row r="3300" spans="38:38" x14ac:dyDescent="0.25">
      <c r="AL3300" s="151"/>
    </row>
    <row r="3301" spans="38:38" x14ac:dyDescent="0.25">
      <c r="AL3301" s="151"/>
    </row>
    <row r="3302" spans="38:38" x14ac:dyDescent="0.25">
      <c r="AL3302" s="151"/>
    </row>
    <row r="3303" spans="38:38" x14ac:dyDescent="0.25">
      <c r="AL3303" s="151"/>
    </row>
    <row r="3304" spans="38:38" x14ac:dyDescent="0.25">
      <c r="AL3304" s="151"/>
    </row>
    <row r="3305" spans="38:38" x14ac:dyDescent="0.25">
      <c r="AL3305" s="151"/>
    </row>
    <row r="3306" spans="38:38" x14ac:dyDescent="0.25">
      <c r="AL3306" s="151"/>
    </row>
    <row r="3307" spans="38:38" x14ac:dyDescent="0.25">
      <c r="AL3307" s="151"/>
    </row>
    <row r="3308" spans="38:38" x14ac:dyDescent="0.25">
      <c r="AL3308" s="151"/>
    </row>
    <row r="3309" spans="38:38" x14ac:dyDescent="0.25">
      <c r="AL3309" s="151"/>
    </row>
    <row r="3310" spans="38:38" x14ac:dyDescent="0.25">
      <c r="AL3310" s="151"/>
    </row>
    <row r="3311" spans="38:38" x14ac:dyDescent="0.25">
      <c r="AL3311" s="151"/>
    </row>
    <row r="3312" spans="38:38" x14ac:dyDescent="0.25">
      <c r="AL3312" s="151"/>
    </row>
    <row r="3313" spans="38:38" x14ac:dyDescent="0.25">
      <c r="AL3313" s="151"/>
    </row>
    <row r="3314" spans="38:38" x14ac:dyDescent="0.25">
      <c r="AL3314" s="151"/>
    </row>
    <row r="3315" spans="38:38" x14ac:dyDescent="0.25">
      <c r="AL3315" s="151"/>
    </row>
    <row r="3316" spans="38:38" x14ac:dyDescent="0.25">
      <c r="AL3316" s="151"/>
    </row>
    <row r="3317" spans="38:38" x14ac:dyDescent="0.25">
      <c r="AL3317" s="151"/>
    </row>
    <row r="3318" spans="38:38" x14ac:dyDescent="0.25">
      <c r="AL3318" s="151"/>
    </row>
    <row r="3319" spans="38:38" x14ac:dyDescent="0.25">
      <c r="AL3319" s="151"/>
    </row>
    <row r="3320" spans="38:38" x14ac:dyDescent="0.25">
      <c r="AL3320" s="151"/>
    </row>
    <row r="3321" spans="38:38" x14ac:dyDescent="0.25">
      <c r="AL3321" s="151"/>
    </row>
    <row r="3322" spans="38:38" x14ac:dyDescent="0.25">
      <c r="AL3322" s="151"/>
    </row>
    <row r="3323" spans="38:38" x14ac:dyDescent="0.25">
      <c r="AL3323" s="151"/>
    </row>
    <row r="3324" spans="38:38" x14ac:dyDescent="0.25">
      <c r="AL3324" s="151"/>
    </row>
    <row r="3325" spans="38:38" x14ac:dyDescent="0.25">
      <c r="AL3325" s="151"/>
    </row>
    <row r="3326" spans="38:38" x14ac:dyDescent="0.25">
      <c r="AL3326" s="151"/>
    </row>
    <row r="3327" spans="38:38" x14ac:dyDescent="0.25">
      <c r="AL3327" s="151"/>
    </row>
    <row r="3328" spans="38:38" x14ac:dyDescent="0.25">
      <c r="AL3328" s="151"/>
    </row>
    <row r="3329" spans="38:38" x14ac:dyDescent="0.25">
      <c r="AL3329" s="151"/>
    </row>
    <row r="3330" spans="38:38" x14ac:dyDescent="0.25">
      <c r="AL3330" s="151"/>
    </row>
    <row r="3331" spans="38:38" x14ac:dyDescent="0.25">
      <c r="AL3331" s="151"/>
    </row>
    <row r="3332" spans="38:38" x14ac:dyDescent="0.25">
      <c r="AL3332" s="151"/>
    </row>
    <row r="3333" spans="38:38" x14ac:dyDescent="0.25">
      <c r="AL3333" s="151"/>
    </row>
    <row r="3334" spans="38:38" x14ac:dyDescent="0.25">
      <c r="AL3334" s="151"/>
    </row>
    <row r="3335" spans="38:38" x14ac:dyDescent="0.25">
      <c r="AL3335" s="151"/>
    </row>
    <row r="3336" spans="38:38" x14ac:dyDescent="0.25">
      <c r="AL3336" s="151"/>
    </row>
    <row r="3337" spans="38:38" x14ac:dyDescent="0.25">
      <c r="AL3337" s="151"/>
    </row>
    <row r="3338" spans="38:38" x14ac:dyDescent="0.25">
      <c r="AL3338" s="151"/>
    </row>
    <row r="3339" spans="38:38" x14ac:dyDescent="0.25">
      <c r="AL3339" s="151"/>
    </row>
    <row r="3340" spans="38:38" x14ac:dyDescent="0.25">
      <c r="AL3340" s="151"/>
    </row>
    <row r="3341" spans="38:38" x14ac:dyDescent="0.25">
      <c r="AL3341" s="151"/>
    </row>
    <row r="3342" spans="38:38" x14ac:dyDescent="0.25">
      <c r="AL3342" s="151"/>
    </row>
    <row r="3343" spans="38:38" x14ac:dyDescent="0.25">
      <c r="AL3343" s="151"/>
    </row>
    <row r="3344" spans="38:38" x14ac:dyDescent="0.25">
      <c r="AL3344" s="151"/>
    </row>
    <row r="3345" spans="38:38" x14ac:dyDescent="0.25">
      <c r="AL3345" s="151"/>
    </row>
    <row r="3346" spans="38:38" x14ac:dyDescent="0.25">
      <c r="AL3346" s="151"/>
    </row>
    <row r="3347" spans="38:38" x14ac:dyDescent="0.25">
      <c r="AL3347" s="151"/>
    </row>
    <row r="3348" spans="38:38" x14ac:dyDescent="0.25">
      <c r="AL3348" s="151"/>
    </row>
    <row r="3349" spans="38:38" x14ac:dyDescent="0.25">
      <c r="AL3349" s="151"/>
    </row>
    <row r="3350" spans="38:38" x14ac:dyDescent="0.25">
      <c r="AL3350" s="151"/>
    </row>
    <row r="3351" spans="38:38" x14ac:dyDescent="0.25">
      <c r="AL3351" s="151"/>
    </row>
    <row r="3352" spans="38:38" x14ac:dyDescent="0.25">
      <c r="AL3352" s="151"/>
    </row>
    <row r="3353" spans="38:38" x14ac:dyDescent="0.25">
      <c r="AL3353" s="151"/>
    </row>
    <row r="3354" spans="38:38" x14ac:dyDescent="0.25">
      <c r="AL3354" s="151"/>
    </row>
    <row r="3355" spans="38:38" x14ac:dyDescent="0.25">
      <c r="AL3355" s="151"/>
    </row>
    <row r="3356" spans="38:38" x14ac:dyDescent="0.25">
      <c r="AL3356" s="151"/>
    </row>
    <row r="3357" spans="38:38" x14ac:dyDescent="0.25">
      <c r="AL3357" s="151"/>
    </row>
    <row r="3358" spans="38:38" x14ac:dyDescent="0.25">
      <c r="AL3358" s="151"/>
    </row>
    <row r="3359" spans="38:38" x14ac:dyDescent="0.25">
      <c r="AL3359" s="151"/>
    </row>
    <row r="3360" spans="38:38" x14ac:dyDescent="0.25">
      <c r="AL3360" s="151"/>
    </row>
    <row r="3361" spans="38:38" x14ac:dyDescent="0.25">
      <c r="AL3361" s="151"/>
    </row>
    <row r="3362" spans="38:38" x14ac:dyDescent="0.25">
      <c r="AL3362" s="151"/>
    </row>
    <row r="3363" spans="38:38" x14ac:dyDescent="0.25">
      <c r="AL3363" s="151"/>
    </row>
    <row r="3364" spans="38:38" x14ac:dyDescent="0.25">
      <c r="AL3364" s="151"/>
    </row>
    <row r="3365" spans="38:38" x14ac:dyDescent="0.25">
      <c r="AL3365" s="151"/>
    </row>
    <row r="3366" spans="38:38" x14ac:dyDescent="0.25">
      <c r="AL3366" s="151"/>
    </row>
    <row r="3367" spans="38:38" x14ac:dyDescent="0.25">
      <c r="AL3367" s="151"/>
    </row>
    <row r="3368" spans="38:38" x14ac:dyDescent="0.25">
      <c r="AL3368" s="151"/>
    </row>
    <row r="3369" spans="38:38" x14ac:dyDescent="0.25">
      <c r="AL3369" s="151"/>
    </row>
    <row r="3370" spans="38:38" x14ac:dyDescent="0.25">
      <c r="AL3370" s="151"/>
    </row>
    <row r="3371" spans="38:38" x14ac:dyDescent="0.25">
      <c r="AL3371" s="151"/>
    </row>
    <row r="3372" spans="38:38" x14ac:dyDescent="0.25">
      <c r="AL3372" s="151"/>
    </row>
    <row r="3373" spans="38:38" x14ac:dyDescent="0.25">
      <c r="AL3373" s="151"/>
    </row>
    <row r="3374" spans="38:38" x14ac:dyDescent="0.25">
      <c r="AL3374" s="151"/>
    </row>
    <row r="3375" spans="38:38" x14ac:dyDescent="0.25">
      <c r="AL3375" s="151"/>
    </row>
    <row r="3376" spans="38:38" x14ac:dyDescent="0.25">
      <c r="AL3376" s="151"/>
    </row>
    <row r="3377" spans="38:38" x14ac:dyDescent="0.25">
      <c r="AL3377" s="151"/>
    </row>
    <row r="3378" spans="38:38" x14ac:dyDescent="0.25">
      <c r="AL3378" s="151"/>
    </row>
    <row r="3379" spans="38:38" x14ac:dyDescent="0.25">
      <c r="AL3379" s="151"/>
    </row>
    <row r="3380" spans="38:38" x14ac:dyDescent="0.25">
      <c r="AL3380" s="151"/>
    </row>
    <row r="3381" spans="38:38" x14ac:dyDescent="0.25">
      <c r="AL3381" s="151"/>
    </row>
    <row r="3382" spans="38:38" x14ac:dyDescent="0.25">
      <c r="AL3382" s="151"/>
    </row>
    <row r="3383" spans="38:38" x14ac:dyDescent="0.25">
      <c r="AL3383" s="151"/>
    </row>
    <row r="3384" spans="38:38" x14ac:dyDescent="0.25">
      <c r="AL3384" s="151"/>
    </row>
    <row r="3385" spans="38:38" x14ac:dyDescent="0.25">
      <c r="AL3385" s="151"/>
    </row>
    <row r="3386" spans="38:38" x14ac:dyDescent="0.25">
      <c r="AL3386" s="151"/>
    </row>
    <row r="3387" spans="38:38" x14ac:dyDescent="0.25">
      <c r="AL3387" s="151"/>
    </row>
    <row r="3388" spans="38:38" x14ac:dyDescent="0.25">
      <c r="AL3388" s="151"/>
    </row>
    <row r="3389" spans="38:38" x14ac:dyDescent="0.25">
      <c r="AL3389" s="151"/>
    </row>
    <row r="3390" spans="38:38" x14ac:dyDescent="0.25">
      <c r="AL3390" s="151"/>
    </row>
    <row r="3391" spans="38:38" x14ac:dyDescent="0.25">
      <c r="AL3391" s="151"/>
    </row>
    <row r="3392" spans="38:38" x14ac:dyDescent="0.25">
      <c r="AL3392" s="151"/>
    </row>
    <row r="3393" spans="38:38" x14ac:dyDescent="0.25">
      <c r="AL3393" s="151"/>
    </row>
    <row r="3394" spans="38:38" x14ac:dyDescent="0.25">
      <c r="AL3394" s="151"/>
    </row>
    <row r="3395" spans="38:38" x14ac:dyDescent="0.25">
      <c r="AL3395" s="151"/>
    </row>
    <row r="3396" spans="38:38" x14ac:dyDescent="0.25">
      <c r="AL3396" s="151"/>
    </row>
    <row r="3397" spans="38:38" x14ac:dyDescent="0.25">
      <c r="AL3397" s="151"/>
    </row>
    <row r="3398" spans="38:38" x14ac:dyDescent="0.25">
      <c r="AL3398" s="151"/>
    </row>
    <row r="3399" spans="38:38" x14ac:dyDescent="0.25">
      <c r="AL3399" s="151"/>
    </row>
    <row r="3400" spans="38:38" x14ac:dyDescent="0.25">
      <c r="AL3400" s="151"/>
    </row>
    <row r="3401" spans="38:38" x14ac:dyDescent="0.25">
      <c r="AL3401" s="151"/>
    </row>
    <row r="3402" spans="38:38" x14ac:dyDescent="0.25">
      <c r="AL3402" s="151"/>
    </row>
    <row r="3403" spans="38:38" x14ac:dyDescent="0.25">
      <c r="AL3403" s="151"/>
    </row>
    <row r="3404" spans="38:38" x14ac:dyDescent="0.25">
      <c r="AL3404" s="151"/>
    </row>
    <row r="3405" spans="38:38" x14ac:dyDescent="0.25">
      <c r="AL3405" s="151"/>
    </row>
    <row r="3406" spans="38:38" x14ac:dyDescent="0.25">
      <c r="AL3406" s="151"/>
    </row>
    <row r="3407" spans="38:38" x14ac:dyDescent="0.25">
      <c r="AL3407" s="151"/>
    </row>
    <row r="3408" spans="38:38" x14ac:dyDescent="0.25">
      <c r="AL3408" s="151"/>
    </row>
    <row r="3409" spans="38:38" x14ac:dyDescent="0.25">
      <c r="AL3409" s="151"/>
    </row>
    <row r="3410" spans="38:38" x14ac:dyDescent="0.25">
      <c r="AL3410" s="151"/>
    </row>
    <row r="3411" spans="38:38" x14ac:dyDescent="0.25">
      <c r="AL3411" s="151"/>
    </row>
    <row r="3412" spans="38:38" x14ac:dyDescent="0.25">
      <c r="AL3412" s="151"/>
    </row>
    <row r="3413" spans="38:38" x14ac:dyDescent="0.25">
      <c r="AL3413" s="151"/>
    </row>
    <row r="3414" spans="38:38" x14ac:dyDescent="0.25">
      <c r="AL3414" s="151"/>
    </row>
    <row r="3415" spans="38:38" x14ac:dyDescent="0.25">
      <c r="AL3415" s="151"/>
    </row>
    <row r="3416" spans="38:38" x14ac:dyDescent="0.25">
      <c r="AL3416" s="151"/>
    </row>
    <row r="3417" spans="38:38" x14ac:dyDescent="0.25">
      <c r="AL3417" s="151"/>
    </row>
    <row r="3418" spans="38:38" x14ac:dyDescent="0.25">
      <c r="AL3418" s="151"/>
    </row>
    <row r="3419" spans="38:38" x14ac:dyDescent="0.25">
      <c r="AL3419" s="151"/>
    </row>
    <row r="3420" spans="38:38" x14ac:dyDescent="0.25">
      <c r="AL3420" s="151"/>
    </row>
    <row r="3421" spans="38:38" x14ac:dyDescent="0.25">
      <c r="AL3421" s="151"/>
    </row>
    <row r="3422" spans="38:38" x14ac:dyDescent="0.25">
      <c r="AL3422" s="151"/>
    </row>
    <row r="3423" spans="38:38" x14ac:dyDescent="0.25">
      <c r="AL3423" s="151"/>
    </row>
    <row r="3424" spans="38:38" x14ac:dyDescent="0.25">
      <c r="AL3424" s="151"/>
    </row>
    <row r="3425" spans="38:38" x14ac:dyDescent="0.25">
      <c r="AL3425" s="151"/>
    </row>
    <row r="3426" spans="38:38" x14ac:dyDescent="0.25">
      <c r="AL3426" s="151"/>
    </row>
    <row r="3427" spans="38:38" x14ac:dyDescent="0.25">
      <c r="AL3427" s="151"/>
    </row>
    <row r="3428" spans="38:38" x14ac:dyDescent="0.25">
      <c r="AL3428" s="151"/>
    </row>
    <row r="3429" spans="38:38" x14ac:dyDescent="0.25">
      <c r="AL3429" s="151"/>
    </row>
    <row r="3430" spans="38:38" x14ac:dyDescent="0.25">
      <c r="AL3430" s="151"/>
    </row>
    <row r="3431" spans="38:38" x14ac:dyDescent="0.25">
      <c r="AL3431" s="151"/>
    </row>
    <row r="3432" spans="38:38" x14ac:dyDescent="0.25">
      <c r="AL3432" s="151"/>
    </row>
    <row r="3433" spans="38:38" x14ac:dyDescent="0.25">
      <c r="AL3433" s="151"/>
    </row>
    <row r="3434" spans="38:38" x14ac:dyDescent="0.25">
      <c r="AL3434" s="151"/>
    </row>
    <row r="3435" spans="38:38" x14ac:dyDescent="0.25">
      <c r="AL3435" s="151"/>
    </row>
    <row r="3436" spans="38:38" x14ac:dyDescent="0.25">
      <c r="AL3436" s="151"/>
    </row>
    <row r="3437" spans="38:38" x14ac:dyDescent="0.25">
      <c r="AL3437" s="151"/>
    </row>
    <row r="3438" spans="38:38" x14ac:dyDescent="0.25">
      <c r="AL3438" s="151"/>
    </row>
    <row r="3439" spans="38:38" x14ac:dyDescent="0.25">
      <c r="AL3439" s="151"/>
    </row>
    <row r="3440" spans="38:38" x14ac:dyDescent="0.25">
      <c r="AL3440" s="151"/>
    </row>
    <row r="3441" spans="38:38" x14ac:dyDescent="0.25">
      <c r="AL3441" s="151"/>
    </row>
    <row r="3442" spans="38:38" x14ac:dyDescent="0.25">
      <c r="AL3442" s="151"/>
    </row>
    <row r="3443" spans="38:38" x14ac:dyDescent="0.25">
      <c r="AL3443" s="151"/>
    </row>
    <row r="3444" spans="38:38" x14ac:dyDescent="0.25">
      <c r="AL3444" s="151"/>
    </row>
    <row r="3445" spans="38:38" x14ac:dyDescent="0.25">
      <c r="AL3445" s="151"/>
    </row>
    <row r="3446" spans="38:38" x14ac:dyDescent="0.25">
      <c r="AL3446" s="151"/>
    </row>
    <row r="3447" spans="38:38" x14ac:dyDescent="0.25">
      <c r="AL3447" s="151"/>
    </row>
    <row r="3448" spans="38:38" x14ac:dyDescent="0.25">
      <c r="AL3448" s="151"/>
    </row>
    <row r="3449" spans="38:38" x14ac:dyDescent="0.25">
      <c r="AL3449" s="151"/>
    </row>
    <row r="3450" spans="38:38" x14ac:dyDescent="0.25">
      <c r="AL3450" s="151"/>
    </row>
    <row r="3451" spans="38:38" x14ac:dyDescent="0.25">
      <c r="AL3451" s="151"/>
    </row>
    <row r="3452" spans="38:38" x14ac:dyDescent="0.25">
      <c r="AL3452" s="151"/>
    </row>
    <row r="3453" spans="38:38" x14ac:dyDescent="0.25">
      <c r="AL3453" s="151"/>
    </row>
    <row r="3454" spans="38:38" x14ac:dyDescent="0.25">
      <c r="AL3454" s="151"/>
    </row>
    <row r="3455" spans="38:38" x14ac:dyDescent="0.25">
      <c r="AL3455" s="151"/>
    </row>
    <row r="3456" spans="38:38" x14ac:dyDescent="0.25">
      <c r="AL3456" s="151"/>
    </row>
    <row r="3457" spans="38:38" x14ac:dyDescent="0.25">
      <c r="AL3457" s="151"/>
    </row>
    <row r="3458" spans="38:38" x14ac:dyDescent="0.25">
      <c r="AL3458" s="151"/>
    </row>
    <row r="3459" spans="38:38" x14ac:dyDescent="0.25">
      <c r="AL3459" s="151"/>
    </row>
    <row r="3460" spans="38:38" x14ac:dyDescent="0.25">
      <c r="AL3460" s="151"/>
    </row>
    <row r="3461" spans="38:38" x14ac:dyDescent="0.25">
      <c r="AL3461" s="151"/>
    </row>
    <row r="3462" spans="38:38" x14ac:dyDescent="0.25">
      <c r="AL3462" s="151"/>
    </row>
    <row r="3463" spans="38:38" x14ac:dyDescent="0.25">
      <c r="AL3463" s="151"/>
    </row>
    <row r="3464" spans="38:38" x14ac:dyDescent="0.25">
      <c r="AL3464" s="151"/>
    </row>
    <row r="3465" spans="38:38" x14ac:dyDescent="0.25">
      <c r="AL3465" s="151"/>
    </row>
    <row r="3466" spans="38:38" x14ac:dyDescent="0.25">
      <c r="AL3466" s="151"/>
    </row>
    <row r="3467" spans="38:38" x14ac:dyDescent="0.25">
      <c r="AL3467" s="151"/>
    </row>
    <row r="3468" spans="38:38" x14ac:dyDescent="0.25">
      <c r="AL3468" s="151"/>
    </row>
    <row r="3469" spans="38:38" x14ac:dyDescent="0.25">
      <c r="AL3469" s="151"/>
    </row>
    <row r="3470" spans="38:38" x14ac:dyDescent="0.25">
      <c r="AL3470" s="151"/>
    </row>
    <row r="3471" spans="38:38" x14ac:dyDescent="0.25">
      <c r="AL3471" s="151"/>
    </row>
    <row r="3472" spans="38:38" x14ac:dyDescent="0.25">
      <c r="AL3472" s="151"/>
    </row>
    <row r="3473" spans="38:38" x14ac:dyDescent="0.25">
      <c r="AL3473" s="151"/>
    </row>
    <row r="3474" spans="38:38" x14ac:dyDescent="0.25">
      <c r="AL3474" s="151"/>
    </row>
    <row r="3475" spans="38:38" x14ac:dyDescent="0.25">
      <c r="AL3475" s="151"/>
    </row>
    <row r="3476" spans="38:38" x14ac:dyDescent="0.25">
      <c r="AL3476" s="151"/>
    </row>
    <row r="3477" spans="38:38" x14ac:dyDescent="0.25">
      <c r="AL3477" s="151"/>
    </row>
    <row r="3478" spans="38:38" x14ac:dyDescent="0.25">
      <c r="AL3478" s="151"/>
    </row>
    <row r="3479" spans="38:38" x14ac:dyDescent="0.25">
      <c r="AL3479" s="151"/>
    </row>
    <row r="3480" spans="38:38" x14ac:dyDescent="0.25">
      <c r="AL3480" s="151"/>
    </row>
    <row r="3481" spans="38:38" x14ac:dyDescent="0.25">
      <c r="AL3481" s="151"/>
    </row>
    <row r="3482" spans="38:38" x14ac:dyDescent="0.25">
      <c r="AL3482" s="151"/>
    </row>
    <row r="3483" spans="38:38" x14ac:dyDescent="0.25">
      <c r="AL3483" s="151"/>
    </row>
    <row r="3484" spans="38:38" x14ac:dyDescent="0.25">
      <c r="AL3484" s="151"/>
    </row>
    <row r="3485" spans="38:38" x14ac:dyDescent="0.25">
      <c r="AL3485" s="151"/>
    </row>
    <row r="3486" spans="38:38" x14ac:dyDescent="0.25">
      <c r="AL3486" s="151"/>
    </row>
    <row r="3487" spans="38:38" x14ac:dyDescent="0.25">
      <c r="AL3487" s="151"/>
    </row>
    <row r="3488" spans="38:38" x14ac:dyDescent="0.25">
      <c r="AL3488" s="151"/>
    </row>
    <row r="3489" spans="38:38" x14ac:dyDescent="0.25">
      <c r="AL3489" s="151"/>
    </row>
    <row r="3490" spans="38:38" x14ac:dyDescent="0.25">
      <c r="AL3490" s="151"/>
    </row>
    <row r="3491" spans="38:38" x14ac:dyDescent="0.25">
      <c r="AL3491" s="151"/>
    </row>
    <row r="3492" spans="38:38" x14ac:dyDescent="0.25">
      <c r="AL3492" s="151"/>
    </row>
    <row r="3493" spans="38:38" x14ac:dyDescent="0.25">
      <c r="AL3493" s="151"/>
    </row>
    <row r="3494" spans="38:38" x14ac:dyDescent="0.25">
      <c r="AL3494" s="151"/>
    </row>
    <row r="3495" spans="38:38" x14ac:dyDescent="0.25">
      <c r="AL3495" s="151"/>
    </row>
    <row r="3496" spans="38:38" x14ac:dyDescent="0.25">
      <c r="AL3496" s="151"/>
    </row>
    <row r="3497" spans="38:38" x14ac:dyDescent="0.25">
      <c r="AL3497" s="151"/>
    </row>
    <row r="3498" spans="38:38" x14ac:dyDescent="0.25">
      <c r="AL3498" s="151"/>
    </row>
    <row r="3499" spans="38:38" x14ac:dyDescent="0.25">
      <c r="AL3499" s="151"/>
    </row>
    <row r="3500" spans="38:38" x14ac:dyDescent="0.25">
      <c r="AL3500" s="151"/>
    </row>
    <row r="3501" spans="38:38" x14ac:dyDescent="0.25">
      <c r="AL3501" s="151"/>
    </row>
    <row r="3502" spans="38:38" x14ac:dyDescent="0.25">
      <c r="AL3502" s="151"/>
    </row>
    <row r="3503" spans="38:38" x14ac:dyDescent="0.25">
      <c r="AL3503" s="151"/>
    </row>
    <row r="3504" spans="38:38" x14ac:dyDescent="0.25">
      <c r="AL3504" s="151"/>
    </row>
    <row r="3505" spans="38:38" x14ac:dyDescent="0.25">
      <c r="AL3505" s="151"/>
    </row>
    <row r="3506" spans="38:38" x14ac:dyDescent="0.25">
      <c r="AL3506" s="151"/>
    </row>
    <row r="3507" spans="38:38" x14ac:dyDescent="0.25">
      <c r="AL3507" s="151"/>
    </row>
    <row r="3508" spans="38:38" x14ac:dyDescent="0.25">
      <c r="AL3508" s="151"/>
    </row>
    <row r="3509" spans="38:38" x14ac:dyDescent="0.25">
      <c r="AL3509" s="151"/>
    </row>
    <row r="3510" spans="38:38" x14ac:dyDescent="0.25">
      <c r="AL3510" s="151"/>
    </row>
    <row r="3511" spans="38:38" x14ac:dyDescent="0.25">
      <c r="AL3511" s="151"/>
    </row>
    <row r="3512" spans="38:38" x14ac:dyDescent="0.25">
      <c r="AL3512" s="151"/>
    </row>
    <row r="3513" spans="38:38" x14ac:dyDescent="0.25">
      <c r="AL3513" s="151"/>
    </row>
    <row r="3514" spans="38:38" x14ac:dyDescent="0.25">
      <c r="AL3514" s="151"/>
    </row>
    <row r="3515" spans="38:38" x14ac:dyDescent="0.25">
      <c r="AL3515" s="151"/>
    </row>
    <row r="3516" spans="38:38" x14ac:dyDescent="0.25">
      <c r="AL3516" s="151"/>
    </row>
    <row r="3517" spans="38:38" x14ac:dyDescent="0.25">
      <c r="AL3517" s="151"/>
    </row>
    <row r="3518" spans="38:38" x14ac:dyDescent="0.25">
      <c r="AL3518" s="151"/>
    </row>
    <row r="3519" spans="38:38" x14ac:dyDescent="0.25">
      <c r="AL3519" s="151"/>
    </row>
    <row r="3520" spans="38:38" x14ac:dyDescent="0.25">
      <c r="AL3520" s="151"/>
    </row>
    <row r="3521" spans="38:38" x14ac:dyDescent="0.25">
      <c r="AL3521" s="151"/>
    </row>
    <row r="3522" spans="38:38" x14ac:dyDescent="0.25">
      <c r="AL3522" s="151"/>
    </row>
    <row r="3523" spans="38:38" x14ac:dyDescent="0.25">
      <c r="AL3523" s="151"/>
    </row>
    <row r="3524" spans="38:38" x14ac:dyDescent="0.25">
      <c r="AL3524" s="151"/>
    </row>
    <row r="3525" spans="38:38" x14ac:dyDescent="0.25">
      <c r="AL3525" s="151"/>
    </row>
    <row r="3526" spans="38:38" x14ac:dyDescent="0.25">
      <c r="AL3526" s="151"/>
    </row>
    <row r="3527" spans="38:38" x14ac:dyDescent="0.25">
      <c r="AL3527" s="151"/>
    </row>
    <row r="3528" spans="38:38" x14ac:dyDescent="0.25">
      <c r="AL3528" s="151"/>
    </row>
    <row r="3529" spans="38:38" x14ac:dyDescent="0.25">
      <c r="AL3529" s="151"/>
    </row>
    <row r="3530" spans="38:38" x14ac:dyDescent="0.25">
      <c r="AL3530" s="151"/>
    </row>
    <row r="3531" spans="38:38" x14ac:dyDescent="0.25">
      <c r="AL3531" s="151"/>
    </row>
    <row r="3532" spans="38:38" x14ac:dyDescent="0.25">
      <c r="AL3532" s="151"/>
    </row>
    <row r="3533" spans="38:38" x14ac:dyDescent="0.25">
      <c r="AL3533" s="151"/>
    </row>
    <row r="3534" spans="38:38" x14ac:dyDescent="0.25">
      <c r="AL3534" s="151"/>
    </row>
    <row r="3535" spans="38:38" x14ac:dyDescent="0.25">
      <c r="AL3535" s="151"/>
    </row>
    <row r="3536" spans="38:38" x14ac:dyDescent="0.25">
      <c r="AL3536" s="151"/>
    </row>
    <row r="3537" spans="38:38" x14ac:dyDescent="0.25">
      <c r="AL3537" s="151"/>
    </row>
    <row r="3538" spans="38:38" x14ac:dyDescent="0.25">
      <c r="AL3538" s="151"/>
    </row>
    <row r="3539" spans="38:38" x14ac:dyDescent="0.25">
      <c r="AL3539" s="151"/>
    </row>
    <row r="3540" spans="38:38" x14ac:dyDescent="0.25">
      <c r="AL3540" s="151"/>
    </row>
    <row r="3541" spans="38:38" x14ac:dyDescent="0.25">
      <c r="AL3541" s="151"/>
    </row>
    <row r="3542" spans="38:38" x14ac:dyDescent="0.25">
      <c r="AL3542" s="151"/>
    </row>
    <row r="3543" spans="38:38" x14ac:dyDescent="0.25">
      <c r="AL3543" s="151"/>
    </row>
    <row r="3544" spans="38:38" x14ac:dyDescent="0.25">
      <c r="AL3544" s="151"/>
    </row>
    <row r="3545" spans="38:38" x14ac:dyDescent="0.25">
      <c r="AL3545" s="151"/>
    </row>
    <row r="3546" spans="38:38" x14ac:dyDescent="0.25">
      <c r="AL3546" s="151"/>
    </row>
    <row r="3547" spans="38:38" x14ac:dyDescent="0.25">
      <c r="AL3547" s="151"/>
    </row>
    <row r="3548" spans="38:38" x14ac:dyDescent="0.25">
      <c r="AL3548" s="151"/>
    </row>
    <row r="3549" spans="38:38" x14ac:dyDescent="0.25">
      <c r="AL3549" s="151"/>
    </row>
    <row r="3550" spans="38:38" x14ac:dyDescent="0.25">
      <c r="AL3550" s="151"/>
    </row>
    <row r="3551" spans="38:38" x14ac:dyDescent="0.25">
      <c r="AL3551" s="151"/>
    </row>
    <row r="3552" spans="38:38" x14ac:dyDescent="0.25">
      <c r="AL3552" s="151"/>
    </row>
    <row r="3553" spans="38:38" x14ac:dyDescent="0.25">
      <c r="AL3553" s="151"/>
    </row>
    <row r="3554" spans="38:38" x14ac:dyDescent="0.25">
      <c r="AL3554" s="151"/>
    </row>
    <row r="3555" spans="38:38" x14ac:dyDescent="0.25">
      <c r="AL3555" s="151"/>
    </row>
    <row r="3556" spans="38:38" x14ac:dyDescent="0.25">
      <c r="AL3556" s="151"/>
    </row>
    <row r="3557" spans="38:38" x14ac:dyDescent="0.25">
      <c r="AL3557" s="151"/>
    </row>
    <row r="3558" spans="38:38" x14ac:dyDescent="0.25">
      <c r="AL3558" s="151"/>
    </row>
    <row r="3559" spans="38:38" x14ac:dyDescent="0.25">
      <c r="AL3559" s="151"/>
    </row>
    <row r="3560" spans="38:38" x14ac:dyDescent="0.25">
      <c r="AL3560" s="151"/>
    </row>
    <row r="3561" spans="38:38" x14ac:dyDescent="0.25">
      <c r="AL3561" s="151"/>
    </row>
    <row r="3562" spans="38:38" x14ac:dyDescent="0.25">
      <c r="AL3562" s="151"/>
    </row>
    <row r="3563" spans="38:38" x14ac:dyDescent="0.25">
      <c r="AL3563" s="151"/>
    </row>
    <row r="3564" spans="38:38" x14ac:dyDescent="0.25">
      <c r="AL3564" s="151"/>
    </row>
    <row r="3565" spans="38:38" x14ac:dyDescent="0.25">
      <c r="AL3565" s="151"/>
    </row>
    <row r="3566" spans="38:38" x14ac:dyDescent="0.25">
      <c r="AL3566" s="151"/>
    </row>
    <row r="3567" spans="38:38" x14ac:dyDescent="0.25">
      <c r="AL3567" s="151"/>
    </row>
    <row r="3568" spans="38:38" x14ac:dyDescent="0.25">
      <c r="AL3568" s="151"/>
    </row>
    <row r="3569" spans="38:38" x14ac:dyDescent="0.25">
      <c r="AL3569" s="151"/>
    </row>
    <row r="3570" spans="38:38" x14ac:dyDescent="0.25">
      <c r="AL3570" s="151"/>
    </row>
    <row r="3571" spans="38:38" x14ac:dyDescent="0.25">
      <c r="AL3571" s="151"/>
    </row>
    <row r="3572" spans="38:38" x14ac:dyDescent="0.25">
      <c r="AL3572" s="151"/>
    </row>
    <row r="3573" spans="38:38" x14ac:dyDescent="0.25">
      <c r="AL3573" s="151"/>
    </row>
    <row r="3574" spans="38:38" x14ac:dyDescent="0.25">
      <c r="AL3574" s="151"/>
    </row>
    <row r="3575" spans="38:38" x14ac:dyDescent="0.25">
      <c r="AL3575" s="151"/>
    </row>
    <row r="3576" spans="38:38" x14ac:dyDescent="0.25">
      <c r="AL3576" s="151"/>
    </row>
    <row r="3577" spans="38:38" x14ac:dyDescent="0.25">
      <c r="AL3577" s="151"/>
    </row>
    <row r="3578" spans="38:38" x14ac:dyDescent="0.25">
      <c r="AL3578" s="151"/>
    </row>
    <row r="3579" spans="38:38" x14ac:dyDescent="0.25">
      <c r="AL3579" s="151"/>
    </row>
    <row r="3580" spans="38:38" x14ac:dyDescent="0.25">
      <c r="AL3580" s="151"/>
    </row>
    <row r="3581" spans="38:38" x14ac:dyDescent="0.25">
      <c r="AL3581" s="151"/>
    </row>
    <row r="3582" spans="38:38" x14ac:dyDescent="0.25">
      <c r="AL3582" s="151"/>
    </row>
    <row r="3583" spans="38:38" x14ac:dyDescent="0.25">
      <c r="AL3583" s="151"/>
    </row>
    <row r="3584" spans="38:38" x14ac:dyDescent="0.25">
      <c r="AL3584" s="151"/>
    </row>
    <row r="3585" spans="38:38" x14ac:dyDescent="0.25">
      <c r="AL3585" s="151"/>
    </row>
    <row r="3586" spans="38:38" x14ac:dyDescent="0.25">
      <c r="AL3586" s="151"/>
    </row>
    <row r="3587" spans="38:38" x14ac:dyDescent="0.25">
      <c r="AL3587" s="151"/>
    </row>
    <row r="3588" spans="38:38" x14ac:dyDescent="0.25">
      <c r="AL3588" s="151"/>
    </row>
    <row r="3589" spans="38:38" x14ac:dyDescent="0.25">
      <c r="AL3589" s="151"/>
    </row>
    <row r="3590" spans="38:38" x14ac:dyDescent="0.25">
      <c r="AL3590" s="151"/>
    </row>
    <row r="3591" spans="38:38" x14ac:dyDescent="0.25">
      <c r="AL3591" s="151"/>
    </row>
    <row r="3592" spans="38:38" x14ac:dyDescent="0.25">
      <c r="AL3592" s="151"/>
    </row>
    <row r="3593" spans="38:38" x14ac:dyDescent="0.25">
      <c r="AL3593" s="151"/>
    </row>
    <row r="3594" spans="38:38" x14ac:dyDescent="0.25">
      <c r="AL3594" s="151"/>
    </row>
    <row r="3595" spans="38:38" x14ac:dyDescent="0.25">
      <c r="AL3595" s="151"/>
    </row>
    <row r="3596" spans="38:38" x14ac:dyDescent="0.25">
      <c r="AL3596" s="151"/>
    </row>
    <row r="3597" spans="38:38" x14ac:dyDescent="0.25">
      <c r="AL3597" s="151"/>
    </row>
    <row r="3598" spans="38:38" x14ac:dyDescent="0.25">
      <c r="AL3598" s="151"/>
    </row>
    <row r="3599" spans="38:38" x14ac:dyDescent="0.25">
      <c r="AL3599" s="151"/>
    </row>
    <row r="3600" spans="38:38" x14ac:dyDescent="0.25">
      <c r="AL3600" s="151"/>
    </row>
    <row r="3601" spans="38:38" x14ac:dyDescent="0.25">
      <c r="AL3601" s="151"/>
    </row>
    <row r="3602" spans="38:38" x14ac:dyDescent="0.25">
      <c r="AL3602" s="151"/>
    </row>
    <row r="3603" spans="38:38" x14ac:dyDescent="0.25">
      <c r="AL3603" s="151"/>
    </row>
    <row r="3604" spans="38:38" x14ac:dyDescent="0.25">
      <c r="AL3604" s="151"/>
    </row>
    <row r="3605" spans="38:38" x14ac:dyDescent="0.25">
      <c r="AL3605" s="151"/>
    </row>
    <row r="3606" spans="38:38" x14ac:dyDescent="0.25">
      <c r="AL3606" s="151"/>
    </row>
    <row r="3607" spans="38:38" x14ac:dyDescent="0.25">
      <c r="AL3607" s="151"/>
    </row>
    <row r="3608" spans="38:38" x14ac:dyDescent="0.25">
      <c r="AL3608" s="151"/>
    </row>
    <row r="3609" spans="38:38" x14ac:dyDescent="0.25">
      <c r="AL3609" s="151"/>
    </row>
    <row r="3610" spans="38:38" x14ac:dyDescent="0.25">
      <c r="AL3610" s="151"/>
    </row>
    <row r="3611" spans="38:38" x14ac:dyDescent="0.25">
      <c r="AL3611" s="151"/>
    </row>
    <row r="3612" spans="38:38" x14ac:dyDescent="0.25">
      <c r="AL3612" s="151"/>
    </row>
    <row r="3613" spans="38:38" x14ac:dyDescent="0.25">
      <c r="AL3613" s="151"/>
    </row>
    <row r="3614" spans="38:38" x14ac:dyDescent="0.25">
      <c r="AL3614" s="151"/>
    </row>
    <row r="3615" spans="38:38" x14ac:dyDescent="0.25">
      <c r="AL3615" s="151"/>
    </row>
    <row r="3616" spans="38:38" x14ac:dyDescent="0.25">
      <c r="AL3616" s="151"/>
    </row>
    <row r="3617" spans="38:38" x14ac:dyDescent="0.25">
      <c r="AL3617" s="151"/>
    </row>
    <row r="3618" spans="38:38" x14ac:dyDescent="0.25">
      <c r="AL3618" s="151"/>
    </row>
    <row r="3619" spans="38:38" x14ac:dyDescent="0.25">
      <c r="AL3619" s="151"/>
    </row>
    <row r="3620" spans="38:38" x14ac:dyDescent="0.25">
      <c r="AL3620" s="151"/>
    </row>
    <row r="3621" spans="38:38" x14ac:dyDescent="0.25">
      <c r="AL3621" s="151"/>
    </row>
    <row r="3622" spans="38:38" x14ac:dyDescent="0.25">
      <c r="AL3622" s="151"/>
    </row>
    <row r="3623" spans="38:38" x14ac:dyDescent="0.25">
      <c r="AL3623" s="151"/>
    </row>
    <row r="3624" spans="38:38" x14ac:dyDescent="0.25">
      <c r="AL3624" s="151"/>
    </row>
    <row r="3625" spans="38:38" x14ac:dyDescent="0.25">
      <c r="AL3625" s="151"/>
    </row>
    <row r="3626" spans="38:38" x14ac:dyDescent="0.25">
      <c r="AL3626" s="151"/>
    </row>
    <row r="3627" spans="38:38" x14ac:dyDescent="0.25">
      <c r="AL3627" s="151"/>
    </row>
    <row r="3628" spans="38:38" x14ac:dyDescent="0.25">
      <c r="AL3628" s="151"/>
    </row>
    <row r="3629" spans="38:38" x14ac:dyDescent="0.25">
      <c r="AL3629" s="151"/>
    </row>
    <row r="3630" spans="38:38" x14ac:dyDescent="0.25">
      <c r="AL3630" s="151"/>
    </row>
    <row r="3631" spans="38:38" x14ac:dyDescent="0.25">
      <c r="AL3631" s="151"/>
    </row>
    <row r="3632" spans="38:38" x14ac:dyDescent="0.25">
      <c r="AL3632" s="151"/>
    </row>
    <row r="3633" spans="38:38" x14ac:dyDescent="0.25">
      <c r="AL3633" s="151"/>
    </row>
    <row r="3634" spans="38:38" x14ac:dyDescent="0.25">
      <c r="AL3634" s="151"/>
    </row>
    <row r="3635" spans="38:38" x14ac:dyDescent="0.25">
      <c r="AL3635" s="151"/>
    </row>
    <row r="3636" spans="38:38" x14ac:dyDescent="0.25">
      <c r="AL3636" s="151"/>
    </row>
    <row r="3637" spans="38:38" x14ac:dyDescent="0.25">
      <c r="AL3637" s="151"/>
    </row>
    <row r="3638" spans="38:38" x14ac:dyDescent="0.25">
      <c r="AL3638" s="151"/>
    </row>
    <row r="3639" spans="38:38" x14ac:dyDescent="0.25">
      <c r="AL3639" s="151"/>
    </row>
    <row r="3640" spans="38:38" x14ac:dyDescent="0.25">
      <c r="AL3640" s="151"/>
    </row>
    <row r="3641" spans="38:38" x14ac:dyDescent="0.25">
      <c r="AL3641" s="151"/>
    </row>
    <row r="3642" spans="38:38" x14ac:dyDescent="0.25">
      <c r="AL3642" s="151"/>
    </row>
    <row r="3643" spans="38:38" x14ac:dyDescent="0.25">
      <c r="AL3643" s="151"/>
    </row>
    <row r="3644" spans="38:38" x14ac:dyDescent="0.25">
      <c r="AL3644" s="151"/>
    </row>
    <row r="3645" spans="38:38" x14ac:dyDescent="0.25">
      <c r="AL3645" s="151"/>
    </row>
    <row r="3646" spans="38:38" x14ac:dyDescent="0.25">
      <c r="AL3646" s="151"/>
    </row>
    <row r="3647" spans="38:38" x14ac:dyDescent="0.25">
      <c r="AL3647" s="151"/>
    </row>
    <row r="3648" spans="38:38" x14ac:dyDescent="0.25">
      <c r="AL3648" s="151"/>
    </row>
    <row r="3649" spans="38:38" x14ac:dyDescent="0.25">
      <c r="AL3649" s="151"/>
    </row>
    <row r="3650" spans="38:38" x14ac:dyDescent="0.25">
      <c r="AL3650" s="151"/>
    </row>
    <row r="3651" spans="38:38" x14ac:dyDescent="0.25">
      <c r="AL3651" s="151"/>
    </row>
    <row r="3652" spans="38:38" x14ac:dyDescent="0.25">
      <c r="AL3652" s="151"/>
    </row>
    <row r="3653" spans="38:38" x14ac:dyDescent="0.25">
      <c r="AL3653" s="151"/>
    </row>
    <row r="3654" spans="38:38" x14ac:dyDescent="0.25">
      <c r="AL3654" s="151"/>
    </row>
    <row r="3655" spans="38:38" x14ac:dyDescent="0.25">
      <c r="AL3655" s="151"/>
    </row>
    <row r="3656" spans="38:38" x14ac:dyDescent="0.25">
      <c r="AL3656" s="151"/>
    </row>
    <row r="3657" spans="38:38" x14ac:dyDescent="0.25">
      <c r="AL3657" s="151"/>
    </row>
    <row r="3658" spans="38:38" x14ac:dyDescent="0.25">
      <c r="AL3658" s="151"/>
    </row>
    <row r="3659" spans="38:38" x14ac:dyDescent="0.25">
      <c r="AL3659" s="151"/>
    </row>
    <row r="3660" spans="38:38" x14ac:dyDescent="0.25">
      <c r="AL3660" s="151"/>
    </row>
    <row r="3661" spans="38:38" x14ac:dyDescent="0.25">
      <c r="AL3661" s="151"/>
    </row>
    <row r="3662" spans="38:38" x14ac:dyDescent="0.25">
      <c r="AL3662" s="151"/>
    </row>
    <row r="3663" spans="38:38" x14ac:dyDescent="0.25">
      <c r="AL3663" s="151"/>
    </row>
    <row r="3664" spans="38:38" x14ac:dyDescent="0.25">
      <c r="AL3664" s="151"/>
    </row>
    <row r="3665" spans="38:38" x14ac:dyDescent="0.25">
      <c r="AL3665" s="151"/>
    </row>
    <row r="3666" spans="38:38" x14ac:dyDescent="0.25">
      <c r="AL3666" s="151"/>
    </row>
    <row r="3667" spans="38:38" x14ac:dyDescent="0.25">
      <c r="AL3667" s="151"/>
    </row>
    <row r="3668" spans="38:38" x14ac:dyDescent="0.25">
      <c r="AL3668" s="151"/>
    </row>
    <row r="3669" spans="38:38" x14ac:dyDescent="0.25">
      <c r="AL3669" s="151"/>
    </row>
    <row r="3670" spans="38:38" x14ac:dyDescent="0.25">
      <c r="AL3670" s="151"/>
    </row>
    <row r="3671" spans="38:38" x14ac:dyDescent="0.25">
      <c r="AL3671" s="151"/>
    </row>
    <row r="3672" spans="38:38" x14ac:dyDescent="0.25">
      <c r="AL3672" s="151"/>
    </row>
    <row r="3673" spans="38:38" x14ac:dyDescent="0.25">
      <c r="AL3673" s="151"/>
    </row>
    <row r="3674" spans="38:38" x14ac:dyDescent="0.25">
      <c r="AL3674" s="151"/>
    </row>
    <row r="3675" spans="38:38" x14ac:dyDescent="0.25">
      <c r="AL3675" s="151"/>
    </row>
    <row r="3676" spans="38:38" x14ac:dyDescent="0.25">
      <c r="AL3676" s="151"/>
    </row>
    <row r="3677" spans="38:38" x14ac:dyDescent="0.25">
      <c r="AL3677" s="151"/>
    </row>
    <row r="3678" spans="38:38" x14ac:dyDescent="0.25">
      <c r="AL3678" s="151"/>
    </row>
    <row r="3679" spans="38:38" x14ac:dyDescent="0.25">
      <c r="AL3679" s="151"/>
    </row>
    <row r="3680" spans="38:38" x14ac:dyDescent="0.25">
      <c r="AL3680" s="151"/>
    </row>
    <row r="3681" spans="38:38" x14ac:dyDescent="0.25">
      <c r="AL3681" s="151"/>
    </row>
    <row r="3682" spans="38:38" x14ac:dyDescent="0.25">
      <c r="AL3682" s="151"/>
    </row>
    <row r="3683" spans="38:38" x14ac:dyDescent="0.25">
      <c r="AL3683" s="151"/>
    </row>
    <row r="3684" spans="38:38" x14ac:dyDescent="0.25">
      <c r="AL3684" s="151"/>
    </row>
    <row r="3685" spans="38:38" x14ac:dyDescent="0.25">
      <c r="AL3685" s="151"/>
    </row>
    <row r="3686" spans="38:38" x14ac:dyDescent="0.25">
      <c r="AL3686" s="151"/>
    </row>
    <row r="3687" spans="38:38" x14ac:dyDescent="0.25">
      <c r="AL3687" s="151"/>
    </row>
    <row r="3688" spans="38:38" x14ac:dyDescent="0.25">
      <c r="AL3688" s="151"/>
    </row>
    <row r="3689" spans="38:38" x14ac:dyDescent="0.25">
      <c r="AL3689" s="151"/>
    </row>
    <row r="3690" spans="38:38" x14ac:dyDescent="0.25">
      <c r="AL3690" s="151"/>
    </row>
    <row r="3691" spans="38:38" x14ac:dyDescent="0.25">
      <c r="AL3691" s="151"/>
    </row>
    <row r="3692" spans="38:38" x14ac:dyDescent="0.25">
      <c r="AL3692" s="151"/>
    </row>
    <row r="3693" spans="38:38" x14ac:dyDescent="0.25">
      <c r="AL3693" s="151"/>
    </row>
    <row r="3694" spans="38:38" x14ac:dyDescent="0.25">
      <c r="AL3694" s="151"/>
    </row>
    <row r="3695" spans="38:38" x14ac:dyDescent="0.25">
      <c r="AL3695" s="151"/>
    </row>
    <row r="3696" spans="38:38" x14ac:dyDescent="0.25">
      <c r="AL3696" s="151"/>
    </row>
    <row r="3697" spans="38:38" x14ac:dyDescent="0.25">
      <c r="AL3697" s="151"/>
    </row>
    <row r="3698" spans="38:38" x14ac:dyDescent="0.25">
      <c r="AL3698" s="151"/>
    </row>
    <row r="3699" spans="38:38" x14ac:dyDescent="0.25">
      <c r="AL3699" s="151"/>
    </row>
    <row r="3700" spans="38:38" x14ac:dyDescent="0.25">
      <c r="AL3700" s="151"/>
    </row>
    <row r="3701" spans="38:38" x14ac:dyDescent="0.25">
      <c r="AL3701" s="151"/>
    </row>
    <row r="3702" spans="38:38" x14ac:dyDescent="0.25">
      <c r="AL3702" s="151"/>
    </row>
    <row r="3703" spans="38:38" x14ac:dyDescent="0.25">
      <c r="AL3703" s="151"/>
    </row>
    <row r="3704" spans="38:38" x14ac:dyDescent="0.25">
      <c r="AL3704" s="151"/>
    </row>
    <row r="3705" spans="38:38" x14ac:dyDescent="0.25">
      <c r="AL3705" s="151"/>
    </row>
    <row r="3706" spans="38:38" x14ac:dyDescent="0.25">
      <c r="AL3706" s="151"/>
    </row>
    <row r="3707" spans="38:38" x14ac:dyDescent="0.25">
      <c r="AL3707" s="151"/>
    </row>
    <row r="3708" spans="38:38" x14ac:dyDescent="0.25">
      <c r="AL3708" s="151"/>
    </row>
    <row r="3709" spans="38:38" x14ac:dyDescent="0.25">
      <c r="AL3709" s="151"/>
    </row>
    <row r="3710" spans="38:38" x14ac:dyDescent="0.25">
      <c r="AL3710" s="151"/>
    </row>
    <row r="3711" spans="38:38" x14ac:dyDescent="0.25">
      <c r="AL3711" s="151"/>
    </row>
    <row r="3712" spans="38:38" x14ac:dyDescent="0.25">
      <c r="AL3712" s="151"/>
    </row>
    <row r="3713" spans="38:38" x14ac:dyDescent="0.25">
      <c r="AL3713" s="151"/>
    </row>
    <row r="3714" spans="38:38" x14ac:dyDescent="0.25">
      <c r="AL3714" s="151"/>
    </row>
    <row r="3715" spans="38:38" x14ac:dyDescent="0.25">
      <c r="AL3715" s="151"/>
    </row>
    <row r="3716" spans="38:38" x14ac:dyDescent="0.25">
      <c r="AL3716" s="151"/>
    </row>
    <row r="3717" spans="38:38" x14ac:dyDescent="0.25">
      <c r="AL3717" s="151"/>
    </row>
    <row r="3718" spans="38:38" x14ac:dyDescent="0.25">
      <c r="AL3718" s="151"/>
    </row>
    <row r="3719" spans="38:38" x14ac:dyDescent="0.25">
      <c r="AL3719" s="151"/>
    </row>
    <row r="3720" spans="38:38" x14ac:dyDescent="0.25">
      <c r="AL3720" s="151"/>
    </row>
    <row r="3721" spans="38:38" x14ac:dyDescent="0.25">
      <c r="AL3721" s="151"/>
    </row>
    <row r="3722" spans="38:38" x14ac:dyDescent="0.25">
      <c r="AL3722" s="151"/>
    </row>
    <row r="3723" spans="38:38" x14ac:dyDescent="0.25">
      <c r="AL3723" s="151"/>
    </row>
    <row r="3724" spans="38:38" x14ac:dyDescent="0.25">
      <c r="AL3724" s="151"/>
    </row>
    <row r="3725" spans="38:38" x14ac:dyDescent="0.25">
      <c r="AL3725" s="151"/>
    </row>
    <row r="3726" spans="38:38" x14ac:dyDescent="0.25">
      <c r="AL3726" s="151"/>
    </row>
    <row r="3727" spans="38:38" x14ac:dyDescent="0.25">
      <c r="AL3727" s="151"/>
    </row>
    <row r="3728" spans="38:38" x14ac:dyDescent="0.25">
      <c r="AL3728" s="151"/>
    </row>
    <row r="3729" spans="38:38" x14ac:dyDescent="0.25">
      <c r="AL3729" s="151"/>
    </row>
    <row r="3730" spans="38:38" x14ac:dyDescent="0.25">
      <c r="AL3730" s="151"/>
    </row>
    <row r="3731" spans="38:38" x14ac:dyDescent="0.25">
      <c r="AL3731" s="151"/>
    </row>
    <row r="3732" spans="38:38" x14ac:dyDescent="0.25">
      <c r="AL3732" s="151"/>
    </row>
    <row r="3733" spans="38:38" x14ac:dyDescent="0.25">
      <c r="AL3733" s="151"/>
    </row>
    <row r="3734" spans="38:38" x14ac:dyDescent="0.25">
      <c r="AL3734" s="151"/>
    </row>
    <row r="3735" spans="38:38" x14ac:dyDescent="0.25">
      <c r="AL3735" s="151"/>
    </row>
    <row r="3736" spans="38:38" x14ac:dyDescent="0.25">
      <c r="AL3736" s="151"/>
    </row>
    <row r="3737" spans="38:38" x14ac:dyDescent="0.25">
      <c r="AL3737" s="151"/>
    </row>
    <row r="3738" spans="38:38" x14ac:dyDescent="0.25">
      <c r="AL3738" s="151"/>
    </row>
    <row r="3739" spans="38:38" x14ac:dyDescent="0.25">
      <c r="AL3739" s="151"/>
    </row>
    <row r="3740" spans="38:38" x14ac:dyDescent="0.25">
      <c r="AL3740" s="151"/>
    </row>
    <row r="3741" spans="38:38" x14ac:dyDescent="0.25">
      <c r="AL3741" s="151"/>
    </row>
    <row r="3742" spans="38:38" x14ac:dyDescent="0.25">
      <c r="AL3742" s="151"/>
    </row>
    <row r="3743" spans="38:38" x14ac:dyDescent="0.25">
      <c r="AL3743" s="151"/>
    </row>
    <row r="3744" spans="38:38" x14ac:dyDescent="0.25">
      <c r="AL3744" s="151"/>
    </row>
    <row r="3745" spans="38:38" x14ac:dyDescent="0.25">
      <c r="AL3745" s="151"/>
    </row>
    <row r="3746" spans="38:38" x14ac:dyDescent="0.25">
      <c r="AL3746" s="151"/>
    </row>
    <row r="3747" spans="38:38" x14ac:dyDescent="0.25">
      <c r="AL3747" s="151"/>
    </row>
    <row r="3748" spans="38:38" x14ac:dyDescent="0.25">
      <c r="AL3748" s="151"/>
    </row>
    <row r="3749" spans="38:38" x14ac:dyDescent="0.25">
      <c r="AL3749" s="151"/>
    </row>
    <row r="3750" spans="38:38" x14ac:dyDescent="0.25">
      <c r="AL3750" s="151"/>
    </row>
    <row r="3751" spans="38:38" x14ac:dyDescent="0.25">
      <c r="AL3751" s="151"/>
    </row>
    <row r="3752" spans="38:38" x14ac:dyDescent="0.25">
      <c r="AL3752" s="151"/>
    </row>
    <row r="3753" spans="38:38" x14ac:dyDescent="0.25">
      <c r="AL3753" s="151"/>
    </row>
    <row r="3754" spans="38:38" x14ac:dyDescent="0.25">
      <c r="AL3754" s="151"/>
    </row>
    <row r="3755" spans="38:38" x14ac:dyDescent="0.25">
      <c r="AL3755" s="151"/>
    </row>
    <row r="3756" spans="38:38" x14ac:dyDescent="0.25">
      <c r="AL3756" s="151"/>
    </row>
    <row r="3757" spans="38:38" x14ac:dyDescent="0.25">
      <c r="AL3757" s="151"/>
    </row>
    <row r="3758" spans="38:38" x14ac:dyDescent="0.25">
      <c r="AL3758" s="151"/>
    </row>
    <row r="3759" spans="38:38" x14ac:dyDescent="0.25">
      <c r="AL3759" s="151"/>
    </row>
    <row r="3760" spans="38:38" x14ac:dyDescent="0.25">
      <c r="AL3760" s="151"/>
    </row>
    <row r="3761" spans="38:38" x14ac:dyDescent="0.25">
      <c r="AL3761" s="151"/>
    </row>
    <row r="3762" spans="38:38" x14ac:dyDescent="0.25">
      <c r="AL3762" s="151"/>
    </row>
    <row r="3763" spans="38:38" x14ac:dyDescent="0.25">
      <c r="AL3763" s="151"/>
    </row>
    <row r="3764" spans="38:38" x14ac:dyDescent="0.25">
      <c r="AL3764" s="151"/>
    </row>
    <row r="3765" spans="38:38" x14ac:dyDescent="0.25">
      <c r="AL3765" s="151"/>
    </row>
    <row r="3766" spans="38:38" x14ac:dyDescent="0.25">
      <c r="AL3766" s="151"/>
    </row>
    <row r="3767" spans="38:38" x14ac:dyDescent="0.25">
      <c r="AL3767" s="151"/>
    </row>
    <row r="3768" spans="38:38" x14ac:dyDescent="0.25">
      <c r="AL3768" s="151"/>
    </row>
    <row r="3769" spans="38:38" x14ac:dyDescent="0.25">
      <c r="AL3769" s="151"/>
    </row>
    <row r="3770" spans="38:38" x14ac:dyDescent="0.25">
      <c r="AL3770" s="151"/>
    </row>
    <row r="3771" spans="38:38" x14ac:dyDescent="0.25">
      <c r="AL3771" s="151"/>
    </row>
    <row r="3772" spans="38:38" x14ac:dyDescent="0.25">
      <c r="AL3772" s="151"/>
    </row>
    <row r="3773" spans="38:38" x14ac:dyDescent="0.25">
      <c r="AL3773" s="151"/>
    </row>
    <row r="3774" spans="38:38" x14ac:dyDescent="0.25">
      <c r="AL3774" s="151"/>
    </row>
    <row r="3775" spans="38:38" x14ac:dyDescent="0.25">
      <c r="AL3775" s="151"/>
    </row>
    <row r="3776" spans="38:38" x14ac:dyDescent="0.25">
      <c r="AL3776" s="151"/>
    </row>
    <row r="3777" spans="38:38" x14ac:dyDescent="0.25">
      <c r="AL3777" s="151"/>
    </row>
    <row r="3778" spans="38:38" x14ac:dyDescent="0.25">
      <c r="AL3778" s="151"/>
    </row>
    <row r="3779" spans="38:38" x14ac:dyDescent="0.25">
      <c r="AL3779" s="151"/>
    </row>
    <row r="3780" spans="38:38" x14ac:dyDescent="0.25">
      <c r="AL3780" s="151"/>
    </row>
    <row r="3781" spans="38:38" x14ac:dyDescent="0.25">
      <c r="AL3781" s="151"/>
    </row>
    <row r="3782" spans="38:38" x14ac:dyDescent="0.25">
      <c r="AL3782" s="151"/>
    </row>
    <row r="3783" spans="38:38" x14ac:dyDescent="0.25">
      <c r="AL3783" s="151"/>
    </row>
    <row r="3784" spans="38:38" x14ac:dyDescent="0.25">
      <c r="AL3784" s="151"/>
    </row>
    <row r="3785" spans="38:38" x14ac:dyDescent="0.25">
      <c r="AL3785" s="151"/>
    </row>
    <row r="3786" spans="38:38" x14ac:dyDescent="0.25">
      <c r="AL3786" s="151"/>
    </row>
    <row r="3787" spans="38:38" x14ac:dyDescent="0.25">
      <c r="AL3787" s="151"/>
    </row>
    <row r="3788" spans="38:38" x14ac:dyDescent="0.25">
      <c r="AL3788" s="151"/>
    </row>
    <row r="3789" spans="38:38" x14ac:dyDescent="0.25">
      <c r="AL3789" s="151"/>
    </row>
    <row r="3790" spans="38:38" x14ac:dyDescent="0.25">
      <c r="AL3790" s="151"/>
    </row>
    <row r="3791" spans="38:38" x14ac:dyDescent="0.25">
      <c r="AL3791" s="151"/>
    </row>
    <row r="3792" spans="38:38" x14ac:dyDescent="0.25">
      <c r="AL3792" s="151"/>
    </row>
    <row r="3793" spans="38:38" x14ac:dyDescent="0.25">
      <c r="AL3793" s="151"/>
    </row>
    <row r="3794" spans="38:38" x14ac:dyDescent="0.25">
      <c r="AL3794" s="151"/>
    </row>
    <row r="3795" spans="38:38" x14ac:dyDescent="0.25">
      <c r="AL3795" s="151"/>
    </row>
    <row r="3796" spans="38:38" x14ac:dyDescent="0.25">
      <c r="AL3796" s="151"/>
    </row>
    <row r="3797" spans="38:38" x14ac:dyDescent="0.25">
      <c r="AL3797" s="151"/>
    </row>
    <row r="3798" spans="38:38" x14ac:dyDescent="0.25">
      <c r="AL3798" s="151"/>
    </row>
    <row r="3799" spans="38:38" x14ac:dyDescent="0.25">
      <c r="AL3799" s="151"/>
    </row>
    <row r="3800" spans="38:38" x14ac:dyDescent="0.25">
      <c r="AL3800" s="151"/>
    </row>
    <row r="3801" spans="38:38" x14ac:dyDescent="0.25">
      <c r="AL3801" s="151"/>
    </row>
    <row r="3802" spans="38:38" x14ac:dyDescent="0.25">
      <c r="AL3802" s="151"/>
    </row>
    <row r="3803" spans="38:38" x14ac:dyDescent="0.25">
      <c r="AL3803" s="151"/>
    </row>
    <row r="3804" spans="38:38" x14ac:dyDescent="0.25">
      <c r="AL3804" s="151"/>
    </row>
    <row r="3805" spans="38:38" x14ac:dyDescent="0.25">
      <c r="AL3805" s="151"/>
    </row>
    <row r="3806" spans="38:38" x14ac:dyDescent="0.25">
      <c r="AL3806" s="151"/>
    </row>
    <row r="3807" spans="38:38" x14ac:dyDescent="0.25">
      <c r="AL3807" s="151"/>
    </row>
    <row r="3808" spans="38:38" x14ac:dyDescent="0.25">
      <c r="AL3808" s="151"/>
    </row>
    <row r="3809" spans="38:38" x14ac:dyDescent="0.25">
      <c r="AL3809" s="151"/>
    </row>
    <row r="3810" spans="38:38" x14ac:dyDescent="0.25">
      <c r="AL3810" s="151"/>
    </row>
    <row r="3811" spans="38:38" x14ac:dyDescent="0.25">
      <c r="AL3811" s="151"/>
    </row>
    <row r="3812" spans="38:38" x14ac:dyDescent="0.25">
      <c r="AL3812" s="151"/>
    </row>
    <row r="3813" spans="38:38" x14ac:dyDescent="0.25">
      <c r="AL3813" s="151"/>
    </row>
    <row r="3814" spans="38:38" x14ac:dyDescent="0.25">
      <c r="AL3814" s="151"/>
    </row>
    <row r="3815" spans="38:38" x14ac:dyDescent="0.25">
      <c r="AL3815" s="151"/>
    </row>
    <row r="3816" spans="38:38" x14ac:dyDescent="0.25">
      <c r="AL3816" s="151"/>
    </row>
    <row r="3817" spans="38:38" x14ac:dyDescent="0.25">
      <c r="AL3817" s="151"/>
    </row>
    <row r="3818" spans="38:38" x14ac:dyDescent="0.25">
      <c r="AL3818" s="151"/>
    </row>
    <row r="3819" spans="38:38" x14ac:dyDescent="0.25">
      <c r="AL3819" s="151"/>
    </row>
    <row r="3820" spans="38:38" x14ac:dyDescent="0.25">
      <c r="AL3820" s="151"/>
    </row>
    <row r="3821" spans="38:38" x14ac:dyDescent="0.25">
      <c r="AL3821" s="151"/>
    </row>
    <row r="3822" spans="38:38" x14ac:dyDescent="0.25">
      <c r="AL3822" s="151"/>
    </row>
    <row r="3823" spans="38:38" x14ac:dyDescent="0.25">
      <c r="AL3823" s="151"/>
    </row>
    <row r="3824" spans="38:38" x14ac:dyDescent="0.25">
      <c r="AL3824" s="151"/>
    </row>
    <row r="3825" spans="38:38" x14ac:dyDescent="0.25">
      <c r="AL3825" s="151"/>
    </row>
    <row r="3826" spans="38:38" x14ac:dyDescent="0.25">
      <c r="AL3826" s="151"/>
    </row>
    <row r="3827" spans="38:38" x14ac:dyDescent="0.25">
      <c r="AL3827" s="151"/>
    </row>
    <row r="3828" spans="38:38" x14ac:dyDescent="0.25">
      <c r="AL3828" s="151"/>
    </row>
    <row r="3829" spans="38:38" x14ac:dyDescent="0.25">
      <c r="AL3829" s="151"/>
    </row>
    <row r="3830" spans="38:38" x14ac:dyDescent="0.25">
      <c r="AL3830" s="151"/>
    </row>
    <row r="3831" spans="38:38" x14ac:dyDescent="0.25">
      <c r="AL3831" s="151"/>
    </row>
    <row r="3832" spans="38:38" x14ac:dyDescent="0.25">
      <c r="AL3832" s="151"/>
    </row>
    <row r="3833" spans="38:38" x14ac:dyDescent="0.25">
      <c r="AL3833" s="151"/>
    </row>
    <row r="3834" spans="38:38" x14ac:dyDescent="0.25">
      <c r="AL3834" s="151"/>
    </row>
    <row r="3835" spans="38:38" x14ac:dyDescent="0.25">
      <c r="AL3835" s="151"/>
    </row>
    <row r="3836" spans="38:38" x14ac:dyDescent="0.25">
      <c r="AL3836" s="151"/>
    </row>
    <row r="3837" spans="38:38" x14ac:dyDescent="0.25">
      <c r="AL3837" s="151"/>
    </row>
    <row r="3838" spans="38:38" x14ac:dyDescent="0.25">
      <c r="AL3838" s="151"/>
    </row>
    <row r="3839" spans="38:38" x14ac:dyDescent="0.25">
      <c r="AL3839" s="151"/>
    </row>
    <row r="3840" spans="38:38" x14ac:dyDescent="0.25">
      <c r="AL3840" s="151"/>
    </row>
    <row r="3841" spans="38:38" x14ac:dyDescent="0.25">
      <c r="AL3841" s="151"/>
    </row>
    <row r="3842" spans="38:38" x14ac:dyDescent="0.25">
      <c r="AL3842" s="151"/>
    </row>
    <row r="3843" spans="38:38" x14ac:dyDescent="0.25">
      <c r="AL3843" s="151"/>
    </row>
    <row r="3844" spans="38:38" x14ac:dyDescent="0.25">
      <c r="AL3844" s="151"/>
    </row>
    <row r="3845" spans="38:38" x14ac:dyDescent="0.25">
      <c r="AL3845" s="151"/>
    </row>
    <row r="3846" spans="38:38" x14ac:dyDescent="0.25">
      <c r="AL3846" s="151"/>
    </row>
    <row r="3847" spans="38:38" x14ac:dyDescent="0.25">
      <c r="AL3847" s="151"/>
    </row>
    <row r="3848" spans="38:38" x14ac:dyDescent="0.25">
      <c r="AL3848" s="151"/>
    </row>
    <row r="3849" spans="38:38" x14ac:dyDescent="0.25">
      <c r="AL3849" s="151"/>
    </row>
    <row r="3850" spans="38:38" x14ac:dyDescent="0.25">
      <c r="AL3850" s="151"/>
    </row>
    <row r="3851" spans="38:38" x14ac:dyDescent="0.25">
      <c r="AL3851" s="151"/>
    </row>
    <row r="3852" spans="38:38" x14ac:dyDescent="0.25">
      <c r="AL3852" s="151"/>
    </row>
    <row r="3853" spans="38:38" x14ac:dyDescent="0.25">
      <c r="AL3853" s="151"/>
    </row>
    <row r="3854" spans="38:38" x14ac:dyDescent="0.25">
      <c r="AL3854" s="151"/>
    </row>
    <row r="3855" spans="38:38" x14ac:dyDescent="0.25">
      <c r="AL3855" s="151"/>
    </row>
    <row r="3856" spans="38:38" x14ac:dyDescent="0.25">
      <c r="AL3856" s="151"/>
    </row>
    <row r="3857" spans="38:38" x14ac:dyDescent="0.25">
      <c r="AL3857" s="151"/>
    </row>
    <row r="3858" spans="38:38" x14ac:dyDescent="0.25">
      <c r="AL3858" s="151"/>
    </row>
    <row r="3859" spans="38:38" x14ac:dyDescent="0.25">
      <c r="AL3859" s="151"/>
    </row>
    <row r="3860" spans="38:38" x14ac:dyDescent="0.25">
      <c r="AL3860" s="151"/>
    </row>
    <row r="3861" spans="38:38" x14ac:dyDescent="0.25">
      <c r="AL3861" s="151"/>
    </row>
    <row r="3862" spans="38:38" x14ac:dyDescent="0.25">
      <c r="AL3862" s="151"/>
    </row>
    <row r="3863" spans="38:38" x14ac:dyDescent="0.25">
      <c r="AL3863" s="151"/>
    </row>
    <row r="3864" spans="38:38" x14ac:dyDescent="0.25">
      <c r="AL3864" s="151"/>
    </row>
    <row r="3865" spans="38:38" x14ac:dyDescent="0.25">
      <c r="AL3865" s="151"/>
    </row>
    <row r="3866" spans="38:38" x14ac:dyDescent="0.25">
      <c r="AL3866" s="151"/>
    </row>
    <row r="3867" spans="38:38" x14ac:dyDescent="0.25">
      <c r="AL3867" s="151"/>
    </row>
    <row r="3868" spans="38:38" x14ac:dyDescent="0.25">
      <c r="AL3868" s="151"/>
    </row>
    <row r="3869" spans="38:38" x14ac:dyDescent="0.25">
      <c r="AL3869" s="151"/>
    </row>
    <row r="3870" spans="38:38" x14ac:dyDescent="0.25">
      <c r="AL3870" s="151"/>
    </row>
    <row r="3871" spans="38:38" x14ac:dyDescent="0.25">
      <c r="AL3871" s="151"/>
    </row>
    <row r="3872" spans="38:38" x14ac:dyDescent="0.25">
      <c r="AL3872" s="151"/>
    </row>
    <row r="3873" spans="38:38" x14ac:dyDescent="0.25">
      <c r="AL3873" s="151"/>
    </row>
    <row r="3874" spans="38:38" x14ac:dyDescent="0.25">
      <c r="AL3874" s="151"/>
    </row>
    <row r="3875" spans="38:38" x14ac:dyDescent="0.25">
      <c r="AL3875" s="151"/>
    </row>
    <row r="3876" spans="38:38" x14ac:dyDescent="0.25">
      <c r="AL3876" s="151"/>
    </row>
    <row r="3877" spans="38:38" x14ac:dyDescent="0.25">
      <c r="AL3877" s="151"/>
    </row>
    <row r="3878" spans="38:38" x14ac:dyDescent="0.25">
      <c r="AL3878" s="151"/>
    </row>
    <row r="3879" spans="38:38" x14ac:dyDescent="0.25">
      <c r="AL3879" s="151"/>
    </row>
    <row r="3880" spans="38:38" x14ac:dyDescent="0.25">
      <c r="AL3880" s="151"/>
    </row>
    <row r="3881" spans="38:38" x14ac:dyDescent="0.25">
      <c r="AL3881" s="151"/>
    </row>
    <row r="3882" spans="38:38" x14ac:dyDescent="0.25">
      <c r="AL3882" s="151"/>
    </row>
    <row r="3883" spans="38:38" x14ac:dyDescent="0.25">
      <c r="AL3883" s="151"/>
    </row>
    <row r="3884" spans="38:38" x14ac:dyDescent="0.25">
      <c r="AL3884" s="151"/>
    </row>
    <row r="3885" spans="38:38" x14ac:dyDescent="0.25">
      <c r="AL3885" s="151"/>
    </row>
    <row r="3886" spans="38:38" x14ac:dyDescent="0.25">
      <c r="AL3886" s="151"/>
    </row>
    <row r="3887" spans="38:38" x14ac:dyDescent="0.25">
      <c r="AL3887" s="151"/>
    </row>
    <row r="3888" spans="38:38" x14ac:dyDescent="0.25">
      <c r="AL3888" s="151"/>
    </row>
    <row r="3889" spans="38:38" x14ac:dyDescent="0.25">
      <c r="AL3889" s="151"/>
    </row>
    <row r="3890" spans="38:38" x14ac:dyDescent="0.25">
      <c r="AL3890" s="151"/>
    </row>
    <row r="3891" spans="38:38" x14ac:dyDescent="0.25">
      <c r="AL3891" s="151"/>
    </row>
    <row r="3892" spans="38:38" x14ac:dyDescent="0.25">
      <c r="AL3892" s="151"/>
    </row>
    <row r="3893" spans="38:38" x14ac:dyDescent="0.25">
      <c r="AL3893" s="151"/>
    </row>
    <row r="3894" spans="38:38" x14ac:dyDescent="0.25">
      <c r="AL3894" s="151"/>
    </row>
    <row r="3895" spans="38:38" x14ac:dyDescent="0.25">
      <c r="AL3895" s="151"/>
    </row>
    <row r="3896" spans="38:38" x14ac:dyDescent="0.25">
      <c r="AL3896" s="151"/>
    </row>
    <row r="3897" spans="38:38" x14ac:dyDescent="0.25">
      <c r="AL3897" s="151"/>
    </row>
    <row r="3898" spans="38:38" x14ac:dyDescent="0.25">
      <c r="AL3898" s="151"/>
    </row>
    <row r="3899" spans="38:38" x14ac:dyDescent="0.25">
      <c r="AL3899" s="151"/>
    </row>
    <row r="3900" spans="38:38" x14ac:dyDescent="0.25">
      <c r="AL3900" s="151"/>
    </row>
    <row r="3901" spans="38:38" x14ac:dyDescent="0.25">
      <c r="AL3901" s="151"/>
    </row>
    <row r="3902" spans="38:38" x14ac:dyDescent="0.25">
      <c r="AL3902" s="151"/>
    </row>
    <row r="3903" spans="38:38" x14ac:dyDescent="0.25">
      <c r="AL3903" s="151"/>
    </row>
    <row r="3904" spans="38:38" x14ac:dyDescent="0.25">
      <c r="AL3904" s="151"/>
    </row>
    <row r="3905" spans="38:38" x14ac:dyDescent="0.25">
      <c r="AL3905" s="151"/>
    </row>
    <row r="3906" spans="38:38" x14ac:dyDescent="0.25">
      <c r="AL3906" s="151"/>
    </row>
    <row r="3907" spans="38:38" x14ac:dyDescent="0.25">
      <c r="AL3907" s="151"/>
    </row>
    <row r="3908" spans="38:38" x14ac:dyDescent="0.25">
      <c r="AL3908" s="151"/>
    </row>
    <row r="3909" spans="38:38" x14ac:dyDescent="0.25">
      <c r="AL3909" s="151"/>
    </row>
    <row r="3910" spans="38:38" x14ac:dyDescent="0.25">
      <c r="AL3910" s="151"/>
    </row>
    <row r="3911" spans="38:38" x14ac:dyDescent="0.25">
      <c r="AL3911" s="151"/>
    </row>
    <row r="3912" spans="38:38" x14ac:dyDescent="0.25">
      <c r="AL3912" s="151"/>
    </row>
    <row r="3913" spans="38:38" x14ac:dyDescent="0.25">
      <c r="AL3913" s="151"/>
    </row>
    <row r="3914" spans="38:38" x14ac:dyDescent="0.25">
      <c r="AL3914" s="151"/>
    </row>
    <row r="3915" spans="38:38" x14ac:dyDescent="0.25">
      <c r="AL3915" s="151"/>
    </row>
    <row r="3916" spans="38:38" x14ac:dyDescent="0.25">
      <c r="AL3916" s="151"/>
    </row>
    <row r="3917" spans="38:38" x14ac:dyDescent="0.25">
      <c r="AL3917" s="151"/>
    </row>
    <row r="3918" spans="38:38" x14ac:dyDescent="0.25">
      <c r="AL3918" s="151"/>
    </row>
    <row r="3919" spans="38:38" x14ac:dyDescent="0.25">
      <c r="AL3919" s="151"/>
    </row>
    <row r="3920" spans="38:38" x14ac:dyDescent="0.25">
      <c r="AL3920" s="151"/>
    </row>
    <row r="3921" spans="38:38" x14ac:dyDescent="0.25">
      <c r="AL3921" s="151"/>
    </row>
    <row r="3922" spans="38:38" x14ac:dyDescent="0.25">
      <c r="AL3922" s="151"/>
    </row>
    <row r="3923" spans="38:38" x14ac:dyDescent="0.25">
      <c r="AL3923" s="151"/>
    </row>
    <row r="3924" spans="38:38" x14ac:dyDescent="0.25">
      <c r="AL3924" s="151"/>
    </row>
    <row r="3925" spans="38:38" x14ac:dyDescent="0.25">
      <c r="AL3925" s="151"/>
    </row>
    <row r="3926" spans="38:38" x14ac:dyDescent="0.25">
      <c r="AL3926" s="151"/>
    </row>
    <row r="3927" spans="38:38" x14ac:dyDescent="0.25">
      <c r="AL3927" s="151"/>
    </row>
    <row r="3928" spans="38:38" x14ac:dyDescent="0.25">
      <c r="AL3928" s="151"/>
    </row>
    <row r="3929" spans="38:38" x14ac:dyDescent="0.25">
      <c r="AL3929" s="151"/>
    </row>
    <row r="3930" spans="38:38" x14ac:dyDescent="0.25">
      <c r="AL3930" s="151"/>
    </row>
    <row r="3931" spans="38:38" x14ac:dyDescent="0.25">
      <c r="AL3931" s="151"/>
    </row>
    <row r="3932" spans="38:38" x14ac:dyDescent="0.25">
      <c r="AL3932" s="151"/>
    </row>
    <row r="3933" spans="38:38" x14ac:dyDescent="0.25">
      <c r="AL3933" s="151"/>
    </row>
    <row r="3934" spans="38:38" x14ac:dyDescent="0.25">
      <c r="AL3934" s="151"/>
    </row>
    <row r="3935" spans="38:38" x14ac:dyDescent="0.25">
      <c r="AL3935" s="151"/>
    </row>
    <row r="3936" spans="38:38" x14ac:dyDescent="0.25">
      <c r="AL3936" s="151"/>
    </row>
    <row r="3937" spans="38:38" x14ac:dyDescent="0.25">
      <c r="AL3937" s="151"/>
    </row>
    <row r="3938" spans="38:38" x14ac:dyDescent="0.25">
      <c r="AL3938" s="151"/>
    </row>
    <row r="3939" spans="38:38" x14ac:dyDescent="0.25">
      <c r="AL3939" s="151"/>
    </row>
    <row r="3940" spans="38:38" x14ac:dyDescent="0.25">
      <c r="AL3940" s="151"/>
    </row>
    <row r="3941" spans="38:38" x14ac:dyDescent="0.25">
      <c r="AL3941" s="151"/>
    </row>
    <row r="3942" spans="38:38" x14ac:dyDescent="0.25">
      <c r="AL3942" s="151"/>
    </row>
    <row r="3943" spans="38:38" x14ac:dyDescent="0.25">
      <c r="AL3943" s="151"/>
    </row>
    <row r="3944" spans="38:38" x14ac:dyDescent="0.25">
      <c r="AL3944" s="151"/>
    </row>
    <row r="3945" spans="38:38" x14ac:dyDescent="0.25">
      <c r="AL3945" s="151"/>
    </row>
    <row r="3946" spans="38:38" x14ac:dyDescent="0.25">
      <c r="AL3946" s="151"/>
    </row>
    <row r="3947" spans="38:38" x14ac:dyDescent="0.25">
      <c r="AL3947" s="151"/>
    </row>
    <row r="3948" spans="38:38" x14ac:dyDescent="0.25">
      <c r="AL3948" s="151"/>
    </row>
    <row r="3949" spans="38:38" x14ac:dyDescent="0.25">
      <c r="AL3949" s="151"/>
    </row>
    <row r="3950" spans="38:38" x14ac:dyDescent="0.25">
      <c r="AL3950" s="151"/>
    </row>
    <row r="3951" spans="38:38" x14ac:dyDescent="0.25">
      <c r="AL3951" s="151"/>
    </row>
    <row r="3952" spans="38:38" x14ac:dyDescent="0.25">
      <c r="AL3952" s="151"/>
    </row>
    <row r="3953" spans="38:38" x14ac:dyDescent="0.25">
      <c r="AL3953" s="151"/>
    </row>
    <row r="3954" spans="38:38" x14ac:dyDescent="0.25">
      <c r="AL3954" s="151"/>
    </row>
    <row r="3955" spans="38:38" x14ac:dyDescent="0.25">
      <c r="AL3955" s="151"/>
    </row>
    <row r="3956" spans="38:38" x14ac:dyDescent="0.25">
      <c r="AL3956" s="151"/>
    </row>
    <row r="3957" spans="38:38" x14ac:dyDescent="0.25">
      <c r="AL3957" s="151"/>
    </row>
    <row r="3958" spans="38:38" x14ac:dyDescent="0.25">
      <c r="AL3958" s="151"/>
    </row>
    <row r="3959" spans="38:38" x14ac:dyDescent="0.25">
      <c r="AL3959" s="151"/>
    </row>
    <row r="3960" spans="38:38" x14ac:dyDescent="0.25">
      <c r="AL3960" s="151"/>
    </row>
    <row r="3961" spans="38:38" x14ac:dyDescent="0.25">
      <c r="AL3961" s="151"/>
    </row>
    <row r="3962" spans="38:38" x14ac:dyDescent="0.25">
      <c r="AL3962" s="151"/>
    </row>
    <row r="3963" spans="38:38" x14ac:dyDescent="0.25">
      <c r="AL3963" s="151"/>
    </row>
    <row r="3964" spans="38:38" x14ac:dyDescent="0.25">
      <c r="AL3964" s="151"/>
    </row>
    <row r="3965" spans="38:38" x14ac:dyDescent="0.25">
      <c r="AL3965" s="151"/>
    </row>
    <row r="3966" spans="38:38" x14ac:dyDescent="0.25">
      <c r="AL3966" s="151"/>
    </row>
    <row r="3967" spans="38:38" x14ac:dyDescent="0.25">
      <c r="AL3967" s="151"/>
    </row>
    <row r="3968" spans="38:38" x14ac:dyDescent="0.25">
      <c r="AL3968" s="151"/>
    </row>
    <row r="3969" spans="38:38" x14ac:dyDescent="0.25">
      <c r="AL3969" s="151"/>
    </row>
    <row r="3970" spans="38:38" x14ac:dyDescent="0.25">
      <c r="AL3970" s="151"/>
    </row>
    <row r="3971" spans="38:38" x14ac:dyDescent="0.25">
      <c r="AL3971" s="151"/>
    </row>
    <row r="3972" spans="38:38" x14ac:dyDescent="0.25">
      <c r="AL3972" s="151"/>
    </row>
    <row r="3973" spans="38:38" x14ac:dyDescent="0.25">
      <c r="AL3973" s="151"/>
    </row>
    <row r="3974" spans="38:38" x14ac:dyDescent="0.25">
      <c r="AL3974" s="151"/>
    </row>
    <row r="3975" spans="38:38" x14ac:dyDescent="0.25">
      <c r="AL3975" s="151"/>
    </row>
    <row r="3976" spans="38:38" x14ac:dyDescent="0.25">
      <c r="AL3976" s="151"/>
    </row>
    <row r="3977" spans="38:38" x14ac:dyDescent="0.25">
      <c r="AL3977" s="151"/>
    </row>
    <row r="3978" spans="38:38" x14ac:dyDescent="0.25">
      <c r="AL3978" s="151"/>
    </row>
    <row r="3979" spans="38:38" x14ac:dyDescent="0.25">
      <c r="AL3979" s="151"/>
    </row>
    <row r="3980" spans="38:38" x14ac:dyDescent="0.25">
      <c r="AL3980" s="151"/>
    </row>
    <row r="3981" spans="38:38" x14ac:dyDescent="0.25">
      <c r="AL3981" s="151"/>
    </row>
    <row r="3982" spans="38:38" x14ac:dyDescent="0.25">
      <c r="AL3982" s="151"/>
    </row>
    <row r="3983" spans="38:38" x14ac:dyDescent="0.25">
      <c r="AL3983" s="151"/>
    </row>
    <row r="3984" spans="38:38" x14ac:dyDescent="0.25">
      <c r="AL3984" s="151"/>
    </row>
    <row r="3985" spans="38:38" x14ac:dyDescent="0.25">
      <c r="AL3985" s="151"/>
    </row>
    <row r="3986" spans="38:38" x14ac:dyDescent="0.25">
      <c r="AL3986" s="151"/>
    </row>
    <row r="3987" spans="38:38" x14ac:dyDescent="0.25">
      <c r="AL3987" s="151"/>
    </row>
    <row r="3988" spans="38:38" x14ac:dyDescent="0.25">
      <c r="AL3988" s="151"/>
    </row>
    <row r="3989" spans="38:38" x14ac:dyDescent="0.25">
      <c r="AL3989" s="151"/>
    </row>
    <row r="3990" spans="38:38" x14ac:dyDescent="0.25">
      <c r="AL3990" s="151"/>
    </row>
    <row r="3991" spans="38:38" x14ac:dyDescent="0.25">
      <c r="AL3991" s="151"/>
    </row>
    <row r="3992" spans="38:38" x14ac:dyDescent="0.25">
      <c r="AL3992" s="151"/>
    </row>
    <row r="3993" spans="38:38" x14ac:dyDescent="0.25">
      <c r="AL3993" s="151"/>
    </row>
    <row r="3994" spans="38:38" x14ac:dyDescent="0.25">
      <c r="AL3994" s="151"/>
    </row>
    <row r="3995" spans="38:38" x14ac:dyDescent="0.25">
      <c r="AL3995" s="151"/>
    </row>
    <row r="3996" spans="38:38" x14ac:dyDescent="0.25">
      <c r="AL3996" s="151"/>
    </row>
    <row r="3997" spans="38:38" x14ac:dyDescent="0.25">
      <c r="AL3997" s="151"/>
    </row>
    <row r="3998" spans="38:38" x14ac:dyDescent="0.25">
      <c r="AL3998" s="151"/>
    </row>
    <row r="3999" spans="38:38" x14ac:dyDescent="0.25">
      <c r="AL3999" s="151"/>
    </row>
    <row r="4000" spans="38:38" x14ac:dyDescent="0.25">
      <c r="AL4000" s="151"/>
    </row>
    <row r="4001" spans="38:38" x14ac:dyDescent="0.25">
      <c r="AL4001" s="151"/>
    </row>
    <row r="4002" spans="38:38" x14ac:dyDescent="0.25">
      <c r="AL4002" s="151"/>
    </row>
    <row r="4003" spans="38:38" x14ac:dyDescent="0.25">
      <c r="AL4003" s="151"/>
    </row>
    <row r="4004" spans="38:38" x14ac:dyDescent="0.25">
      <c r="AL4004" s="151"/>
    </row>
    <row r="4005" spans="38:38" x14ac:dyDescent="0.25">
      <c r="AL4005" s="151"/>
    </row>
    <row r="4006" spans="38:38" x14ac:dyDescent="0.25">
      <c r="AL4006" s="151"/>
    </row>
    <row r="4007" spans="38:38" x14ac:dyDescent="0.25">
      <c r="AL4007" s="151"/>
    </row>
    <row r="4008" spans="38:38" x14ac:dyDescent="0.25">
      <c r="AL4008" s="151"/>
    </row>
    <row r="4009" spans="38:38" x14ac:dyDescent="0.25">
      <c r="AL4009" s="151"/>
    </row>
    <row r="4010" spans="38:38" x14ac:dyDescent="0.25">
      <c r="AL4010" s="151"/>
    </row>
    <row r="4011" spans="38:38" x14ac:dyDescent="0.25">
      <c r="AL4011" s="151"/>
    </row>
    <row r="4012" spans="38:38" x14ac:dyDescent="0.25">
      <c r="AL4012" s="151"/>
    </row>
    <row r="4013" spans="38:38" x14ac:dyDescent="0.25">
      <c r="AL4013" s="151"/>
    </row>
    <row r="4014" spans="38:38" x14ac:dyDescent="0.25">
      <c r="AL4014" s="151"/>
    </row>
    <row r="4015" spans="38:38" x14ac:dyDescent="0.25">
      <c r="AL4015" s="151"/>
    </row>
    <row r="4016" spans="38:38" x14ac:dyDescent="0.25">
      <c r="AL4016" s="151"/>
    </row>
    <row r="4017" spans="38:38" x14ac:dyDescent="0.25">
      <c r="AL4017" s="151"/>
    </row>
    <row r="4018" spans="38:38" x14ac:dyDescent="0.25">
      <c r="AL4018" s="151"/>
    </row>
    <row r="4019" spans="38:38" x14ac:dyDescent="0.25">
      <c r="AL4019" s="151"/>
    </row>
    <row r="4020" spans="38:38" x14ac:dyDescent="0.25">
      <c r="AL4020" s="151"/>
    </row>
    <row r="4021" spans="38:38" x14ac:dyDescent="0.25">
      <c r="AL4021" s="151"/>
    </row>
    <row r="4022" spans="38:38" x14ac:dyDescent="0.25">
      <c r="AL4022" s="151"/>
    </row>
    <row r="4023" spans="38:38" x14ac:dyDescent="0.25">
      <c r="AL4023" s="151"/>
    </row>
    <row r="4024" spans="38:38" x14ac:dyDescent="0.25">
      <c r="AL4024" s="151"/>
    </row>
    <row r="4025" spans="38:38" x14ac:dyDescent="0.25">
      <c r="AL4025" s="151"/>
    </row>
    <row r="4026" spans="38:38" x14ac:dyDescent="0.25">
      <c r="AL4026" s="151"/>
    </row>
    <row r="4027" spans="38:38" x14ac:dyDescent="0.25">
      <c r="AL4027" s="151"/>
    </row>
    <row r="4028" spans="38:38" x14ac:dyDescent="0.25">
      <c r="AL4028" s="151"/>
    </row>
    <row r="4029" spans="38:38" x14ac:dyDescent="0.25">
      <c r="AL4029" s="151"/>
    </row>
    <row r="4030" spans="38:38" x14ac:dyDescent="0.25">
      <c r="AL4030" s="151"/>
    </row>
    <row r="4031" spans="38:38" x14ac:dyDescent="0.25">
      <c r="AL4031" s="151"/>
    </row>
    <row r="4032" spans="38:38" x14ac:dyDescent="0.25">
      <c r="AL4032" s="151"/>
    </row>
    <row r="4033" spans="38:38" x14ac:dyDescent="0.25">
      <c r="AL4033" s="151"/>
    </row>
    <row r="4034" spans="38:38" x14ac:dyDescent="0.25">
      <c r="AL4034" s="151"/>
    </row>
    <row r="4035" spans="38:38" x14ac:dyDescent="0.25">
      <c r="AL4035" s="151"/>
    </row>
    <row r="4036" spans="38:38" x14ac:dyDescent="0.25">
      <c r="AL4036" s="151"/>
    </row>
    <row r="4037" spans="38:38" x14ac:dyDescent="0.25">
      <c r="AL4037" s="151"/>
    </row>
    <row r="4038" spans="38:38" x14ac:dyDescent="0.25">
      <c r="AL4038" s="151"/>
    </row>
    <row r="4039" spans="38:38" x14ac:dyDescent="0.25">
      <c r="AL4039" s="151"/>
    </row>
    <row r="4040" spans="38:38" x14ac:dyDescent="0.25">
      <c r="AL4040" s="151"/>
    </row>
    <row r="4041" spans="38:38" x14ac:dyDescent="0.25">
      <c r="AL4041" s="151"/>
    </row>
    <row r="4042" spans="38:38" x14ac:dyDescent="0.25">
      <c r="AL4042" s="151"/>
    </row>
    <row r="4043" spans="38:38" x14ac:dyDescent="0.25">
      <c r="AL4043" s="151"/>
    </row>
    <row r="4044" spans="38:38" x14ac:dyDescent="0.25">
      <c r="AL4044" s="151"/>
    </row>
    <row r="4045" spans="38:38" x14ac:dyDescent="0.25">
      <c r="AL4045" s="151"/>
    </row>
    <row r="4046" spans="38:38" x14ac:dyDescent="0.25">
      <c r="AL4046" s="151"/>
    </row>
    <row r="4047" spans="38:38" x14ac:dyDescent="0.25">
      <c r="AL4047" s="151"/>
    </row>
    <row r="4048" spans="38:38" x14ac:dyDescent="0.25">
      <c r="AL4048" s="151"/>
    </row>
    <row r="4049" spans="38:38" x14ac:dyDescent="0.25">
      <c r="AL4049" s="151"/>
    </row>
    <row r="4050" spans="38:38" x14ac:dyDescent="0.25">
      <c r="AL4050" s="151"/>
    </row>
    <row r="4051" spans="38:38" x14ac:dyDescent="0.25">
      <c r="AL4051" s="151"/>
    </row>
    <row r="4052" spans="38:38" x14ac:dyDescent="0.25">
      <c r="AL4052" s="151"/>
    </row>
    <row r="4053" spans="38:38" x14ac:dyDescent="0.25">
      <c r="AL4053" s="151"/>
    </row>
    <row r="4054" spans="38:38" x14ac:dyDescent="0.25">
      <c r="AL4054" s="151"/>
    </row>
    <row r="4055" spans="38:38" x14ac:dyDescent="0.25">
      <c r="AL4055" s="151"/>
    </row>
    <row r="4056" spans="38:38" x14ac:dyDescent="0.25">
      <c r="AL4056" s="151"/>
    </row>
    <row r="4057" spans="38:38" x14ac:dyDescent="0.25">
      <c r="AL4057" s="151"/>
    </row>
    <row r="4058" spans="38:38" x14ac:dyDescent="0.25">
      <c r="AL4058" s="151"/>
    </row>
    <row r="4059" spans="38:38" x14ac:dyDescent="0.25">
      <c r="AL4059" s="151"/>
    </row>
    <row r="4060" spans="38:38" x14ac:dyDescent="0.25">
      <c r="AL4060" s="151"/>
    </row>
    <row r="4061" spans="38:38" x14ac:dyDescent="0.25">
      <c r="AL4061" s="151"/>
    </row>
    <row r="4062" spans="38:38" x14ac:dyDescent="0.25">
      <c r="AL4062" s="151"/>
    </row>
    <row r="4063" spans="38:38" x14ac:dyDescent="0.25">
      <c r="AL4063" s="151"/>
    </row>
    <row r="4064" spans="38:38" x14ac:dyDescent="0.25">
      <c r="AL4064" s="151"/>
    </row>
    <row r="4065" spans="38:38" x14ac:dyDescent="0.25">
      <c r="AL4065" s="151"/>
    </row>
    <row r="4066" spans="38:38" x14ac:dyDescent="0.25">
      <c r="AL4066" s="151"/>
    </row>
    <row r="4067" spans="38:38" x14ac:dyDescent="0.25">
      <c r="AL4067" s="151"/>
    </row>
    <row r="4068" spans="38:38" x14ac:dyDescent="0.25">
      <c r="AL4068" s="151"/>
    </row>
    <row r="4069" spans="38:38" x14ac:dyDescent="0.25">
      <c r="AL4069" s="151"/>
    </row>
    <row r="4070" spans="38:38" x14ac:dyDescent="0.25">
      <c r="AL4070" s="151"/>
    </row>
    <row r="4071" spans="38:38" x14ac:dyDescent="0.25">
      <c r="AL4071" s="151"/>
    </row>
    <row r="4072" spans="38:38" x14ac:dyDescent="0.25">
      <c r="AL4072" s="151"/>
    </row>
    <row r="4073" spans="38:38" x14ac:dyDescent="0.25">
      <c r="AL4073" s="151"/>
    </row>
    <row r="4074" spans="38:38" x14ac:dyDescent="0.25">
      <c r="AL4074" s="151"/>
    </row>
    <row r="4075" spans="38:38" x14ac:dyDescent="0.25">
      <c r="AL4075" s="151"/>
    </row>
    <row r="4076" spans="38:38" x14ac:dyDescent="0.25">
      <c r="AL4076" s="151"/>
    </row>
    <row r="4077" spans="38:38" x14ac:dyDescent="0.25">
      <c r="AL4077" s="151"/>
    </row>
    <row r="4078" spans="38:38" x14ac:dyDescent="0.25">
      <c r="AL4078" s="151"/>
    </row>
    <row r="4079" spans="38:38" x14ac:dyDescent="0.25">
      <c r="AL4079" s="151"/>
    </row>
    <row r="4080" spans="38:38" x14ac:dyDescent="0.25">
      <c r="AL4080" s="151"/>
    </row>
    <row r="4081" spans="38:38" x14ac:dyDescent="0.25">
      <c r="AL4081" s="151"/>
    </row>
    <row r="4082" spans="38:38" x14ac:dyDescent="0.25">
      <c r="AL4082" s="151"/>
    </row>
    <row r="4083" spans="38:38" x14ac:dyDescent="0.25">
      <c r="AL4083" s="151"/>
    </row>
    <row r="4084" spans="38:38" x14ac:dyDescent="0.25">
      <c r="AL4084" s="151"/>
    </row>
    <row r="4085" spans="38:38" x14ac:dyDescent="0.25">
      <c r="AL4085" s="151"/>
    </row>
    <row r="4086" spans="38:38" x14ac:dyDescent="0.25">
      <c r="AL4086" s="151"/>
    </row>
    <row r="4087" spans="38:38" x14ac:dyDescent="0.25">
      <c r="AL4087" s="151"/>
    </row>
    <row r="4088" spans="38:38" x14ac:dyDescent="0.25">
      <c r="AL4088" s="151"/>
    </row>
    <row r="4089" spans="38:38" x14ac:dyDescent="0.25">
      <c r="AL4089" s="151"/>
    </row>
    <row r="4090" spans="38:38" x14ac:dyDescent="0.25">
      <c r="AL4090" s="151"/>
    </row>
    <row r="4091" spans="38:38" x14ac:dyDescent="0.25">
      <c r="AL4091" s="151"/>
    </row>
    <row r="4092" spans="38:38" x14ac:dyDescent="0.25">
      <c r="AL4092" s="151"/>
    </row>
    <row r="4093" spans="38:38" x14ac:dyDescent="0.25">
      <c r="AL4093" s="151"/>
    </row>
    <row r="4094" spans="38:38" x14ac:dyDescent="0.25">
      <c r="AL4094" s="151"/>
    </row>
    <row r="4095" spans="38:38" x14ac:dyDescent="0.25">
      <c r="AL4095" s="151"/>
    </row>
    <row r="4096" spans="38:38" x14ac:dyDescent="0.25">
      <c r="AL4096" s="151"/>
    </row>
    <row r="4097" spans="38:38" x14ac:dyDescent="0.25">
      <c r="AL4097" s="151"/>
    </row>
    <row r="4098" spans="38:38" x14ac:dyDescent="0.25">
      <c r="AL4098" s="151"/>
    </row>
    <row r="4099" spans="38:38" x14ac:dyDescent="0.25">
      <c r="AL4099" s="151"/>
    </row>
    <row r="4100" spans="38:38" x14ac:dyDescent="0.25">
      <c r="AL4100" s="151"/>
    </row>
    <row r="4101" spans="38:38" x14ac:dyDescent="0.25">
      <c r="AL4101" s="151"/>
    </row>
    <row r="4102" spans="38:38" x14ac:dyDescent="0.25">
      <c r="AL4102" s="151"/>
    </row>
    <row r="4103" spans="38:38" x14ac:dyDescent="0.25">
      <c r="AL4103" s="151"/>
    </row>
    <row r="4104" spans="38:38" x14ac:dyDescent="0.25">
      <c r="AL4104" s="151"/>
    </row>
    <row r="4105" spans="38:38" x14ac:dyDescent="0.25">
      <c r="AL4105" s="151"/>
    </row>
    <row r="4106" spans="38:38" x14ac:dyDescent="0.25">
      <c r="AL4106" s="151"/>
    </row>
    <row r="4107" spans="38:38" x14ac:dyDescent="0.25">
      <c r="AL4107" s="151"/>
    </row>
    <row r="4108" spans="38:38" x14ac:dyDescent="0.25">
      <c r="AL4108" s="151"/>
    </row>
    <row r="4109" spans="38:38" x14ac:dyDescent="0.25">
      <c r="AL4109" s="151"/>
    </row>
    <row r="4110" spans="38:38" x14ac:dyDescent="0.25">
      <c r="AL4110" s="151"/>
    </row>
    <row r="4111" spans="38:38" x14ac:dyDescent="0.25">
      <c r="AL4111" s="151"/>
    </row>
    <row r="4112" spans="38:38" x14ac:dyDescent="0.25">
      <c r="AL4112" s="151"/>
    </row>
    <row r="4113" spans="38:38" x14ac:dyDescent="0.25">
      <c r="AL4113" s="151"/>
    </row>
    <row r="4114" spans="38:38" x14ac:dyDescent="0.25">
      <c r="AL4114" s="151"/>
    </row>
    <row r="4115" spans="38:38" x14ac:dyDescent="0.25">
      <c r="AL4115" s="151"/>
    </row>
    <row r="4116" spans="38:38" x14ac:dyDescent="0.25">
      <c r="AL4116" s="151"/>
    </row>
    <row r="4117" spans="38:38" x14ac:dyDescent="0.25">
      <c r="AL4117" s="151"/>
    </row>
    <row r="4118" spans="38:38" x14ac:dyDescent="0.25">
      <c r="AL4118" s="151"/>
    </row>
    <row r="4119" spans="38:38" x14ac:dyDescent="0.25">
      <c r="AL4119" s="151"/>
    </row>
    <row r="4120" spans="38:38" x14ac:dyDescent="0.25">
      <c r="AL4120" s="151"/>
    </row>
    <row r="4121" spans="38:38" x14ac:dyDescent="0.25">
      <c r="AL4121" s="151"/>
    </row>
    <row r="4122" spans="38:38" x14ac:dyDescent="0.25">
      <c r="AL4122" s="151"/>
    </row>
    <row r="4123" spans="38:38" x14ac:dyDescent="0.25">
      <c r="AL4123" s="151"/>
    </row>
    <row r="4124" spans="38:38" x14ac:dyDescent="0.25">
      <c r="AL4124" s="151"/>
    </row>
    <row r="4125" spans="38:38" x14ac:dyDescent="0.25">
      <c r="AL4125" s="151"/>
    </row>
    <row r="4126" spans="38:38" x14ac:dyDescent="0.25">
      <c r="AL4126" s="151"/>
    </row>
    <row r="4127" spans="38:38" x14ac:dyDescent="0.25">
      <c r="AL4127" s="151"/>
    </row>
    <row r="4128" spans="38:38" x14ac:dyDescent="0.25">
      <c r="AL4128" s="151"/>
    </row>
    <row r="4129" spans="38:38" x14ac:dyDescent="0.25">
      <c r="AL4129" s="151"/>
    </row>
    <row r="4130" spans="38:38" x14ac:dyDescent="0.25">
      <c r="AL4130" s="151"/>
    </row>
    <row r="4131" spans="38:38" x14ac:dyDescent="0.25">
      <c r="AL4131" s="151"/>
    </row>
    <row r="4132" spans="38:38" x14ac:dyDescent="0.25">
      <c r="AL4132" s="151"/>
    </row>
    <row r="4133" spans="38:38" x14ac:dyDescent="0.25">
      <c r="AL4133" s="151"/>
    </row>
    <row r="4134" spans="38:38" x14ac:dyDescent="0.25">
      <c r="AL4134" s="151"/>
    </row>
    <row r="4135" spans="38:38" x14ac:dyDescent="0.25">
      <c r="AL4135" s="151"/>
    </row>
    <row r="4136" spans="38:38" x14ac:dyDescent="0.25">
      <c r="AL4136" s="151"/>
    </row>
    <row r="4137" spans="38:38" x14ac:dyDescent="0.25">
      <c r="AL4137" s="151"/>
    </row>
    <row r="4138" spans="38:38" x14ac:dyDescent="0.25">
      <c r="AL4138" s="151"/>
    </row>
    <row r="4139" spans="38:38" x14ac:dyDescent="0.25">
      <c r="AL4139" s="151"/>
    </row>
    <row r="4140" spans="38:38" x14ac:dyDescent="0.25">
      <c r="AL4140" s="151"/>
    </row>
    <row r="4141" spans="38:38" x14ac:dyDescent="0.25">
      <c r="AL4141" s="151"/>
    </row>
    <row r="4142" spans="38:38" x14ac:dyDescent="0.25">
      <c r="AL4142" s="151"/>
    </row>
    <row r="4143" spans="38:38" x14ac:dyDescent="0.25">
      <c r="AL4143" s="151"/>
    </row>
    <row r="4144" spans="38:38" x14ac:dyDescent="0.25">
      <c r="AL4144" s="151"/>
    </row>
    <row r="4145" spans="38:38" x14ac:dyDescent="0.25">
      <c r="AL4145" s="151"/>
    </row>
    <row r="4146" spans="38:38" x14ac:dyDescent="0.25">
      <c r="AL4146" s="151"/>
    </row>
    <row r="4147" spans="38:38" x14ac:dyDescent="0.25">
      <c r="AL4147" s="151"/>
    </row>
    <row r="4148" spans="38:38" x14ac:dyDescent="0.25">
      <c r="AL4148" s="151"/>
    </row>
    <row r="4149" spans="38:38" x14ac:dyDescent="0.25">
      <c r="AL4149" s="151"/>
    </row>
    <row r="4150" spans="38:38" x14ac:dyDescent="0.25">
      <c r="AL4150" s="151"/>
    </row>
    <row r="4151" spans="38:38" x14ac:dyDescent="0.25">
      <c r="AL4151" s="151"/>
    </row>
    <row r="4152" spans="38:38" x14ac:dyDescent="0.25">
      <c r="AL4152" s="151"/>
    </row>
    <row r="4153" spans="38:38" x14ac:dyDescent="0.25">
      <c r="AL4153" s="151"/>
    </row>
    <row r="4154" spans="38:38" x14ac:dyDescent="0.25">
      <c r="AL4154" s="151"/>
    </row>
    <row r="4155" spans="38:38" x14ac:dyDescent="0.25">
      <c r="AL4155" s="151"/>
    </row>
    <row r="4156" spans="38:38" x14ac:dyDescent="0.25">
      <c r="AL4156" s="151"/>
    </row>
    <row r="4157" spans="38:38" x14ac:dyDescent="0.25">
      <c r="AL4157" s="151"/>
    </row>
    <row r="4158" spans="38:38" x14ac:dyDescent="0.25">
      <c r="AL4158" s="151"/>
    </row>
    <row r="4159" spans="38:38" x14ac:dyDescent="0.25">
      <c r="AL4159" s="151"/>
    </row>
    <row r="4160" spans="38:38" x14ac:dyDescent="0.25">
      <c r="AL4160" s="151"/>
    </row>
    <row r="4161" spans="38:38" x14ac:dyDescent="0.25">
      <c r="AL4161" s="151"/>
    </row>
    <row r="4162" spans="38:38" x14ac:dyDescent="0.25">
      <c r="AL4162" s="151"/>
    </row>
    <row r="4163" spans="38:38" x14ac:dyDescent="0.25">
      <c r="AL4163" s="151"/>
    </row>
    <row r="4164" spans="38:38" x14ac:dyDescent="0.25">
      <c r="AL4164" s="151"/>
    </row>
    <row r="4165" spans="38:38" x14ac:dyDescent="0.25">
      <c r="AL4165" s="151"/>
    </row>
    <row r="4166" spans="38:38" x14ac:dyDescent="0.25">
      <c r="AL4166" s="151"/>
    </row>
    <row r="4167" spans="38:38" x14ac:dyDescent="0.25">
      <c r="AL4167" s="151"/>
    </row>
    <row r="4168" spans="38:38" x14ac:dyDescent="0.25">
      <c r="AL4168" s="151"/>
    </row>
    <row r="4169" spans="38:38" x14ac:dyDescent="0.25">
      <c r="AL4169" s="151"/>
    </row>
    <row r="4170" spans="38:38" x14ac:dyDescent="0.25">
      <c r="AL4170" s="151"/>
    </row>
    <row r="4171" spans="38:38" x14ac:dyDescent="0.25">
      <c r="AL4171" s="151"/>
    </row>
    <row r="4172" spans="38:38" x14ac:dyDescent="0.25">
      <c r="AL4172" s="151"/>
    </row>
    <row r="4173" spans="38:38" x14ac:dyDescent="0.25">
      <c r="AL4173" s="151"/>
    </row>
    <row r="4174" spans="38:38" x14ac:dyDescent="0.25">
      <c r="AL4174" s="151"/>
    </row>
    <row r="4175" spans="38:38" x14ac:dyDescent="0.25">
      <c r="AL4175" s="151"/>
    </row>
    <row r="4176" spans="38:38" x14ac:dyDescent="0.25">
      <c r="AL4176" s="151"/>
    </row>
    <row r="4177" spans="38:38" x14ac:dyDescent="0.25">
      <c r="AL4177" s="151"/>
    </row>
    <row r="4178" spans="38:38" x14ac:dyDescent="0.25">
      <c r="AL4178" s="151"/>
    </row>
    <row r="4179" spans="38:38" x14ac:dyDescent="0.25">
      <c r="AL4179" s="151"/>
    </row>
    <row r="4180" spans="38:38" x14ac:dyDescent="0.25">
      <c r="AL4180" s="151"/>
    </row>
    <row r="4181" spans="38:38" x14ac:dyDescent="0.25">
      <c r="AL4181" s="151"/>
    </row>
    <row r="4182" spans="38:38" x14ac:dyDescent="0.25">
      <c r="AL4182" s="151"/>
    </row>
    <row r="4183" spans="38:38" x14ac:dyDescent="0.25">
      <c r="AL4183" s="151"/>
    </row>
    <row r="4184" spans="38:38" x14ac:dyDescent="0.25">
      <c r="AL4184" s="151"/>
    </row>
    <row r="4185" spans="38:38" x14ac:dyDescent="0.25">
      <c r="AL4185" s="151"/>
    </row>
    <row r="4186" spans="38:38" x14ac:dyDescent="0.25">
      <c r="AL4186" s="151"/>
    </row>
    <row r="4187" spans="38:38" x14ac:dyDescent="0.25">
      <c r="AL4187" s="151"/>
    </row>
    <row r="4188" spans="38:38" x14ac:dyDescent="0.25">
      <c r="AL4188" s="151"/>
    </row>
    <row r="4189" spans="38:38" x14ac:dyDescent="0.25">
      <c r="AL4189" s="151"/>
    </row>
    <row r="4190" spans="38:38" x14ac:dyDescent="0.25">
      <c r="AL4190" s="151"/>
    </row>
    <row r="4191" spans="38:38" x14ac:dyDescent="0.25">
      <c r="AL4191" s="151"/>
    </row>
    <row r="4192" spans="38:38" x14ac:dyDescent="0.25">
      <c r="AL4192" s="151"/>
    </row>
    <row r="4193" spans="38:38" x14ac:dyDescent="0.25">
      <c r="AL4193" s="151"/>
    </row>
    <row r="4194" spans="38:38" x14ac:dyDescent="0.25">
      <c r="AL4194" s="151"/>
    </row>
    <row r="4195" spans="38:38" x14ac:dyDescent="0.25">
      <c r="AL4195" s="151"/>
    </row>
    <row r="4196" spans="38:38" x14ac:dyDescent="0.25">
      <c r="AL4196" s="151"/>
    </row>
    <row r="4197" spans="38:38" x14ac:dyDescent="0.25">
      <c r="AL4197" s="151"/>
    </row>
    <row r="4198" spans="38:38" x14ac:dyDescent="0.25">
      <c r="AL4198" s="151"/>
    </row>
    <row r="4199" spans="38:38" x14ac:dyDescent="0.25">
      <c r="AL4199" s="151"/>
    </row>
    <row r="4200" spans="38:38" x14ac:dyDescent="0.25">
      <c r="AL4200" s="151"/>
    </row>
    <row r="4201" spans="38:38" x14ac:dyDescent="0.25">
      <c r="AL4201" s="151"/>
    </row>
    <row r="4202" spans="38:38" x14ac:dyDescent="0.25">
      <c r="AL4202" s="151"/>
    </row>
    <row r="4203" spans="38:38" x14ac:dyDescent="0.25">
      <c r="AL4203" s="151"/>
    </row>
    <row r="4204" spans="38:38" x14ac:dyDescent="0.25">
      <c r="AL4204" s="151"/>
    </row>
    <row r="4205" spans="38:38" x14ac:dyDescent="0.25">
      <c r="AL4205" s="151"/>
    </row>
    <row r="4206" spans="38:38" x14ac:dyDescent="0.25">
      <c r="AL4206" s="151"/>
    </row>
    <row r="4207" spans="38:38" x14ac:dyDescent="0.25">
      <c r="AL4207" s="151"/>
    </row>
    <row r="4208" spans="38:38" x14ac:dyDescent="0.25">
      <c r="AL4208" s="151"/>
    </row>
    <row r="4209" spans="38:38" x14ac:dyDescent="0.25">
      <c r="AL4209" s="151"/>
    </row>
    <row r="4210" spans="38:38" x14ac:dyDescent="0.25">
      <c r="AL4210" s="151"/>
    </row>
    <row r="4211" spans="38:38" x14ac:dyDescent="0.25">
      <c r="AL4211" s="151"/>
    </row>
    <row r="4212" spans="38:38" x14ac:dyDescent="0.25">
      <c r="AL4212" s="151"/>
    </row>
    <row r="4213" spans="38:38" x14ac:dyDescent="0.25">
      <c r="AL4213" s="151"/>
    </row>
    <row r="4214" spans="38:38" x14ac:dyDescent="0.25">
      <c r="AL4214" s="151"/>
    </row>
    <row r="4215" spans="38:38" x14ac:dyDescent="0.25">
      <c r="AL4215" s="151"/>
    </row>
    <row r="4216" spans="38:38" x14ac:dyDescent="0.25">
      <c r="AL4216" s="151"/>
    </row>
    <row r="4217" spans="38:38" x14ac:dyDescent="0.25">
      <c r="AL4217" s="151"/>
    </row>
    <row r="4218" spans="38:38" x14ac:dyDescent="0.25">
      <c r="AL4218" s="151"/>
    </row>
    <row r="4219" spans="38:38" x14ac:dyDescent="0.25">
      <c r="AL4219" s="151"/>
    </row>
    <row r="4220" spans="38:38" x14ac:dyDescent="0.25">
      <c r="AL4220" s="151"/>
    </row>
    <row r="4221" spans="38:38" x14ac:dyDescent="0.25">
      <c r="AL4221" s="151"/>
    </row>
    <row r="4222" spans="38:38" x14ac:dyDescent="0.25">
      <c r="AL4222" s="151"/>
    </row>
    <row r="4223" spans="38:38" x14ac:dyDescent="0.25">
      <c r="AL4223" s="151"/>
    </row>
    <row r="4224" spans="38:38" x14ac:dyDescent="0.25">
      <c r="AL4224" s="151"/>
    </row>
    <row r="4225" spans="38:38" x14ac:dyDescent="0.25">
      <c r="AL4225" s="151"/>
    </row>
    <row r="4226" spans="38:38" x14ac:dyDescent="0.25">
      <c r="AL4226" s="151"/>
    </row>
    <row r="4227" spans="38:38" x14ac:dyDescent="0.25">
      <c r="AL4227" s="151"/>
    </row>
    <row r="4228" spans="38:38" x14ac:dyDescent="0.25">
      <c r="AL4228" s="151"/>
    </row>
    <row r="4229" spans="38:38" x14ac:dyDescent="0.25">
      <c r="AL4229" s="151"/>
    </row>
    <row r="4230" spans="38:38" x14ac:dyDescent="0.25">
      <c r="AL4230" s="151"/>
    </row>
    <row r="4231" spans="38:38" x14ac:dyDescent="0.25">
      <c r="AL4231" s="151"/>
    </row>
    <row r="4232" spans="38:38" x14ac:dyDescent="0.25">
      <c r="AL4232" s="151"/>
    </row>
    <row r="4233" spans="38:38" x14ac:dyDescent="0.25">
      <c r="AL4233" s="151"/>
    </row>
    <row r="4234" spans="38:38" x14ac:dyDescent="0.25">
      <c r="AL4234" s="151"/>
    </row>
    <row r="4235" spans="38:38" x14ac:dyDescent="0.25">
      <c r="AL4235" s="151"/>
    </row>
    <row r="4236" spans="38:38" x14ac:dyDescent="0.25">
      <c r="AL4236" s="151"/>
    </row>
    <row r="4237" spans="38:38" x14ac:dyDescent="0.25">
      <c r="AL4237" s="151"/>
    </row>
    <row r="4238" spans="38:38" x14ac:dyDescent="0.25">
      <c r="AL4238" s="151"/>
    </row>
    <row r="4239" spans="38:38" x14ac:dyDescent="0.25">
      <c r="AL4239" s="151"/>
    </row>
    <row r="4240" spans="38:38" x14ac:dyDescent="0.25">
      <c r="AL4240" s="151"/>
    </row>
    <row r="4241" spans="38:38" x14ac:dyDescent="0.25">
      <c r="AL4241" s="151"/>
    </row>
    <row r="4242" spans="38:38" x14ac:dyDescent="0.25">
      <c r="AL4242" s="151"/>
    </row>
    <row r="4243" spans="38:38" x14ac:dyDescent="0.25">
      <c r="AL4243" s="151"/>
    </row>
    <row r="4244" spans="38:38" x14ac:dyDescent="0.25">
      <c r="AL4244" s="151"/>
    </row>
    <row r="4245" spans="38:38" x14ac:dyDescent="0.25">
      <c r="AL4245" s="151"/>
    </row>
    <row r="4246" spans="38:38" x14ac:dyDescent="0.25">
      <c r="AL4246" s="151"/>
    </row>
    <row r="4247" spans="38:38" x14ac:dyDescent="0.25">
      <c r="AL4247" s="151"/>
    </row>
    <row r="4248" spans="38:38" x14ac:dyDescent="0.25">
      <c r="AL4248" s="151"/>
    </row>
    <row r="4249" spans="38:38" x14ac:dyDescent="0.25">
      <c r="AL4249" s="151"/>
    </row>
    <row r="4250" spans="38:38" x14ac:dyDescent="0.25">
      <c r="AL4250" s="151"/>
    </row>
    <row r="4251" spans="38:38" x14ac:dyDescent="0.25">
      <c r="AL4251" s="151"/>
    </row>
    <row r="4252" spans="38:38" x14ac:dyDescent="0.25">
      <c r="AL4252" s="151"/>
    </row>
    <row r="4253" spans="38:38" x14ac:dyDescent="0.25">
      <c r="AL4253" s="151"/>
    </row>
    <row r="4254" spans="38:38" x14ac:dyDescent="0.25">
      <c r="AL4254" s="151"/>
    </row>
    <row r="4255" spans="38:38" x14ac:dyDescent="0.25">
      <c r="AL4255" s="151"/>
    </row>
    <row r="4256" spans="38:38" x14ac:dyDescent="0.25">
      <c r="AL4256" s="151"/>
    </row>
    <row r="4257" spans="38:38" x14ac:dyDescent="0.25">
      <c r="AL4257" s="151"/>
    </row>
    <row r="4258" spans="38:38" x14ac:dyDescent="0.25">
      <c r="AL4258" s="151"/>
    </row>
    <row r="4259" spans="38:38" x14ac:dyDescent="0.25">
      <c r="AL4259" s="151"/>
    </row>
    <row r="4260" spans="38:38" x14ac:dyDescent="0.25">
      <c r="AL4260" s="151"/>
    </row>
    <row r="4261" spans="38:38" x14ac:dyDescent="0.25">
      <c r="AL4261" s="151"/>
    </row>
    <row r="4262" spans="38:38" x14ac:dyDescent="0.25">
      <c r="AL4262" s="151"/>
    </row>
    <row r="4263" spans="38:38" x14ac:dyDescent="0.25">
      <c r="AL4263" s="151"/>
    </row>
    <row r="4264" spans="38:38" x14ac:dyDescent="0.25">
      <c r="AL4264" s="151"/>
    </row>
    <row r="4265" spans="38:38" x14ac:dyDescent="0.25">
      <c r="AL4265" s="151"/>
    </row>
    <row r="4266" spans="38:38" x14ac:dyDescent="0.25">
      <c r="AL4266" s="151"/>
    </row>
    <row r="4267" spans="38:38" x14ac:dyDescent="0.25">
      <c r="AL4267" s="151"/>
    </row>
    <row r="4268" spans="38:38" x14ac:dyDescent="0.25">
      <c r="AL4268" s="151"/>
    </row>
    <row r="4269" spans="38:38" x14ac:dyDescent="0.25">
      <c r="AL4269" s="151"/>
    </row>
    <row r="4270" spans="38:38" x14ac:dyDescent="0.25">
      <c r="AL4270" s="151"/>
    </row>
    <row r="4271" spans="38:38" x14ac:dyDescent="0.25">
      <c r="AL4271" s="151"/>
    </row>
    <row r="4272" spans="38:38" x14ac:dyDescent="0.25">
      <c r="AL4272" s="151"/>
    </row>
    <row r="4273" spans="38:38" x14ac:dyDescent="0.25">
      <c r="AL4273" s="151"/>
    </row>
    <row r="4274" spans="38:38" x14ac:dyDescent="0.25">
      <c r="AL4274" s="151"/>
    </row>
    <row r="4275" spans="38:38" x14ac:dyDescent="0.25">
      <c r="AL4275" s="151"/>
    </row>
    <row r="4276" spans="38:38" x14ac:dyDescent="0.25">
      <c r="AL4276" s="151"/>
    </row>
    <row r="4277" spans="38:38" x14ac:dyDescent="0.25">
      <c r="AL4277" s="151"/>
    </row>
    <row r="4278" spans="38:38" x14ac:dyDescent="0.25">
      <c r="AL4278" s="151"/>
    </row>
    <row r="4279" spans="38:38" x14ac:dyDescent="0.25">
      <c r="AL4279" s="151"/>
    </row>
    <row r="4280" spans="38:38" x14ac:dyDescent="0.25">
      <c r="AL4280" s="151"/>
    </row>
    <row r="4281" spans="38:38" x14ac:dyDescent="0.25">
      <c r="AL4281" s="151"/>
    </row>
    <row r="4282" spans="38:38" x14ac:dyDescent="0.25">
      <c r="AL4282" s="151"/>
    </row>
    <row r="4283" spans="38:38" x14ac:dyDescent="0.25">
      <c r="AL4283" s="151"/>
    </row>
    <row r="4284" spans="38:38" x14ac:dyDescent="0.25">
      <c r="AL4284" s="151"/>
    </row>
    <row r="4285" spans="38:38" x14ac:dyDescent="0.25">
      <c r="AL4285" s="151"/>
    </row>
    <row r="4286" spans="38:38" x14ac:dyDescent="0.25">
      <c r="AL4286" s="151"/>
    </row>
    <row r="4287" spans="38:38" x14ac:dyDescent="0.25">
      <c r="AL4287" s="151"/>
    </row>
    <row r="4288" spans="38:38" x14ac:dyDescent="0.25">
      <c r="AL4288" s="151"/>
    </row>
    <row r="4289" spans="38:38" x14ac:dyDescent="0.25">
      <c r="AL4289" s="151"/>
    </row>
    <row r="4290" spans="38:38" x14ac:dyDescent="0.25">
      <c r="AL4290" s="151"/>
    </row>
    <row r="4291" spans="38:38" x14ac:dyDescent="0.25">
      <c r="AL4291" s="151"/>
    </row>
    <row r="4292" spans="38:38" x14ac:dyDescent="0.25">
      <c r="AL4292" s="151"/>
    </row>
    <row r="4293" spans="38:38" x14ac:dyDescent="0.25">
      <c r="AL4293" s="151"/>
    </row>
    <row r="4294" spans="38:38" x14ac:dyDescent="0.25">
      <c r="AL4294" s="151"/>
    </row>
    <row r="4295" spans="38:38" x14ac:dyDescent="0.25">
      <c r="AL4295" s="151"/>
    </row>
    <row r="4296" spans="38:38" x14ac:dyDescent="0.25">
      <c r="AL4296" s="151"/>
    </row>
    <row r="4297" spans="38:38" x14ac:dyDescent="0.25">
      <c r="AL4297" s="151"/>
    </row>
    <row r="4298" spans="38:38" x14ac:dyDescent="0.25">
      <c r="AL4298" s="151"/>
    </row>
    <row r="4299" spans="38:38" x14ac:dyDescent="0.25">
      <c r="AL4299" s="151"/>
    </row>
    <row r="4300" spans="38:38" x14ac:dyDescent="0.25">
      <c r="AL4300" s="151"/>
    </row>
    <row r="4301" spans="38:38" x14ac:dyDescent="0.25">
      <c r="AL4301" s="151"/>
    </row>
    <row r="4302" spans="38:38" x14ac:dyDescent="0.25">
      <c r="AL4302" s="151"/>
    </row>
    <row r="4303" spans="38:38" x14ac:dyDescent="0.25">
      <c r="AL4303" s="151"/>
    </row>
    <row r="4304" spans="38:38" x14ac:dyDescent="0.25">
      <c r="AL4304" s="151"/>
    </row>
    <row r="4305" spans="38:38" x14ac:dyDescent="0.25">
      <c r="AL4305" s="151"/>
    </row>
    <row r="4306" spans="38:38" x14ac:dyDescent="0.25">
      <c r="AL4306" s="151"/>
    </row>
    <row r="4307" spans="38:38" x14ac:dyDescent="0.25">
      <c r="AL4307" s="151"/>
    </row>
    <row r="4308" spans="38:38" x14ac:dyDescent="0.25">
      <c r="AL4308" s="151"/>
    </row>
    <row r="4309" spans="38:38" x14ac:dyDescent="0.25">
      <c r="AL4309" s="151"/>
    </row>
    <row r="4310" spans="38:38" x14ac:dyDescent="0.25">
      <c r="AL4310" s="151"/>
    </row>
    <row r="4311" spans="38:38" x14ac:dyDescent="0.25">
      <c r="AL4311" s="151"/>
    </row>
    <row r="4312" spans="38:38" x14ac:dyDescent="0.25">
      <c r="AL4312" s="151"/>
    </row>
    <row r="4313" spans="38:38" x14ac:dyDescent="0.25">
      <c r="AL4313" s="151"/>
    </row>
    <row r="4314" spans="38:38" x14ac:dyDescent="0.25">
      <c r="AL4314" s="151"/>
    </row>
    <row r="4315" spans="38:38" x14ac:dyDescent="0.25">
      <c r="AL4315" s="151"/>
    </row>
    <row r="4316" spans="38:38" x14ac:dyDescent="0.25">
      <c r="AL4316" s="151"/>
    </row>
    <row r="4317" spans="38:38" x14ac:dyDescent="0.25">
      <c r="AL4317" s="151"/>
    </row>
    <row r="4318" spans="38:38" x14ac:dyDescent="0.25">
      <c r="AL4318" s="151"/>
    </row>
    <row r="4319" spans="38:38" x14ac:dyDescent="0.25">
      <c r="AL4319" s="151"/>
    </row>
    <row r="4320" spans="38:38" x14ac:dyDescent="0.25">
      <c r="AL4320" s="151"/>
    </row>
    <row r="4321" spans="38:38" x14ac:dyDescent="0.25">
      <c r="AL4321" s="151"/>
    </row>
    <row r="4322" spans="38:38" x14ac:dyDescent="0.25">
      <c r="AL4322" s="151"/>
    </row>
    <row r="4323" spans="38:38" x14ac:dyDescent="0.25">
      <c r="AL4323" s="151"/>
    </row>
    <row r="4324" spans="38:38" x14ac:dyDescent="0.25">
      <c r="AL4324" s="151"/>
    </row>
    <row r="4325" spans="38:38" x14ac:dyDescent="0.25">
      <c r="AL4325" s="151"/>
    </row>
    <row r="4326" spans="38:38" x14ac:dyDescent="0.25">
      <c r="AL4326" s="151"/>
    </row>
    <row r="4327" spans="38:38" x14ac:dyDescent="0.25">
      <c r="AL4327" s="151"/>
    </row>
    <row r="4328" spans="38:38" x14ac:dyDescent="0.25">
      <c r="AL4328" s="151"/>
    </row>
    <row r="4329" spans="38:38" x14ac:dyDescent="0.25">
      <c r="AL4329" s="151"/>
    </row>
    <row r="4330" spans="38:38" x14ac:dyDescent="0.25">
      <c r="AL4330" s="151"/>
    </row>
    <row r="4331" spans="38:38" x14ac:dyDescent="0.25">
      <c r="AL4331" s="151"/>
    </row>
    <row r="4332" spans="38:38" x14ac:dyDescent="0.25">
      <c r="AL4332" s="151"/>
    </row>
    <row r="4333" spans="38:38" x14ac:dyDescent="0.25">
      <c r="AL4333" s="151"/>
    </row>
    <row r="4334" spans="38:38" x14ac:dyDescent="0.25">
      <c r="AL4334" s="151"/>
    </row>
    <row r="4335" spans="38:38" x14ac:dyDescent="0.25">
      <c r="AL4335" s="151"/>
    </row>
    <row r="4336" spans="38:38" x14ac:dyDescent="0.25">
      <c r="AL4336" s="151"/>
    </row>
    <row r="4337" spans="38:38" x14ac:dyDescent="0.25">
      <c r="AL4337" s="151"/>
    </row>
    <row r="4338" spans="38:38" x14ac:dyDescent="0.25">
      <c r="AL4338" s="151"/>
    </row>
    <row r="4339" spans="38:38" x14ac:dyDescent="0.25">
      <c r="AL4339" s="151"/>
    </row>
    <row r="4340" spans="38:38" x14ac:dyDescent="0.25">
      <c r="AL4340" s="151"/>
    </row>
    <row r="4341" spans="38:38" x14ac:dyDescent="0.25">
      <c r="AL4341" s="151"/>
    </row>
    <row r="4342" spans="38:38" x14ac:dyDescent="0.25">
      <c r="AL4342" s="151"/>
    </row>
    <row r="4343" spans="38:38" x14ac:dyDescent="0.25">
      <c r="AL4343" s="151"/>
    </row>
    <row r="4344" spans="38:38" x14ac:dyDescent="0.25">
      <c r="AL4344" s="151"/>
    </row>
    <row r="4345" spans="38:38" x14ac:dyDescent="0.25">
      <c r="AL4345" s="151"/>
    </row>
    <row r="4346" spans="38:38" x14ac:dyDescent="0.25">
      <c r="AL4346" s="151"/>
    </row>
    <row r="4347" spans="38:38" x14ac:dyDescent="0.25">
      <c r="AL4347" s="151"/>
    </row>
    <row r="4348" spans="38:38" x14ac:dyDescent="0.25">
      <c r="AL4348" s="151"/>
    </row>
    <row r="4349" spans="38:38" x14ac:dyDescent="0.25">
      <c r="AL4349" s="151"/>
    </row>
    <row r="4350" spans="38:38" x14ac:dyDescent="0.25">
      <c r="AL4350" s="151"/>
    </row>
    <row r="4351" spans="38:38" x14ac:dyDescent="0.25">
      <c r="AL4351" s="151"/>
    </row>
    <row r="4352" spans="38:38" x14ac:dyDescent="0.25">
      <c r="AL4352" s="151"/>
    </row>
    <row r="4353" spans="38:38" x14ac:dyDescent="0.25">
      <c r="AL4353" s="151"/>
    </row>
    <row r="4354" spans="38:38" x14ac:dyDescent="0.25">
      <c r="AL4354" s="151"/>
    </row>
    <row r="4355" spans="38:38" x14ac:dyDescent="0.25">
      <c r="AL4355" s="151"/>
    </row>
    <row r="4356" spans="38:38" x14ac:dyDescent="0.25">
      <c r="AL4356" s="151"/>
    </row>
    <row r="4357" spans="38:38" x14ac:dyDescent="0.25">
      <c r="AL4357" s="151"/>
    </row>
    <row r="4358" spans="38:38" x14ac:dyDescent="0.25">
      <c r="AL4358" s="151"/>
    </row>
    <row r="4359" spans="38:38" x14ac:dyDescent="0.25">
      <c r="AL4359" s="151"/>
    </row>
    <row r="4360" spans="38:38" x14ac:dyDescent="0.25">
      <c r="AL4360" s="151"/>
    </row>
    <row r="4361" spans="38:38" x14ac:dyDescent="0.25">
      <c r="AL4361" s="151"/>
    </row>
    <row r="4362" spans="38:38" x14ac:dyDescent="0.25">
      <c r="AL4362" s="151"/>
    </row>
    <row r="4363" spans="38:38" x14ac:dyDescent="0.25">
      <c r="AL4363" s="151"/>
    </row>
    <row r="4364" spans="38:38" x14ac:dyDescent="0.25">
      <c r="AL4364" s="151"/>
    </row>
    <row r="4365" spans="38:38" x14ac:dyDescent="0.25">
      <c r="AL4365" s="151"/>
    </row>
    <row r="4366" spans="38:38" x14ac:dyDescent="0.25">
      <c r="AL4366" s="151"/>
    </row>
    <row r="4367" spans="38:38" x14ac:dyDescent="0.25">
      <c r="AL4367" s="151"/>
    </row>
    <row r="4368" spans="38:38" x14ac:dyDescent="0.25">
      <c r="AL4368" s="151"/>
    </row>
    <row r="4369" spans="38:38" x14ac:dyDescent="0.25">
      <c r="AL4369" s="151"/>
    </row>
    <row r="4370" spans="38:38" x14ac:dyDescent="0.25">
      <c r="AL4370" s="151"/>
    </row>
    <row r="4371" spans="38:38" x14ac:dyDescent="0.25">
      <c r="AL4371" s="151"/>
    </row>
    <row r="4372" spans="38:38" x14ac:dyDescent="0.25">
      <c r="AL4372" s="151"/>
    </row>
    <row r="4373" spans="38:38" x14ac:dyDescent="0.25">
      <c r="AL4373" s="151"/>
    </row>
    <row r="4374" spans="38:38" x14ac:dyDescent="0.25">
      <c r="AL4374" s="151"/>
    </row>
    <row r="4375" spans="38:38" x14ac:dyDescent="0.25">
      <c r="AL4375" s="151"/>
    </row>
    <row r="4376" spans="38:38" x14ac:dyDescent="0.25">
      <c r="AL4376" s="151"/>
    </row>
    <row r="4377" spans="38:38" x14ac:dyDescent="0.25">
      <c r="AL4377" s="151"/>
    </row>
    <row r="4378" spans="38:38" x14ac:dyDescent="0.25">
      <c r="AL4378" s="151"/>
    </row>
    <row r="4379" spans="38:38" x14ac:dyDescent="0.25">
      <c r="AL4379" s="151"/>
    </row>
    <row r="4380" spans="38:38" x14ac:dyDescent="0.25">
      <c r="AL4380" s="151"/>
    </row>
    <row r="4381" spans="38:38" x14ac:dyDescent="0.25">
      <c r="AL4381" s="151"/>
    </row>
    <row r="4382" spans="38:38" x14ac:dyDescent="0.25">
      <c r="AL4382" s="151"/>
    </row>
    <row r="4383" spans="38:38" x14ac:dyDescent="0.25">
      <c r="AL4383" s="151"/>
    </row>
    <row r="4384" spans="38:38" x14ac:dyDescent="0.25">
      <c r="AL4384" s="151"/>
    </row>
    <row r="4385" spans="38:38" x14ac:dyDescent="0.25">
      <c r="AL4385" s="151"/>
    </row>
    <row r="4386" spans="38:38" x14ac:dyDescent="0.25">
      <c r="AL4386" s="151"/>
    </row>
    <row r="4387" spans="38:38" x14ac:dyDescent="0.25">
      <c r="AL4387" s="151"/>
    </row>
    <row r="4388" spans="38:38" x14ac:dyDescent="0.25">
      <c r="AL4388" s="151"/>
    </row>
    <row r="4389" spans="38:38" x14ac:dyDescent="0.25">
      <c r="AL4389" s="151"/>
    </row>
    <row r="4390" spans="38:38" x14ac:dyDescent="0.25">
      <c r="AL4390" s="151"/>
    </row>
    <row r="4391" spans="38:38" x14ac:dyDescent="0.25">
      <c r="AL4391" s="151"/>
    </row>
    <row r="4392" spans="38:38" x14ac:dyDescent="0.25">
      <c r="AL4392" s="151"/>
    </row>
    <row r="4393" spans="38:38" x14ac:dyDescent="0.25">
      <c r="AL4393" s="151"/>
    </row>
    <row r="4394" spans="38:38" x14ac:dyDescent="0.25">
      <c r="AL4394" s="151"/>
    </row>
    <row r="4395" spans="38:38" x14ac:dyDescent="0.25">
      <c r="AL4395" s="151"/>
    </row>
    <row r="4396" spans="38:38" x14ac:dyDescent="0.25">
      <c r="AL4396" s="151"/>
    </row>
    <row r="4397" spans="38:38" x14ac:dyDescent="0.25">
      <c r="AL4397" s="151"/>
    </row>
    <row r="4398" spans="38:38" x14ac:dyDescent="0.25">
      <c r="AL4398" s="151"/>
    </row>
    <row r="4399" spans="38:38" x14ac:dyDescent="0.25">
      <c r="AL4399" s="151"/>
    </row>
    <row r="4400" spans="38:38" x14ac:dyDescent="0.25">
      <c r="AL4400" s="151"/>
    </row>
    <row r="4401" spans="38:38" x14ac:dyDescent="0.25">
      <c r="AL4401" s="151"/>
    </row>
    <row r="4402" spans="38:38" x14ac:dyDescent="0.25">
      <c r="AL4402" s="151"/>
    </row>
    <row r="4403" spans="38:38" x14ac:dyDescent="0.25">
      <c r="AL4403" s="151"/>
    </row>
    <row r="4404" spans="38:38" x14ac:dyDescent="0.25">
      <c r="AL4404" s="151"/>
    </row>
    <row r="4405" spans="38:38" x14ac:dyDescent="0.25">
      <c r="AL4405" s="151"/>
    </row>
    <row r="4406" spans="38:38" x14ac:dyDescent="0.25">
      <c r="AL4406" s="151"/>
    </row>
    <row r="4407" spans="38:38" x14ac:dyDescent="0.25">
      <c r="AL4407" s="151"/>
    </row>
    <row r="4408" spans="38:38" x14ac:dyDescent="0.25">
      <c r="AL4408" s="151"/>
    </row>
    <row r="4409" spans="38:38" x14ac:dyDescent="0.25">
      <c r="AL4409" s="151"/>
    </row>
    <row r="4410" spans="38:38" x14ac:dyDescent="0.25">
      <c r="AL4410" s="151"/>
    </row>
    <row r="4411" spans="38:38" x14ac:dyDescent="0.25">
      <c r="AL4411" s="151"/>
    </row>
    <row r="4412" spans="38:38" x14ac:dyDescent="0.25">
      <c r="AL4412" s="151"/>
    </row>
    <row r="4413" spans="38:38" x14ac:dyDescent="0.25">
      <c r="AL4413" s="151"/>
    </row>
    <row r="4414" spans="38:38" x14ac:dyDescent="0.25">
      <c r="AL4414" s="151"/>
    </row>
    <row r="4415" spans="38:38" x14ac:dyDescent="0.25">
      <c r="AL4415" s="151"/>
    </row>
    <row r="4416" spans="38:38" x14ac:dyDescent="0.25">
      <c r="AL4416" s="151"/>
    </row>
    <row r="4417" spans="38:38" x14ac:dyDescent="0.25">
      <c r="AL4417" s="151"/>
    </row>
    <row r="4418" spans="38:38" x14ac:dyDescent="0.25">
      <c r="AL4418" s="151"/>
    </row>
    <row r="4419" spans="38:38" x14ac:dyDescent="0.25">
      <c r="AL4419" s="151"/>
    </row>
    <row r="4420" spans="38:38" x14ac:dyDescent="0.25">
      <c r="AL4420" s="151"/>
    </row>
    <row r="4421" spans="38:38" x14ac:dyDescent="0.25">
      <c r="AL4421" s="151"/>
    </row>
    <row r="4422" spans="38:38" x14ac:dyDescent="0.25">
      <c r="AL4422" s="151"/>
    </row>
    <row r="4423" spans="38:38" x14ac:dyDescent="0.25">
      <c r="AL4423" s="151"/>
    </row>
    <row r="4424" spans="38:38" x14ac:dyDescent="0.25">
      <c r="AL4424" s="151"/>
    </row>
    <row r="4425" spans="38:38" x14ac:dyDescent="0.25">
      <c r="AL4425" s="151"/>
    </row>
    <row r="4426" spans="38:38" x14ac:dyDescent="0.25">
      <c r="AL4426" s="151"/>
    </row>
    <row r="4427" spans="38:38" x14ac:dyDescent="0.25">
      <c r="AL4427" s="151"/>
    </row>
    <row r="4428" spans="38:38" x14ac:dyDescent="0.25">
      <c r="AL4428" s="151"/>
    </row>
    <row r="4429" spans="38:38" x14ac:dyDescent="0.25">
      <c r="AL4429" s="151"/>
    </row>
    <row r="4430" spans="38:38" x14ac:dyDescent="0.25">
      <c r="AL4430" s="151"/>
    </row>
    <row r="4431" spans="38:38" x14ac:dyDescent="0.25">
      <c r="AL4431" s="151"/>
    </row>
    <row r="4432" spans="38:38" x14ac:dyDescent="0.25">
      <c r="AL4432" s="151"/>
    </row>
    <row r="4433" spans="38:38" x14ac:dyDescent="0.25">
      <c r="AL4433" s="151"/>
    </row>
    <row r="4434" spans="38:38" x14ac:dyDescent="0.25">
      <c r="AL4434" s="151"/>
    </row>
    <row r="4435" spans="38:38" x14ac:dyDescent="0.25">
      <c r="AL4435" s="151"/>
    </row>
    <row r="4436" spans="38:38" x14ac:dyDescent="0.25">
      <c r="AL4436" s="151"/>
    </row>
    <row r="4437" spans="38:38" x14ac:dyDescent="0.25">
      <c r="AL4437" s="151"/>
    </row>
    <row r="4438" spans="38:38" x14ac:dyDescent="0.25">
      <c r="AL4438" s="151"/>
    </row>
    <row r="4439" spans="38:38" x14ac:dyDescent="0.25">
      <c r="AL4439" s="151"/>
    </row>
    <row r="4440" spans="38:38" x14ac:dyDescent="0.25">
      <c r="AL4440" s="151"/>
    </row>
    <row r="4441" spans="38:38" x14ac:dyDescent="0.25">
      <c r="AL4441" s="151"/>
    </row>
    <row r="4442" spans="38:38" x14ac:dyDescent="0.25">
      <c r="AL4442" s="151"/>
    </row>
    <row r="4443" spans="38:38" x14ac:dyDescent="0.25">
      <c r="AL4443" s="151"/>
    </row>
    <row r="4444" spans="38:38" x14ac:dyDescent="0.25">
      <c r="AL4444" s="151"/>
    </row>
    <row r="4445" spans="38:38" x14ac:dyDescent="0.25">
      <c r="AL4445" s="151"/>
    </row>
    <row r="4446" spans="38:38" x14ac:dyDescent="0.25">
      <c r="AL4446" s="151"/>
    </row>
    <row r="4447" spans="38:38" x14ac:dyDescent="0.25">
      <c r="AL4447" s="151"/>
    </row>
    <row r="4448" spans="38:38" x14ac:dyDescent="0.25">
      <c r="AL4448" s="151"/>
    </row>
    <row r="4449" spans="38:38" x14ac:dyDescent="0.25">
      <c r="AL4449" s="151"/>
    </row>
    <row r="4450" spans="38:38" x14ac:dyDescent="0.25">
      <c r="AL4450" s="151"/>
    </row>
    <row r="4451" spans="38:38" x14ac:dyDescent="0.25">
      <c r="AL4451" s="151"/>
    </row>
    <row r="4452" spans="38:38" x14ac:dyDescent="0.25">
      <c r="AL4452" s="151"/>
    </row>
    <row r="4453" spans="38:38" x14ac:dyDescent="0.25">
      <c r="AL4453" s="151"/>
    </row>
    <row r="4454" spans="38:38" x14ac:dyDescent="0.25">
      <c r="AL4454" s="151"/>
    </row>
    <row r="4455" spans="38:38" x14ac:dyDescent="0.25">
      <c r="AL4455" s="151"/>
    </row>
    <row r="4456" spans="38:38" x14ac:dyDescent="0.25">
      <c r="AL4456" s="151"/>
    </row>
    <row r="4457" spans="38:38" x14ac:dyDescent="0.25">
      <c r="AL4457" s="151"/>
    </row>
    <row r="4458" spans="38:38" x14ac:dyDescent="0.25">
      <c r="AL4458" s="151"/>
    </row>
    <row r="4459" spans="38:38" x14ac:dyDescent="0.25">
      <c r="AL4459" s="151"/>
    </row>
    <row r="4460" spans="38:38" x14ac:dyDescent="0.25">
      <c r="AL4460" s="151"/>
    </row>
    <row r="4461" spans="38:38" x14ac:dyDescent="0.25">
      <c r="AL4461" s="151"/>
    </row>
    <row r="4462" spans="38:38" x14ac:dyDescent="0.25">
      <c r="AL4462" s="151"/>
    </row>
    <row r="4463" spans="38:38" x14ac:dyDescent="0.25">
      <c r="AL4463" s="151"/>
    </row>
    <row r="4464" spans="38:38" x14ac:dyDescent="0.25">
      <c r="AL4464" s="151"/>
    </row>
    <row r="4465" spans="38:38" x14ac:dyDescent="0.25">
      <c r="AL4465" s="151"/>
    </row>
    <row r="4466" spans="38:38" x14ac:dyDescent="0.25">
      <c r="AL4466" s="151"/>
    </row>
    <row r="4467" spans="38:38" x14ac:dyDescent="0.25">
      <c r="AL4467" s="151"/>
    </row>
    <row r="4468" spans="38:38" x14ac:dyDescent="0.25">
      <c r="AL4468" s="151"/>
    </row>
    <row r="4469" spans="38:38" x14ac:dyDescent="0.25">
      <c r="AL4469" s="151"/>
    </row>
    <row r="4470" spans="38:38" x14ac:dyDescent="0.25">
      <c r="AL4470" s="151"/>
    </row>
    <row r="4471" spans="38:38" x14ac:dyDescent="0.25">
      <c r="AL4471" s="151"/>
    </row>
    <row r="4472" spans="38:38" x14ac:dyDescent="0.25">
      <c r="AL4472" s="151"/>
    </row>
    <row r="4473" spans="38:38" x14ac:dyDescent="0.25">
      <c r="AL4473" s="151"/>
    </row>
    <row r="4474" spans="38:38" x14ac:dyDescent="0.25">
      <c r="AL4474" s="151"/>
    </row>
    <row r="4475" spans="38:38" x14ac:dyDescent="0.25">
      <c r="AL4475" s="151"/>
    </row>
    <row r="4476" spans="38:38" x14ac:dyDescent="0.25">
      <c r="AL4476" s="151"/>
    </row>
    <row r="4477" spans="38:38" x14ac:dyDescent="0.25">
      <c r="AL4477" s="151"/>
    </row>
    <row r="4478" spans="38:38" x14ac:dyDescent="0.25">
      <c r="AL4478" s="151"/>
    </row>
    <row r="4479" spans="38:38" x14ac:dyDescent="0.25">
      <c r="AL4479" s="151"/>
    </row>
    <row r="4480" spans="38:38" x14ac:dyDescent="0.25">
      <c r="AL4480" s="151"/>
    </row>
    <row r="4481" spans="38:38" x14ac:dyDescent="0.25">
      <c r="AL4481" s="151"/>
    </row>
    <row r="4482" spans="38:38" x14ac:dyDescent="0.25">
      <c r="AL4482" s="151"/>
    </row>
    <row r="4483" spans="38:38" x14ac:dyDescent="0.25">
      <c r="AL4483" s="151"/>
    </row>
    <row r="4484" spans="38:38" x14ac:dyDescent="0.25">
      <c r="AL4484" s="151"/>
    </row>
    <row r="4485" spans="38:38" x14ac:dyDescent="0.25">
      <c r="AL4485" s="151"/>
    </row>
    <row r="4486" spans="38:38" x14ac:dyDescent="0.25">
      <c r="AL4486" s="151"/>
    </row>
    <row r="4487" spans="38:38" x14ac:dyDescent="0.25">
      <c r="AL4487" s="151"/>
    </row>
    <row r="4488" spans="38:38" x14ac:dyDescent="0.25">
      <c r="AL4488" s="151"/>
    </row>
    <row r="4489" spans="38:38" x14ac:dyDescent="0.25">
      <c r="AL4489" s="151"/>
    </row>
    <row r="4490" spans="38:38" x14ac:dyDescent="0.25">
      <c r="AL4490" s="151"/>
    </row>
    <row r="4491" spans="38:38" x14ac:dyDescent="0.25">
      <c r="AL4491" s="151"/>
    </row>
    <row r="4492" spans="38:38" x14ac:dyDescent="0.25">
      <c r="AL4492" s="151"/>
    </row>
    <row r="4493" spans="38:38" x14ac:dyDescent="0.25">
      <c r="AL4493" s="151"/>
    </row>
    <row r="4494" spans="38:38" x14ac:dyDescent="0.25">
      <c r="AL4494" s="151"/>
    </row>
    <row r="4495" spans="38:38" x14ac:dyDescent="0.25">
      <c r="AL4495" s="151"/>
    </row>
    <row r="4496" spans="38:38" x14ac:dyDescent="0.25">
      <c r="AL4496" s="151"/>
    </row>
    <row r="4497" spans="38:38" x14ac:dyDescent="0.25">
      <c r="AL4497" s="151"/>
    </row>
    <row r="4498" spans="38:38" x14ac:dyDescent="0.25">
      <c r="AL4498" s="151"/>
    </row>
    <row r="4499" spans="38:38" x14ac:dyDescent="0.25">
      <c r="AL4499" s="151"/>
    </row>
    <row r="4500" spans="38:38" x14ac:dyDescent="0.25">
      <c r="AL4500" s="151"/>
    </row>
    <row r="4501" spans="38:38" x14ac:dyDescent="0.25">
      <c r="AL4501" s="151"/>
    </row>
    <row r="4502" spans="38:38" x14ac:dyDescent="0.25">
      <c r="AL4502" s="151"/>
    </row>
    <row r="4503" spans="38:38" x14ac:dyDescent="0.25">
      <c r="AL4503" s="151"/>
    </row>
    <row r="4504" spans="38:38" x14ac:dyDescent="0.25">
      <c r="AL4504" s="151"/>
    </row>
    <row r="4505" spans="38:38" x14ac:dyDescent="0.25">
      <c r="AL4505" s="151"/>
    </row>
    <row r="4506" spans="38:38" x14ac:dyDescent="0.25">
      <c r="AL4506" s="151"/>
    </row>
    <row r="4507" spans="38:38" x14ac:dyDescent="0.25">
      <c r="AL4507" s="151"/>
    </row>
    <row r="4508" spans="38:38" x14ac:dyDescent="0.25">
      <c r="AL4508" s="151"/>
    </row>
    <row r="4509" spans="38:38" x14ac:dyDescent="0.25">
      <c r="AL4509" s="151"/>
    </row>
    <row r="4510" spans="38:38" x14ac:dyDescent="0.25">
      <c r="AL4510" s="151"/>
    </row>
    <row r="4511" spans="38:38" x14ac:dyDescent="0.25">
      <c r="AL4511" s="151"/>
    </row>
    <row r="4512" spans="38:38" x14ac:dyDescent="0.25">
      <c r="AL4512" s="151"/>
    </row>
    <row r="4513" spans="38:38" x14ac:dyDescent="0.25">
      <c r="AL4513" s="151"/>
    </row>
    <row r="4514" spans="38:38" x14ac:dyDescent="0.25">
      <c r="AL4514" s="151"/>
    </row>
    <row r="4515" spans="38:38" x14ac:dyDescent="0.25">
      <c r="AL4515" s="151"/>
    </row>
    <row r="4516" spans="38:38" x14ac:dyDescent="0.25">
      <c r="AL4516" s="151"/>
    </row>
    <row r="4517" spans="38:38" x14ac:dyDescent="0.25">
      <c r="AL4517" s="151"/>
    </row>
    <row r="4518" spans="38:38" x14ac:dyDescent="0.25">
      <c r="AL4518" s="151"/>
    </row>
    <row r="4519" spans="38:38" x14ac:dyDescent="0.25">
      <c r="AL4519" s="151"/>
    </row>
    <row r="4520" spans="38:38" x14ac:dyDescent="0.25">
      <c r="AL4520" s="151"/>
    </row>
    <row r="4521" spans="38:38" x14ac:dyDescent="0.25">
      <c r="AL4521" s="151"/>
    </row>
    <row r="4522" spans="38:38" x14ac:dyDescent="0.25">
      <c r="AL4522" s="151"/>
    </row>
    <row r="4523" spans="38:38" x14ac:dyDescent="0.25">
      <c r="AL4523" s="151"/>
    </row>
    <row r="4524" spans="38:38" x14ac:dyDescent="0.25">
      <c r="AL4524" s="151"/>
    </row>
    <row r="4525" spans="38:38" x14ac:dyDescent="0.25">
      <c r="AL4525" s="151"/>
    </row>
    <row r="4526" spans="38:38" x14ac:dyDescent="0.25">
      <c r="AL4526" s="151"/>
    </row>
    <row r="4527" spans="38:38" x14ac:dyDescent="0.25">
      <c r="AL4527" s="151"/>
    </row>
    <row r="4528" spans="38:38" x14ac:dyDescent="0.25">
      <c r="AL4528" s="151"/>
    </row>
    <row r="4529" spans="38:38" x14ac:dyDescent="0.25">
      <c r="AL4529" s="151"/>
    </row>
    <row r="4530" spans="38:38" x14ac:dyDescent="0.25">
      <c r="AL4530" s="151"/>
    </row>
    <row r="4531" spans="38:38" x14ac:dyDescent="0.25">
      <c r="AL4531" s="151"/>
    </row>
    <row r="4532" spans="38:38" x14ac:dyDescent="0.25">
      <c r="AL4532" s="151"/>
    </row>
    <row r="4533" spans="38:38" x14ac:dyDescent="0.25">
      <c r="AL4533" s="151"/>
    </row>
    <row r="4534" spans="38:38" x14ac:dyDescent="0.25">
      <c r="AL4534" s="151"/>
    </row>
    <row r="4535" spans="38:38" x14ac:dyDescent="0.25">
      <c r="AL4535" s="151"/>
    </row>
    <row r="4536" spans="38:38" x14ac:dyDescent="0.25">
      <c r="AL4536" s="151"/>
    </row>
    <row r="4537" spans="38:38" x14ac:dyDescent="0.25">
      <c r="AL4537" s="151"/>
    </row>
    <row r="4538" spans="38:38" x14ac:dyDescent="0.25">
      <c r="AL4538" s="151"/>
    </row>
    <row r="4539" spans="38:38" x14ac:dyDescent="0.25">
      <c r="AL4539" s="151"/>
    </row>
    <row r="4540" spans="38:38" x14ac:dyDescent="0.25">
      <c r="AL4540" s="151"/>
    </row>
    <row r="4541" spans="38:38" x14ac:dyDescent="0.25">
      <c r="AL4541" s="151"/>
    </row>
    <row r="4542" spans="38:38" x14ac:dyDescent="0.25">
      <c r="AL4542" s="151"/>
    </row>
    <row r="4543" spans="38:38" x14ac:dyDescent="0.25">
      <c r="AL4543" s="151"/>
    </row>
    <row r="4544" spans="38:38" x14ac:dyDescent="0.25">
      <c r="AL4544" s="151"/>
    </row>
    <row r="4545" spans="38:38" x14ac:dyDescent="0.25">
      <c r="AL4545" s="151"/>
    </row>
    <row r="4546" spans="38:38" x14ac:dyDescent="0.25">
      <c r="AL4546" s="151"/>
    </row>
    <row r="4547" spans="38:38" x14ac:dyDescent="0.25">
      <c r="AL4547" s="151"/>
    </row>
    <row r="4548" spans="38:38" x14ac:dyDescent="0.25">
      <c r="AL4548" s="151"/>
    </row>
    <row r="4549" spans="38:38" x14ac:dyDescent="0.25">
      <c r="AL4549" s="151"/>
    </row>
    <row r="4550" spans="38:38" x14ac:dyDescent="0.25">
      <c r="AL4550" s="151"/>
    </row>
    <row r="4551" spans="38:38" x14ac:dyDescent="0.25">
      <c r="AL4551" s="151"/>
    </row>
    <row r="4552" spans="38:38" x14ac:dyDescent="0.25">
      <c r="AL4552" s="151"/>
    </row>
    <row r="4553" spans="38:38" x14ac:dyDescent="0.25">
      <c r="AL4553" s="151"/>
    </row>
    <row r="4554" spans="38:38" x14ac:dyDescent="0.25">
      <c r="AL4554" s="151"/>
    </row>
    <row r="4555" spans="38:38" x14ac:dyDescent="0.25">
      <c r="AL4555" s="151"/>
    </row>
    <row r="4556" spans="38:38" x14ac:dyDescent="0.25">
      <c r="AL4556" s="151"/>
    </row>
    <row r="4557" spans="38:38" x14ac:dyDescent="0.25">
      <c r="AL4557" s="151"/>
    </row>
    <row r="4558" spans="38:38" x14ac:dyDescent="0.25">
      <c r="AL4558" s="151"/>
    </row>
    <row r="4559" spans="38:38" x14ac:dyDescent="0.25">
      <c r="AL4559" s="151"/>
    </row>
    <row r="4560" spans="38:38" x14ac:dyDescent="0.25">
      <c r="AL4560" s="151"/>
    </row>
    <row r="4561" spans="38:38" x14ac:dyDescent="0.25">
      <c r="AL4561" s="151"/>
    </row>
    <row r="4562" spans="38:38" x14ac:dyDescent="0.25">
      <c r="AL4562" s="151"/>
    </row>
    <row r="4563" spans="38:38" x14ac:dyDescent="0.25">
      <c r="AL4563" s="151"/>
    </row>
    <row r="4564" spans="38:38" x14ac:dyDescent="0.25">
      <c r="AL4564" s="151"/>
    </row>
    <row r="4565" spans="38:38" x14ac:dyDescent="0.25">
      <c r="AL4565" s="151"/>
    </row>
    <row r="4566" spans="38:38" x14ac:dyDescent="0.25">
      <c r="AL4566" s="151"/>
    </row>
    <row r="4567" spans="38:38" x14ac:dyDescent="0.25">
      <c r="AL4567" s="151"/>
    </row>
    <row r="4568" spans="38:38" x14ac:dyDescent="0.25">
      <c r="AL4568" s="151"/>
    </row>
    <row r="4569" spans="38:38" x14ac:dyDescent="0.25">
      <c r="AL4569" s="151"/>
    </row>
    <row r="4570" spans="38:38" x14ac:dyDescent="0.25">
      <c r="AL4570" s="151"/>
    </row>
    <row r="4571" spans="38:38" x14ac:dyDescent="0.25">
      <c r="AL4571" s="151"/>
    </row>
    <row r="4572" spans="38:38" x14ac:dyDescent="0.25">
      <c r="AL4572" s="151"/>
    </row>
    <row r="4573" spans="38:38" x14ac:dyDescent="0.25">
      <c r="AL4573" s="151"/>
    </row>
    <row r="4574" spans="38:38" x14ac:dyDescent="0.25">
      <c r="AL4574" s="151"/>
    </row>
    <row r="4575" spans="38:38" x14ac:dyDescent="0.25">
      <c r="AL4575" s="151"/>
    </row>
    <row r="4576" spans="38:38" x14ac:dyDescent="0.25">
      <c r="AL4576" s="151"/>
    </row>
    <row r="4577" spans="38:38" x14ac:dyDescent="0.25">
      <c r="AL4577" s="151"/>
    </row>
    <row r="4578" spans="38:38" x14ac:dyDescent="0.25">
      <c r="AL4578" s="151"/>
    </row>
    <row r="4579" spans="38:38" x14ac:dyDescent="0.25">
      <c r="AL4579" s="151"/>
    </row>
    <row r="4580" spans="38:38" x14ac:dyDescent="0.25">
      <c r="AL4580" s="151"/>
    </row>
    <row r="4581" spans="38:38" x14ac:dyDescent="0.25">
      <c r="AL4581" s="151"/>
    </row>
    <row r="4582" spans="38:38" x14ac:dyDescent="0.25">
      <c r="AL4582" s="151"/>
    </row>
    <row r="4583" spans="38:38" x14ac:dyDescent="0.25">
      <c r="AL4583" s="151"/>
    </row>
    <row r="4584" spans="38:38" x14ac:dyDescent="0.25">
      <c r="AL4584" s="151"/>
    </row>
    <row r="4585" spans="38:38" x14ac:dyDescent="0.25">
      <c r="AL4585" s="151"/>
    </row>
    <row r="4586" spans="38:38" x14ac:dyDescent="0.25">
      <c r="AL4586" s="151"/>
    </row>
    <row r="4587" spans="38:38" x14ac:dyDescent="0.25">
      <c r="AL4587" s="151"/>
    </row>
    <row r="4588" spans="38:38" x14ac:dyDescent="0.25">
      <c r="AL4588" s="151"/>
    </row>
    <row r="4589" spans="38:38" x14ac:dyDescent="0.25">
      <c r="AL4589" s="151"/>
    </row>
    <row r="4590" spans="38:38" x14ac:dyDescent="0.25">
      <c r="AL4590" s="151"/>
    </row>
    <row r="4591" spans="38:38" x14ac:dyDescent="0.25">
      <c r="AL4591" s="151"/>
    </row>
    <row r="4592" spans="38:38" x14ac:dyDescent="0.25">
      <c r="AL4592" s="151"/>
    </row>
    <row r="4593" spans="38:38" x14ac:dyDescent="0.25">
      <c r="AL4593" s="151"/>
    </row>
    <row r="4594" spans="38:38" x14ac:dyDescent="0.25">
      <c r="AL4594" s="151"/>
    </row>
    <row r="4595" spans="38:38" x14ac:dyDescent="0.25">
      <c r="AL4595" s="151"/>
    </row>
    <row r="4596" spans="38:38" x14ac:dyDescent="0.25">
      <c r="AL4596" s="151"/>
    </row>
    <row r="4597" spans="38:38" x14ac:dyDescent="0.25">
      <c r="AL4597" s="151"/>
    </row>
    <row r="4598" spans="38:38" x14ac:dyDescent="0.25">
      <c r="AL4598" s="151"/>
    </row>
    <row r="4599" spans="38:38" x14ac:dyDescent="0.25">
      <c r="AL4599" s="151"/>
    </row>
    <row r="4600" spans="38:38" x14ac:dyDescent="0.25">
      <c r="AL4600" s="151"/>
    </row>
    <row r="4601" spans="38:38" x14ac:dyDescent="0.25">
      <c r="AL4601" s="151"/>
    </row>
    <row r="4602" spans="38:38" x14ac:dyDescent="0.25">
      <c r="AL4602" s="151"/>
    </row>
    <row r="4603" spans="38:38" x14ac:dyDescent="0.25">
      <c r="AL4603" s="151"/>
    </row>
    <row r="4604" spans="38:38" x14ac:dyDescent="0.25">
      <c r="AL4604" s="151"/>
    </row>
    <row r="4605" spans="38:38" x14ac:dyDescent="0.25">
      <c r="AL4605" s="151"/>
    </row>
    <row r="4606" spans="38:38" x14ac:dyDescent="0.25">
      <c r="AL4606" s="151"/>
    </row>
    <row r="4607" spans="38:38" x14ac:dyDescent="0.25">
      <c r="AL4607" s="151"/>
    </row>
    <row r="4608" spans="38:38" x14ac:dyDescent="0.25">
      <c r="AL4608" s="151"/>
    </row>
    <row r="4609" spans="38:38" x14ac:dyDescent="0.25">
      <c r="AL4609" s="151"/>
    </row>
    <row r="4610" spans="38:38" x14ac:dyDescent="0.25">
      <c r="AL4610" s="151"/>
    </row>
    <row r="4611" spans="38:38" x14ac:dyDescent="0.25">
      <c r="AL4611" s="151"/>
    </row>
    <row r="4612" spans="38:38" x14ac:dyDescent="0.25">
      <c r="AL4612" s="151"/>
    </row>
    <row r="4613" spans="38:38" x14ac:dyDescent="0.25">
      <c r="AL4613" s="151"/>
    </row>
    <row r="4614" spans="38:38" x14ac:dyDescent="0.25">
      <c r="AL4614" s="151"/>
    </row>
    <row r="4615" spans="38:38" x14ac:dyDescent="0.25">
      <c r="AL4615" s="151"/>
    </row>
    <row r="4616" spans="38:38" x14ac:dyDescent="0.25">
      <c r="AL4616" s="151"/>
    </row>
    <row r="4617" spans="38:38" x14ac:dyDescent="0.25">
      <c r="AL4617" s="151"/>
    </row>
    <row r="4618" spans="38:38" x14ac:dyDescent="0.25">
      <c r="AL4618" s="151"/>
    </row>
    <row r="4619" spans="38:38" x14ac:dyDescent="0.25">
      <c r="AL4619" s="151"/>
    </row>
    <row r="4620" spans="38:38" x14ac:dyDescent="0.25">
      <c r="AL4620" s="151"/>
    </row>
    <row r="4621" spans="38:38" x14ac:dyDescent="0.25">
      <c r="AL4621" s="151"/>
    </row>
    <row r="4622" spans="38:38" x14ac:dyDescent="0.25">
      <c r="AL4622" s="151"/>
    </row>
    <row r="4623" spans="38:38" x14ac:dyDescent="0.25">
      <c r="AL4623" s="151"/>
    </row>
    <row r="4624" spans="38:38" x14ac:dyDescent="0.25">
      <c r="AL4624" s="151"/>
    </row>
    <row r="4625" spans="38:38" x14ac:dyDescent="0.25">
      <c r="AL4625" s="151"/>
    </row>
    <row r="4626" spans="38:38" x14ac:dyDescent="0.25">
      <c r="AL4626" s="151"/>
    </row>
    <row r="4627" spans="38:38" x14ac:dyDescent="0.25">
      <c r="AL4627" s="151"/>
    </row>
    <row r="4628" spans="38:38" x14ac:dyDescent="0.25">
      <c r="AL4628" s="151"/>
    </row>
    <row r="4629" spans="38:38" x14ac:dyDescent="0.25">
      <c r="AL4629" s="151"/>
    </row>
    <row r="4630" spans="38:38" x14ac:dyDescent="0.25">
      <c r="AL4630" s="151"/>
    </row>
    <row r="4631" spans="38:38" x14ac:dyDescent="0.25">
      <c r="AL4631" s="151"/>
    </row>
    <row r="4632" spans="38:38" x14ac:dyDescent="0.25">
      <c r="AL4632" s="151"/>
    </row>
    <row r="4633" spans="38:38" x14ac:dyDescent="0.25">
      <c r="AL4633" s="151"/>
    </row>
    <row r="4634" spans="38:38" x14ac:dyDescent="0.25">
      <c r="AL4634" s="151"/>
    </row>
    <row r="4635" spans="38:38" x14ac:dyDescent="0.25">
      <c r="AL4635" s="151"/>
    </row>
    <row r="4636" spans="38:38" x14ac:dyDescent="0.25">
      <c r="AL4636" s="151"/>
    </row>
    <row r="4637" spans="38:38" x14ac:dyDescent="0.25">
      <c r="AL4637" s="151"/>
    </row>
    <row r="4638" spans="38:38" x14ac:dyDescent="0.25">
      <c r="AL4638" s="151"/>
    </row>
    <row r="4639" spans="38:38" x14ac:dyDescent="0.25">
      <c r="AL4639" s="151"/>
    </row>
    <row r="4640" spans="38:38" x14ac:dyDescent="0.25">
      <c r="AL4640" s="151"/>
    </row>
    <row r="4641" spans="38:38" x14ac:dyDescent="0.25">
      <c r="AL4641" s="151"/>
    </row>
    <row r="4642" spans="38:38" x14ac:dyDescent="0.25">
      <c r="AL4642" s="151"/>
    </row>
    <row r="4643" spans="38:38" x14ac:dyDescent="0.25">
      <c r="AL4643" s="151"/>
    </row>
    <row r="4644" spans="38:38" x14ac:dyDescent="0.25">
      <c r="AL4644" s="151"/>
    </row>
    <row r="4645" spans="38:38" x14ac:dyDescent="0.25">
      <c r="AL4645" s="151"/>
    </row>
    <row r="4646" spans="38:38" x14ac:dyDescent="0.25">
      <c r="AL4646" s="151"/>
    </row>
    <row r="4647" spans="38:38" x14ac:dyDescent="0.25">
      <c r="AL4647" s="151"/>
    </row>
    <row r="4648" spans="38:38" x14ac:dyDescent="0.25">
      <c r="AL4648" s="151"/>
    </row>
    <row r="4649" spans="38:38" x14ac:dyDescent="0.25">
      <c r="AL4649" s="151"/>
    </row>
    <row r="4650" spans="38:38" x14ac:dyDescent="0.25">
      <c r="AL4650" s="151"/>
    </row>
    <row r="4651" spans="38:38" x14ac:dyDescent="0.25">
      <c r="AL4651" s="151"/>
    </row>
    <row r="4652" spans="38:38" x14ac:dyDescent="0.25">
      <c r="AL4652" s="151"/>
    </row>
    <row r="4653" spans="38:38" x14ac:dyDescent="0.25">
      <c r="AL4653" s="151"/>
    </row>
    <row r="4654" spans="38:38" x14ac:dyDescent="0.25">
      <c r="AL4654" s="151"/>
    </row>
    <row r="4655" spans="38:38" x14ac:dyDescent="0.25">
      <c r="AL4655" s="151"/>
    </row>
    <row r="4656" spans="38:38" x14ac:dyDescent="0.25">
      <c r="AL4656" s="151"/>
    </row>
    <row r="4657" spans="38:38" x14ac:dyDescent="0.25">
      <c r="AL4657" s="151"/>
    </row>
    <row r="4658" spans="38:38" x14ac:dyDescent="0.25">
      <c r="AL4658" s="151"/>
    </row>
    <row r="4659" spans="38:38" x14ac:dyDescent="0.25">
      <c r="AL4659" s="151"/>
    </row>
    <row r="4660" spans="38:38" x14ac:dyDescent="0.25">
      <c r="AL4660" s="151"/>
    </row>
    <row r="4661" spans="38:38" x14ac:dyDescent="0.25">
      <c r="AL4661" s="151"/>
    </row>
    <row r="4662" spans="38:38" x14ac:dyDescent="0.25">
      <c r="AL4662" s="151"/>
    </row>
    <row r="4663" spans="38:38" x14ac:dyDescent="0.25">
      <c r="AL4663" s="151"/>
    </row>
    <row r="4664" spans="38:38" x14ac:dyDescent="0.25">
      <c r="AL4664" s="151"/>
    </row>
    <row r="4665" spans="38:38" x14ac:dyDescent="0.25">
      <c r="AL4665" s="151"/>
    </row>
    <row r="4666" spans="38:38" x14ac:dyDescent="0.25">
      <c r="AL4666" s="151"/>
    </row>
    <row r="4667" spans="38:38" x14ac:dyDescent="0.25">
      <c r="AL4667" s="151"/>
    </row>
    <row r="4668" spans="38:38" x14ac:dyDescent="0.25">
      <c r="AL4668" s="151"/>
    </row>
    <row r="4669" spans="38:38" x14ac:dyDescent="0.25">
      <c r="AL4669" s="151"/>
    </row>
    <row r="4670" spans="38:38" x14ac:dyDescent="0.25">
      <c r="AL4670" s="151"/>
    </row>
    <row r="4671" spans="38:38" x14ac:dyDescent="0.25">
      <c r="AL4671" s="151"/>
    </row>
    <row r="4672" spans="38:38" x14ac:dyDescent="0.25">
      <c r="AL4672" s="151"/>
    </row>
    <row r="4673" spans="38:38" x14ac:dyDescent="0.25">
      <c r="AL4673" s="151"/>
    </row>
    <row r="4674" spans="38:38" x14ac:dyDescent="0.25">
      <c r="AL4674" s="151"/>
    </row>
    <row r="4675" spans="38:38" x14ac:dyDescent="0.25">
      <c r="AL4675" s="151"/>
    </row>
    <row r="4676" spans="38:38" x14ac:dyDescent="0.25">
      <c r="AL4676" s="151"/>
    </row>
    <row r="4677" spans="38:38" x14ac:dyDescent="0.25">
      <c r="AL4677" s="151"/>
    </row>
    <row r="4678" spans="38:38" x14ac:dyDescent="0.25">
      <c r="AL4678" s="151"/>
    </row>
    <row r="4679" spans="38:38" x14ac:dyDescent="0.25">
      <c r="AL4679" s="151"/>
    </row>
    <row r="4680" spans="38:38" x14ac:dyDescent="0.25">
      <c r="AL4680" s="151"/>
    </row>
    <row r="4681" spans="38:38" x14ac:dyDescent="0.25">
      <c r="AL4681" s="151"/>
    </row>
    <row r="4682" spans="38:38" x14ac:dyDescent="0.25">
      <c r="AL4682" s="151"/>
    </row>
    <row r="4683" spans="38:38" x14ac:dyDescent="0.25">
      <c r="AL4683" s="151"/>
    </row>
    <row r="4684" spans="38:38" x14ac:dyDescent="0.25">
      <c r="AL4684" s="151"/>
    </row>
    <row r="4685" spans="38:38" x14ac:dyDescent="0.25">
      <c r="AL4685" s="151"/>
    </row>
    <row r="4686" spans="38:38" x14ac:dyDescent="0.25">
      <c r="AL4686" s="151"/>
    </row>
    <row r="4687" spans="38:38" x14ac:dyDescent="0.25">
      <c r="AL4687" s="151"/>
    </row>
    <row r="4688" spans="38:38" x14ac:dyDescent="0.25">
      <c r="AL4688" s="151"/>
    </row>
    <row r="4689" spans="38:38" x14ac:dyDescent="0.25">
      <c r="AL4689" s="151"/>
    </row>
    <row r="4690" spans="38:38" x14ac:dyDescent="0.25">
      <c r="AL4690" s="151"/>
    </row>
    <row r="4691" spans="38:38" x14ac:dyDescent="0.25">
      <c r="AL4691" s="151"/>
    </row>
    <row r="4692" spans="38:38" x14ac:dyDescent="0.25">
      <c r="AL4692" s="151"/>
    </row>
    <row r="4693" spans="38:38" x14ac:dyDescent="0.25">
      <c r="AL4693" s="151"/>
    </row>
    <row r="4694" spans="38:38" x14ac:dyDescent="0.25">
      <c r="AL4694" s="151"/>
    </row>
    <row r="4695" spans="38:38" x14ac:dyDescent="0.25">
      <c r="AL4695" s="151"/>
    </row>
    <row r="4696" spans="38:38" x14ac:dyDescent="0.25">
      <c r="AL4696" s="151"/>
    </row>
    <row r="4697" spans="38:38" x14ac:dyDescent="0.25">
      <c r="AL4697" s="151"/>
    </row>
    <row r="4698" spans="38:38" x14ac:dyDescent="0.25">
      <c r="AL4698" s="151"/>
    </row>
    <row r="4699" spans="38:38" x14ac:dyDescent="0.25">
      <c r="AL4699" s="151"/>
    </row>
    <row r="4700" spans="38:38" x14ac:dyDescent="0.25">
      <c r="AL4700" s="151"/>
    </row>
    <row r="4701" spans="38:38" x14ac:dyDescent="0.25">
      <c r="AL4701" s="151"/>
    </row>
    <row r="4702" spans="38:38" x14ac:dyDescent="0.25">
      <c r="AL4702" s="151"/>
    </row>
    <row r="4703" spans="38:38" x14ac:dyDescent="0.25">
      <c r="AL4703" s="151"/>
    </row>
    <row r="4704" spans="38:38" x14ac:dyDescent="0.25">
      <c r="AL4704" s="151"/>
    </row>
    <row r="4705" spans="38:38" x14ac:dyDescent="0.25">
      <c r="AL4705" s="151"/>
    </row>
    <row r="4706" spans="38:38" x14ac:dyDescent="0.25">
      <c r="AL4706" s="151"/>
    </row>
    <row r="4707" spans="38:38" x14ac:dyDescent="0.25">
      <c r="AL4707" s="151"/>
    </row>
    <row r="4708" spans="38:38" x14ac:dyDescent="0.25">
      <c r="AL4708" s="151"/>
    </row>
    <row r="4709" spans="38:38" x14ac:dyDescent="0.25">
      <c r="AL4709" s="151"/>
    </row>
    <row r="4710" spans="38:38" x14ac:dyDescent="0.25">
      <c r="AL4710" s="151"/>
    </row>
    <row r="4711" spans="38:38" x14ac:dyDescent="0.25">
      <c r="AL4711" s="151"/>
    </row>
    <row r="4712" spans="38:38" x14ac:dyDescent="0.25">
      <c r="AL4712" s="151"/>
    </row>
    <row r="4713" spans="38:38" x14ac:dyDescent="0.25">
      <c r="AL4713" s="151"/>
    </row>
    <row r="4714" spans="38:38" x14ac:dyDescent="0.25">
      <c r="AL4714" s="151"/>
    </row>
    <row r="4715" spans="38:38" x14ac:dyDescent="0.25">
      <c r="AL4715" s="151"/>
    </row>
    <row r="4716" spans="38:38" x14ac:dyDescent="0.25">
      <c r="AL4716" s="151"/>
    </row>
    <row r="4717" spans="38:38" x14ac:dyDescent="0.25">
      <c r="AL4717" s="151"/>
    </row>
    <row r="4718" spans="38:38" x14ac:dyDescent="0.25">
      <c r="AL4718" s="151"/>
    </row>
    <row r="4719" spans="38:38" x14ac:dyDescent="0.25">
      <c r="AL4719" s="151"/>
    </row>
    <row r="4720" spans="38:38" x14ac:dyDescent="0.25">
      <c r="AL4720" s="151"/>
    </row>
    <row r="4721" spans="38:38" x14ac:dyDescent="0.25">
      <c r="AL4721" s="151"/>
    </row>
    <row r="4722" spans="38:38" x14ac:dyDescent="0.25">
      <c r="AL4722" s="151"/>
    </row>
    <row r="4723" spans="38:38" x14ac:dyDescent="0.25">
      <c r="AL4723" s="151"/>
    </row>
    <row r="4724" spans="38:38" x14ac:dyDescent="0.25">
      <c r="AL4724" s="151"/>
    </row>
    <row r="4725" spans="38:38" x14ac:dyDescent="0.25">
      <c r="AL4725" s="151"/>
    </row>
    <row r="4726" spans="38:38" x14ac:dyDescent="0.25">
      <c r="AL4726" s="151"/>
    </row>
    <row r="4727" spans="38:38" x14ac:dyDescent="0.25">
      <c r="AL4727" s="151"/>
    </row>
    <row r="4728" spans="38:38" x14ac:dyDescent="0.25">
      <c r="AL4728" s="151"/>
    </row>
    <row r="4729" spans="38:38" x14ac:dyDescent="0.25">
      <c r="AL4729" s="151"/>
    </row>
    <row r="4730" spans="38:38" x14ac:dyDescent="0.25">
      <c r="AL4730" s="151"/>
    </row>
    <row r="4731" spans="38:38" x14ac:dyDescent="0.25">
      <c r="AL4731" s="151"/>
    </row>
    <row r="4732" spans="38:38" x14ac:dyDescent="0.25">
      <c r="AL4732" s="151"/>
    </row>
    <row r="4733" spans="38:38" x14ac:dyDescent="0.25">
      <c r="AL4733" s="151"/>
    </row>
    <row r="4734" spans="38:38" x14ac:dyDescent="0.25">
      <c r="AL4734" s="151"/>
    </row>
    <row r="4735" spans="38:38" x14ac:dyDescent="0.25">
      <c r="AL4735" s="151"/>
    </row>
    <row r="4736" spans="38:38" x14ac:dyDescent="0.25">
      <c r="AL4736" s="151"/>
    </row>
    <row r="4737" spans="38:38" x14ac:dyDescent="0.25">
      <c r="AL4737" s="151"/>
    </row>
    <row r="4738" spans="38:38" x14ac:dyDescent="0.25">
      <c r="AL4738" s="151"/>
    </row>
    <row r="4739" spans="38:38" x14ac:dyDescent="0.25">
      <c r="AL4739" s="151"/>
    </row>
    <row r="4740" spans="38:38" x14ac:dyDescent="0.25">
      <c r="AL4740" s="151"/>
    </row>
    <row r="4741" spans="38:38" x14ac:dyDescent="0.25">
      <c r="AL4741" s="151"/>
    </row>
    <row r="4742" spans="38:38" x14ac:dyDescent="0.25">
      <c r="AL4742" s="151"/>
    </row>
    <row r="4743" spans="38:38" x14ac:dyDescent="0.25">
      <c r="AL4743" s="151"/>
    </row>
    <row r="4744" spans="38:38" x14ac:dyDescent="0.25">
      <c r="AL4744" s="151"/>
    </row>
    <row r="4745" spans="38:38" x14ac:dyDescent="0.25">
      <c r="AL4745" s="151"/>
    </row>
    <row r="4746" spans="38:38" x14ac:dyDescent="0.25">
      <c r="AL4746" s="151"/>
    </row>
    <row r="4747" spans="38:38" x14ac:dyDescent="0.25">
      <c r="AL4747" s="151"/>
    </row>
    <row r="4748" spans="38:38" x14ac:dyDescent="0.25">
      <c r="AL4748" s="151"/>
    </row>
    <row r="4749" spans="38:38" x14ac:dyDescent="0.25">
      <c r="AL4749" s="151"/>
    </row>
    <row r="4750" spans="38:38" x14ac:dyDescent="0.25">
      <c r="AL4750" s="151"/>
    </row>
    <row r="4751" spans="38:38" x14ac:dyDescent="0.25">
      <c r="AL4751" s="151"/>
    </row>
    <row r="4752" spans="38:38" x14ac:dyDescent="0.25">
      <c r="AL4752" s="151"/>
    </row>
    <row r="4753" spans="38:38" x14ac:dyDescent="0.25">
      <c r="AL4753" s="151"/>
    </row>
    <row r="4754" spans="38:38" x14ac:dyDescent="0.25">
      <c r="AL4754" s="151"/>
    </row>
    <row r="4755" spans="38:38" x14ac:dyDescent="0.25">
      <c r="AL4755" s="151"/>
    </row>
    <row r="4756" spans="38:38" x14ac:dyDescent="0.25">
      <c r="AL4756" s="151"/>
    </row>
    <row r="4757" spans="38:38" x14ac:dyDescent="0.25">
      <c r="AL4757" s="151"/>
    </row>
    <row r="4758" spans="38:38" x14ac:dyDescent="0.25">
      <c r="AL4758" s="151"/>
    </row>
    <row r="4759" spans="38:38" x14ac:dyDescent="0.25">
      <c r="AL4759" s="151"/>
    </row>
    <row r="4760" spans="38:38" x14ac:dyDescent="0.25">
      <c r="AL4760" s="151"/>
    </row>
    <row r="4761" spans="38:38" x14ac:dyDescent="0.25">
      <c r="AL4761" s="151"/>
    </row>
    <row r="4762" spans="38:38" x14ac:dyDescent="0.25">
      <c r="AL4762" s="151"/>
    </row>
    <row r="4763" spans="38:38" x14ac:dyDescent="0.25">
      <c r="AL4763" s="151"/>
    </row>
    <row r="4764" spans="38:38" x14ac:dyDescent="0.25">
      <c r="AL4764" s="151"/>
    </row>
    <row r="4765" spans="38:38" x14ac:dyDescent="0.25">
      <c r="AL4765" s="151"/>
    </row>
    <row r="4766" spans="38:38" x14ac:dyDescent="0.25">
      <c r="AL4766" s="151"/>
    </row>
    <row r="4767" spans="38:38" x14ac:dyDescent="0.25">
      <c r="AL4767" s="151"/>
    </row>
    <row r="4768" spans="38:38" x14ac:dyDescent="0.25">
      <c r="AL4768" s="151"/>
    </row>
    <row r="4769" spans="38:38" x14ac:dyDescent="0.25">
      <c r="AL4769" s="151"/>
    </row>
    <row r="4770" spans="38:38" x14ac:dyDescent="0.25">
      <c r="AL4770" s="151"/>
    </row>
    <row r="4771" spans="38:38" x14ac:dyDescent="0.25">
      <c r="AL4771" s="151"/>
    </row>
    <row r="4772" spans="38:38" x14ac:dyDescent="0.25">
      <c r="AL4772" s="151"/>
    </row>
    <row r="4773" spans="38:38" x14ac:dyDescent="0.25">
      <c r="AL4773" s="151"/>
    </row>
    <row r="4774" spans="38:38" x14ac:dyDescent="0.25">
      <c r="AL4774" s="151"/>
    </row>
    <row r="4775" spans="38:38" x14ac:dyDescent="0.25">
      <c r="AL4775" s="151"/>
    </row>
    <row r="4776" spans="38:38" x14ac:dyDescent="0.25">
      <c r="AL4776" s="151"/>
    </row>
    <row r="4777" spans="38:38" x14ac:dyDescent="0.25">
      <c r="AL4777" s="151"/>
    </row>
    <row r="4778" spans="38:38" x14ac:dyDescent="0.25">
      <c r="AL4778" s="151"/>
    </row>
    <row r="4779" spans="38:38" x14ac:dyDescent="0.25">
      <c r="AL4779" s="151"/>
    </row>
    <row r="4780" spans="38:38" x14ac:dyDescent="0.25">
      <c r="AL4780" s="151"/>
    </row>
    <row r="4781" spans="38:38" x14ac:dyDescent="0.25">
      <c r="AL4781" s="151"/>
    </row>
    <row r="4782" spans="38:38" x14ac:dyDescent="0.25">
      <c r="AL4782" s="151"/>
    </row>
    <row r="4783" spans="38:38" x14ac:dyDescent="0.25">
      <c r="AL4783" s="151"/>
    </row>
    <row r="4784" spans="38:38" x14ac:dyDescent="0.25">
      <c r="AL4784" s="151"/>
    </row>
    <row r="4785" spans="38:38" x14ac:dyDescent="0.25">
      <c r="AL4785" s="151"/>
    </row>
    <row r="4786" spans="38:38" x14ac:dyDescent="0.25">
      <c r="AL4786" s="151"/>
    </row>
    <row r="4787" spans="38:38" x14ac:dyDescent="0.25">
      <c r="AL4787" s="151"/>
    </row>
    <row r="4788" spans="38:38" x14ac:dyDescent="0.25">
      <c r="AL4788" s="151"/>
    </row>
    <row r="4789" spans="38:38" x14ac:dyDescent="0.25">
      <c r="AL4789" s="151"/>
    </row>
    <row r="4790" spans="38:38" x14ac:dyDescent="0.25">
      <c r="AL4790" s="151"/>
    </row>
    <row r="4791" spans="38:38" x14ac:dyDescent="0.25">
      <c r="AL4791" s="151"/>
    </row>
    <row r="4792" spans="38:38" x14ac:dyDescent="0.25">
      <c r="AL4792" s="151"/>
    </row>
    <row r="4793" spans="38:38" x14ac:dyDescent="0.25">
      <c r="AL4793" s="151"/>
    </row>
    <row r="4794" spans="38:38" x14ac:dyDescent="0.25">
      <c r="AL4794" s="151"/>
    </row>
    <row r="4795" spans="38:38" x14ac:dyDescent="0.25">
      <c r="AL4795" s="151"/>
    </row>
    <row r="4796" spans="38:38" x14ac:dyDescent="0.25">
      <c r="AL4796" s="151"/>
    </row>
    <row r="4797" spans="38:38" x14ac:dyDescent="0.25">
      <c r="AL4797" s="151"/>
    </row>
    <row r="4798" spans="38:38" x14ac:dyDescent="0.25">
      <c r="AL4798" s="151"/>
    </row>
    <row r="4799" spans="38:38" x14ac:dyDescent="0.25">
      <c r="AL4799" s="151"/>
    </row>
    <row r="4800" spans="38:38" x14ac:dyDescent="0.25">
      <c r="AL4800" s="151"/>
    </row>
    <row r="4801" spans="38:38" x14ac:dyDescent="0.25">
      <c r="AL4801" s="151"/>
    </row>
    <row r="4802" spans="38:38" x14ac:dyDescent="0.25">
      <c r="AL4802" s="151"/>
    </row>
    <row r="4803" spans="38:38" x14ac:dyDescent="0.25">
      <c r="AL4803" s="151"/>
    </row>
    <row r="4804" spans="38:38" x14ac:dyDescent="0.25">
      <c r="AL4804" s="151"/>
    </row>
    <row r="4805" spans="38:38" x14ac:dyDescent="0.25">
      <c r="AL4805" s="151"/>
    </row>
    <row r="4806" spans="38:38" x14ac:dyDescent="0.25">
      <c r="AL4806" s="151"/>
    </row>
    <row r="4807" spans="38:38" x14ac:dyDescent="0.25">
      <c r="AL4807" s="151"/>
    </row>
    <row r="4808" spans="38:38" x14ac:dyDescent="0.25">
      <c r="AL4808" s="151"/>
    </row>
    <row r="4809" spans="38:38" x14ac:dyDescent="0.25">
      <c r="AL4809" s="151"/>
    </row>
    <row r="4810" spans="38:38" x14ac:dyDescent="0.25">
      <c r="AL4810" s="151"/>
    </row>
    <row r="4811" spans="38:38" x14ac:dyDescent="0.25">
      <c r="AL4811" s="151"/>
    </row>
    <row r="4812" spans="38:38" x14ac:dyDescent="0.25">
      <c r="AL4812" s="151"/>
    </row>
    <row r="4813" spans="38:38" x14ac:dyDescent="0.25">
      <c r="AL4813" s="151"/>
    </row>
    <row r="4814" spans="38:38" x14ac:dyDescent="0.25">
      <c r="AL4814" s="151"/>
    </row>
    <row r="4815" spans="38:38" x14ac:dyDescent="0.25">
      <c r="AL4815" s="151"/>
    </row>
    <row r="4816" spans="38:38" x14ac:dyDescent="0.25">
      <c r="AL4816" s="151"/>
    </row>
    <row r="4817" spans="38:38" x14ac:dyDescent="0.25">
      <c r="AL4817" s="151"/>
    </row>
    <row r="4818" spans="38:38" x14ac:dyDescent="0.25">
      <c r="AL4818" s="151"/>
    </row>
    <row r="4819" spans="38:38" x14ac:dyDescent="0.25">
      <c r="AL4819" s="151"/>
    </row>
    <row r="4820" spans="38:38" x14ac:dyDescent="0.25">
      <c r="AL4820" s="151"/>
    </row>
    <row r="4821" spans="38:38" x14ac:dyDescent="0.25">
      <c r="AL4821" s="151"/>
    </row>
    <row r="4822" spans="38:38" x14ac:dyDescent="0.25">
      <c r="AL4822" s="151"/>
    </row>
    <row r="4823" spans="38:38" x14ac:dyDescent="0.25">
      <c r="AL4823" s="151"/>
    </row>
    <row r="4824" spans="38:38" x14ac:dyDescent="0.25">
      <c r="AL4824" s="151"/>
    </row>
    <row r="4825" spans="38:38" x14ac:dyDescent="0.25">
      <c r="AL4825" s="151"/>
    </row>
    <row r="4826" spans="38:38" x14ac:dyDescent="0.25">
      <c r="AL4826" s="151"/>
    </row>
    <row r="4827" spans="38:38" x14ac:dyDescent="0.25">
      <c r="AL4827" s="151"/>
    </row>
    <row r="4828" spans="38:38" x14ac:dyDescent="0.25">
      <c r="AL4828" s="151"/>
    </row>
    <row r="4829" spans="38:38" x14ac:dyDescent="0.25">
      <c r="AL4829" s="151"/>
    </row>
    <row r="4830" spans="38:38" x14ac:dyDescent="0.25">
      <c r="AL4830" s="151"/>
    </row>
    <row r="4831" spans="38:38" x14ac:dyDescent="0.25">
      <c r="AL4831" s="151"/>
    </row>
    <row r="4832" spans="38:38" x14ac:dyDescent="0.25">
      <c r="AL4832" s="151"/>
    </row>
    <row r="4833" spans="38:38" x14ac:dyDescent="0.25">
      <c r="AL4833" s="151"/>
    </row>
    <row r="4834" spans="38:38" x14ac:dyDescent="0.25">
      <c r="AL4834" s="151"/>
    </row>
    <row r="4835" spans="38:38" x14ac:dyDescent="0.25">
      <c r="AL4835" s="151"/>
    </row>
    <row r="4836" spans="38:38" x14ac:dyDescent="0.25">
      <c r="AL4836" s="151"/>
    </row>
    <row r="4837" spans="38:38" x14ac:dyDescent="0.25">
      <c r="AL4837" s="151"/>
    </row>
    <row r="4838" spans="38:38" x14ac:dyDescent="0.25">
      <c r="AL4838" s="151"/>
    </row>
    <row r="4839" spans="38:38" x14ac:dyDescent="0.25">
      <c r="AL4839" s="151"/>
    </row>
    <row r="4840" spans="38:38" x14ac:dyDescent="0.25">
      <c r="AL4840" s="151"/>
    </row>
    <row r="4841" spans="38:38" x14ac:dyDescent="0.25">
      <c r="AL4841" s="151"/>
    </row>
    <row r="4842" spans="38:38" x14ac:dyDescent="0.25">
      <c r="AL4842" s="151"/>
    </row>
    <row r="4843" spans="38:38" x14ac:dyDescent="0.25">
      <c r="AL4843" s="151"/>
    </row>
    <row r="4844" spans="38:38" x14ac:dyDescent="0.25">
      <c r="AL4844" s="151"/>
    </row>
    <row r="4845" spans="38:38" x14ac:dyDescent="0.25">
      <c r="AL4845" s="151"/>
    </row>
    <row r="4846" spans="38:38" x14ac:dyDescent="0.25">
      <c r="AL4846" s="151"/>
    </row>
    <row r="4847" spans="38:38" x14ac:dyDescent="0.25">
      <c r="AL4847" s="151"/>
    </row>
    <row r="4848" spans="38:38" x14ac:dyDescent="0.25">
      <c r="AL4848" s="151"/>
    </row>
    <row r="4849" spans="38:38" x14ac:dyDescent="0.25">
      <c r="AL4849" s="151"/>
    </row>
    <row r="4850" spans="38:38" x14ac:dyDescent="0.25">
      <c r="AL4850" s="151"/>
    </row>
    <row r="4851" spans="38:38" x14ac:dyDescent="0.25">
      <c r="AL4851" s="151"/>
    </row>
    <row r="4852" spans="38:38" x14ac:dyDescent="0.25">
      <c r="AL4852" s="151"/>
    </row>
    <row r="4853" spans="38:38" x14ac:dyDescent="0.25">
      <c r="AL4853" s="151"/>
    </row>
    <row r="4854" spans="38:38" x14ac:dyDescent="0.25">
      <c r="AL4854" s="151"/>
    </row>
    <row r="4855" spans="38:38" x14ac:dyDescent="0.25">
      <c r="AL4855" s="151"/>
    </row>
    <row r="4856" spans="38:38" x14ac:dyDescent="0.25">
      <c r="AL4856" s="151"/>
    </row>
    <row r="4857" spans="38:38" x14ac:dyDescent="0.25">
      <c r="AL4857" s="151"/>
    </row>
    <row r="4858" spans="38:38" x14ac:dyDescent="0.25">
      <c r="AL4858" s="151"/>
    </row>
    <row r="4859" spans="38:38" x14ac:dyDescent="0.25">
      <c r="AL4859" s="151"/>
    </row>
    <row r="4860" spans="38:38" x14ac:dyDescent="0.25">
      <c r="AL4860" s="151"/>
    </row>
    <row r="4861" spans="38:38" x14ac:dyDescent="0.25">
      <c r="AL4861" s="151"/>
    </row>
    <row r="4862" spans="38:38" x14ac:dyDescent="0.25">
      <c r="AL4862" s="151"/>
    </row>
    <row r="4863" spans="38:38" x14ac:dyDescent="0.25">
      <c r="AL4863" s="151"/>
    </row>
    <row r="4864" spans="38:38" x14ac:dyDescent="0.25">
      <c r="AL4864" s="151"/>
    </row>
    <row r="4865" spans="38:38" x14ac:dyDescent="0.25">
      <c r="AL4865" s="151"/>
    </row>
    <row r="4866" spans="38:38" x14ac:dyDescent="0.25">
      <c r="AL4866" s="151"/>
    </row>
    <row r="4867" spans="38:38" x14ac:dyDescent="0.25">
      <c r="AL4867" s="151"/>
    </row>
    <row r="4868" spans="38:38" x14ac:dyDescent="0.25">
      <c r="AL4868" s="151"/>
    </row>
    <row r="4869" spans="38:38" x14ac:dyDescent="0.25">
      <c r="AL4869" s="151"/>
    </row>
    <row r="4870" spans="38:38" x14ac:dyDescent="0.25">
      <c r="AL4870" s="151"/>
    </row>
    <row r="4871" spans="38:38" x14ac:dyDescent="0.25">
      <c r="AL4871" s="151"/>
    </row>
    <row r="4872" spans="38:38" x14ac:dyDescent="0.25">
      <c r="AL4872" s="151"/>
    </row>
    <row r="4873" spans="38:38" x14ac:dyDescent="0.25">
      <c r="AL4873" s="151"/>
    </row>
    <row r="4874" spans="38:38" x14ac:dyDescent="0.25">
      <c r="AL4874" s="151"/>
    </row>
    <row r="4875" spans="38:38" x14ac:dyDescent="0.25">
      <c r="AL4875" s="151"/>
    </row>
    <row r="4876" spans="38:38" x14ac:dyDescent="0.25">
      <c r="AL4876" s="151"/>
    </row>
    <row r="4877" spans="38:38" x14ac:dyDescent="0.25">
      <c r="AL4877" s="151"/>
    </row>
    <row r="4878" spans="38:38" x14ac:dyDescent="0.25">
      <c r="AL4878" s="151"/>
    </row>
    <row r="4879" spans="38:38" x14ac:dyDescent="0.25">
      <c r="AL4879" s="151"/>
    </row>
    <row r="4880" spans="38:38" x14ac:dyDescent="0.25">
      <c r="AL4880" s="151"/>
    </row>
    <row r="4881" spans="38:38" x14ac:dyDescent="0.25">
      <c r="AL4881" s="151"/>
    </row>
    <row r="4882" spans="38:38" x14ac:dyDescent="0.25">
      <c r="AL4882" s="151"/>
    </row>
    <row r="4883" spans="38:38" x14ac:dyDescent="0.25">
      <c r="AL4883" s="151"/>
    </row>
    <row r="4884" spans="38:38" x14ac:dyDescent="0.25">
      <c r="AL4884" s="151"/>
    </row>
    <row r="4885" spans="38:38" x14ac:dyDescent="0.25">
      <c r="AL4885" s="151"/>
    </row>
    <row r="4886" spans="38:38" x14ac:dyDescent="0.25">
      <c r="AL4886" s="151"/>
    </row>
    <row r="4887" spans="38:38" x14ac:dyDescent="0.25">
      <c r="AL4887" s="151"/>
    </row>
    <row r="4888" spans="38:38" x14ac:dyDescent="0.25">
      <c r="AL4888" s="151"/>
    </row>
    <row r="4889" spans="38:38" x14ac:dyDescent="0.25">
      <c r="AL4889" s="151"/>
    </row>
    <row r="4890" spans="38:38" x14ac:dyDescent="0.25">
      <c r="AL4890" s="151"/>
    </row>
    <row r="4891" spans="38:38" x14ac:dyDescent="0.25">
      <c r="AL4891" s="151"/>
    </row>
    <row r="4892" spans="38:38" x14ac:dyDescent="0.25">
      <c r="AL4892" s="151"/>
    </row>
    <row r="4893" spans="38:38" x14ac:dyDescent="0.25">
      <c r="AL4893" s="151"/>
    </row>
    <row r="4894" spans="38:38" x14ac:dyDescent="0.25">
      <c r="AL4894" s="151"/>
    </row>
    <row r="4895" spans="38:38" x14ac:dyDescent="0.25">
      <c r="AL4895" s="151"/>
    </row>
    <row r="4896" spans="38:38" x14ac:dyDescent="0.25">
      <c r="AL4896" s="151"/>
    </row>
    <row r="4897" spans="38:38" x14ac:dyDescent="0.25">
      <c r="AL4897" s="151"/>
    </row>
    <row r="4898" spans="38:38" x14ac:dyDescent="0.25">
      <c r="AL4898" s="151"/>
    </row>
    <row r="4899" spans="38:38" x14ac:dyDescent="0.25">
      <c r="AL4899" s="151"/>
    </row>
    <row r="4900" spans="38:38" x14ac:dyDescent="0.25">
      <c r="AL4900" s="151"/>
    </row>
    <row r="4901" spans="38:38" x14ac:dyDescent="0.25">
      <c r="AL4901" s="151"/>
    </row>
    <row r="4902" spans="38:38" x14ac:dyDescent="0.25">
      <c r="AL4902" s="151"/>
    </row>
    <row r="4903" spans="38:38" x14ac:dyDescent="0.25">
      <c r="AL4903" s="151"/>
    </row>
    <row r="4904" spans="38:38" x14ac:dyDescent="0.25">
      <c r="AL4904" s="151"/>
    </row>
    <row r="4905" spans="38:38" x14ac:dyDescent="0.25">
      <c r="AL4905" s="151"/>
    </row>
    <row r="4906" spans="38:38" x14ac:dyDescent="0.25">
      <c r="AL4906" s="151"/>
    </row>
    <row r="4907" spans="38:38" x14ac:dyDescent="0.25">
      <c r="AL4907" s="151"/>
    </row>
    <row r="4908" spans="38:38" x14ac:dyDescent="0.25">
      <c r="AL4908" s="151"/>
    </row>
    <row r="4909" spans="38:38" x14ac:dyDescent="0.25">
      <c r="AL4909" s="151"/>
    </row>
    <row r="4910" spans="38:38" x14ac:dyDescent="0.25">
      <c r="AL4910" s="151"/>
    </row>
    <row r="4911" spans="38:38" x14ac:dyDescent="0.25">
      <c r="AL4911" s="151"/>
    </row>
    <row r="4912" spans="38:38" x14ac:dyDescent="0.25">
      <c r="AL4912" s="151"/>
    </row>
    <row r="4913" spans="38:38" x14ac:dyDescent="0.25">
      <c r="AL4913" s="151"/>
    </row>
    <row r="4914" spans="38:38" x14ac:dyDescent="0.25">
      <c r="AL4914" s="151"/>
    </row>
    <row r="4915" spans="38:38" x14ac:dyDescent="0.25">
      <c r="AL4915" s="151"/>
    </row>
    <row r="4916" spans="38:38" x14ac:dyDescent="0.25">
      <c r="AL4916" s="151"/>
    </row>
    <row r="4917" spans="38:38" x14ac:dyDescent="0.25">
      <c r="AL4917" s="151"/>
    </row>
    <row r="4918" spans="38:38" x14ac:dyDescent="0.25">
      <c r="AL4918" s="151"/>
    </row>
    <row r="4919" spans="38:38" x14ac:dyDescent="0.25">
      <c r="AL4919" s="151"/>
    </row>
    <row r="4920" spans="38:38" x14ac:dyDescent="0.25">
      <c r="AL4920" s="151"/>
    </row>
    <row r="4921" spans="38:38" x14ac:dyDescent="0.25">
      <c r="AL4921" s="151"/>
    </row>
    <row r="4922" spans="38:38" x14ac:dyDescent="0.25">
      <c r="AL4922" s="151"/>
    </row>
    <row r="4923" spans="38:38" x14ac:dyDescent="0.25">
      <c r="AL4923" s="151"/>
    </row>
    <row r="4924" spans="38:38" x14ac:dyDescent="0.25">
      <c r="AL4924" s="151"/>
    </row>
    <row r="4925" spans="38:38" x14ac:dyDescent="0.25">
      <c r="AL4925" s="151"/>
    </row>
    <row r="4926" spans="38:38" x14ac:dyDescent="0.25">
      <c r="AL4926" s="151"/>
    </row>
    <row r="4927" spans="38:38" x14ac:dyDescent="0.25">
      <c r="AL4927" s="151"/>
    </row>
    <row r="4928" spans="38:38" x14ac:dyDescent="0.25">
      <c r="AL4928" s="151"/>
    </row>
    <row r="4929" spans="38:38" x14ac:dyDescent="0.25">
      <c r="AL4929" s="151"/>
    </row>
    <row r="4930" spans="38:38" x14ac:dyDescent="0.25">
      <c r="AL4930" s="151"/>
    </row>
    <row r="4931" spans="38:38" x14ac:dyDescent="0.25">
      <c r="AL4931" s="151"/>
    </row>
    <row r="4932" spans="38:38" x14ac:dyDescent="0.25">
      <c r="AL4932" s="151"/>
    </row>
    <row r="4933" spans="38:38" x14ac:dyDescent="0.25">
      <c r="AL4933" s="151"/>
    </row>
    <row r="4934" spans="38:38" x14ac:dyDescent="0.25">
      <c r="AL4934" s="151"/>
    </row>
    <row r="4935" spans="38:38" x14ac:dyDescent="0.25">
      <c r="AL4935" s="151"/>
    </row>
    <row r="4936" spans="38:38" x14ac:dyDescent="0.25">
      <c r="AL4936" s="151"/>
    </row>
    <row r="4937" spans="38:38" x14ac:dyDescent="0.25">
      <c r="AL4937" s="151"/>
    </row>
    <row r="4938" spans="38:38" x14ac:dyDescent="0.25">
      <c r="AL4938" s="151"/>
    </row>
    <row r="4939" spans="38:38" x14ac:dyDescent="0.25">
      <c r="AL4939" s="151"/>
    </row>
    <row r="4940" spans="38:38" x14ac:dyDescent="0.25">
      <c r="AL4940" s="151"/>
    </row>
    <row r="4941" spans="38:38" x14ac:dyDescent="0.25">
      <c r="AL4941" s="151"/>
    </row>
    <row r="4942" spans="38:38" x14ac:dyDescent="0.25">
      <c r="AL4942" s="151"/>
    </row>
    <row r="4943" spans="38:38" x14ac:dyDescent="0.25">
      <c r="AL4943" s="151"/>
    </row>
    <row r="4944" spans="38:38" x14ac:dyDescent="0.25">
      <c r="AL4944" s="151"/>
    </row>
    <row r="4945" spans="38:38" x14ac:dyDescent="0.25">
      <c r="AL4945" s="151"/>
    </row>
    <row r="4946" spans="38:38" x14ac:dyDescent="0.25">
      <c r="AL4946" s="151"/>
    </row>
    <row r="4947" spans="38:38" x14ac:dyDescent="0.25">
      <c r="AL4947" s="151"/>
    </row>
    <row r="4948" spans="38:38" x14ac:dyDescent="0.25">
      <c r="AL4948" s="151"/>
    </row>
    <row r="4949" spans="38:38" x14ac:dyDescent="0.25">
      <c r="AL4949" s="151"/>
    </row>
    <row r="4950" spans="38:38" x14ac:dyDescent="0.25">
      <c r="AL4950" s="151"/>
    </row>
    <row r="4951" spans="38:38" x14ac:dyDescent="0.25">
      <c r="AL4951" s="151"/>
    </row>
    <row r="4952" spans="38:38" x14ac:dyDescent="0.25">
      <c r="AL4952" s="151"/>
    </row>
    <row r="4953" spans="38:38" x14ac:dyDescent="0.25">
      <c r="AL4953" s="151"/>
    </row>
    <row r="4954" spans="38:38" x14ac:dyDescent="0.25">
      <c r="AL4954" s="151"/>
    </row>
    <row r="4955" spans="38:38" x14ac:dyDescent="0.25">
      <c r="AL4955" s="151"/>
    </row>
    <row r="4956" spans="38:38" x14ac:dyDescent="0.25">
      <c r="AL4956" s="151"/>
    </row>
    <row r="4957" spans="38:38" x14ac:dyDescent="0.25">
      <c r="AL4957" s="151"/>
    </row>
    <row r="4958" spans="38:38" x14ac:dyDescent="0.25">
      <c r="AL4958" s="151"/>
    </row>
    <row r="4959" spans="38:38" x14ac:dyDescent="0.25">
      <c r="AL4959" s="151"/>
    </row>
    <row r="4960" spans="38:38" x14ac:dyDescent="0.25">
      <c r="AL4960" s="151"/>
    </row>
    <row r="4961" spans="38:38" x14ac:dyDescent="0.25">
      <c r="AL4961" s="151"/>
    </row>
    <row r="4962" spans="38:38" x14ac:dyDescent="0.25">
      <c r="AL4962" s="151"/>
    </row>
    <row r="4963" spans="38:38" x14ac:dyDescent="0.25">
      <c r="AL4963" s="151"/>
    </row>
    <row r="4964" spans="38:38" x14ac:dyDescent="0.25">
      <c r="AL4964" s="151"/>
    </row>
    <row r="4965" spans="38:38" x14ac:dyDescent="0.25">
      <c r="AL4965" s="151"/>
    </row>
    <row r="4966" spans="38:38" x14ac:dyDescent="0.25">
      <c r="AL4966" s="151"/>
    </row>
    <row r="4967" spans="38:38" x14ac:dyDescent="0.25">
      <c r="AL4967" s="151"/>
    </row>
    <row r="4968" spans="38:38" x14ac:dyDescent="0.25">
      <c r="AL4968" s="151"/>
    </row>
    <row r="4969" spans="38:38" x14ac:dyDescent="0.25">
      <c r="AL4969" s="151"/>
    </row>
    <row r="4970" spans="38:38" x14ac:dyDescent="0.25">
      <c r="AL4970" s="151"/>
    </row>
    <row r="4971" spans="38:38" x14ac:dyDescent="0.25">
      <c r="AL4971" s="151"/>
    </row>
    <row r="4972" spans="38:38" x14ac:dyDescent="0.25">
      <c r="AL4972" s="151"/>
    </row>
    <row r="4973" spans="38:38" x14ac:dyDescent="0.25">
      <c r="AL4973" s="151"/>
    </row>
    <row r="4974" spans="38:38" x14ac:dyDescent="0.25">
      <c r="AL4974" s="151"/>
    </row>
    <row r="4975" spans="38:38" x14ac:dyDescent="0.25">
      <c r="AL4975" s="151"/>
    </row>
    <row r="4976" spans="38:38" x14ac:dyDescent="0.25">
      <c r="AL4976" s="151"/>
    </row>
    <row r="4977" spans="38:38" x14ac:dyDescent="0.25">
      <c r="AL4977" s="151"/>
    </row>
    <row r="4978" spans="38:38" x14ac:dyDescent="0.25">
      <c r="AL4978" s="151"/>
    </row>
    <row r="4979" spans="38:38" x14ac:dyDescent="0.25">
      <c r="AL4979" s="151"/>
    </row>
    <row r="4980" spans="38:38" x14ac:dyDescent="0.25">
      <c r="AL4980" s="151"/>
    </row>
    <row r="4981" spans="38:38" x14ac:dyDescent="0.25">
      <c r="AL4981" s="151"/>
    </row>
    <row r="4982" spans="38:38" x14ac:dyDescent="0.25">
      <c r="AL4982" s="151"/>
    </row>
    <row r="4983" spans="38:38" x14ac:dyDescent="0.25">
      <c r="AL4983" s="151"/>
    </row>
    <row r="4984" spans="38:38" x14ac:dyDescent="0.25">
      <c r="AL4984" s="151"/>
    </row>
    <row r="4985" spans="38:38" x14ac:dyDescent="0.25">
      <c r="AL4985" s="151"/>
    </row>
    <row r="4986" spans="38:38" x14ac:dyDescent="0.25">
      <c r="AL4986" s="151"/>
    </row>
    <row r="4987" spans="38:38" x14ac:dyDescent="0.25">
      <c r="AL4987" s="151"/>
    </row>
    <row r="4988" spans="38:38" x14ac:dyDescent="0.25">
      <c r="AL4988" s="151"/>
    </row>
    <row r="4989" spans="38:38" x14ac:dyDescent="0.25">
      <c r="AL4989" s="151"/>
    </row>
    <row r="4990" spans="38:38" x14ac:dyDescent="0.25">
      <c r="AL4990" s="151"/>
    </row>
    <row r="4991" spans="38:38" x14ac:dyDescent="0.25">
      <c r="AL4991" s="151"/>
    </row>
    <row r="4992" spans="38:38" x14ac:dyDescent="0.25">
      <c r="AL4992" s="151"/>
    </row>
    <row r="4993" spans="38:38" x14ac:dyDescent="0.25">
      <c r="AL4993" s="151"/>
    </row>
    <row r="4994" spans="38:38" x14ac:dyDescent="0.25">
      <c r="AL4994" s="151"/>
    </row>
    <row r="4995" spans="38:38" x14ac:dyDescent="0.25">
      <c r="AL4995" s="151"/>
    </row>
    <row r="4996" spans="38:38" x14ac:dyDescent="0.25">
      <c r="AL4996" s="151"/>
    </row>
    <row r="4997" spans="38:38" x14ac:dyDescent="0.25">
      <c r="AL4997" s="151"/>
    </row>
    <row r="4998" spans="38:38" x14ac:dyDescent="0.25">
      <c r="AL4998" s="151"/>
    </row>
    <row r="4999" spans="38:38" x14ac:dyDescent="0.25">
      <c r="AL4999" s="151"/>
    </row>
    <row r="5000" spans="38:38" x14ac:dyDescent="0.25">
      <c r="AL5000" s="151"/>
    </row>
    <row r="5001" spans="38:38" x14ac:dyDescent="0.25">
      <c r="AL5001" s="151"/>
    </row>
    <row r="5002" spans="38:38" x14ac:dyDescent="0.25">
      <c r="AL5002" s="151"/>
    </row>
    <row r="5003" spans="38:38" x14ac:dyDescent="0.25">
      <c r="AL5003" s="151"/>
    </row>
    <row r="5004" spans="38:38" x14ac:dyDescent="0.25">
      <c r="AL5004" s="151"/>
    </row>
    <row r="5005" spans="38:38" x14ac:dyDescent="0.25">
      <c r="AL5005" s="151"/>
    </row>
    <row r="5006" spans="38:38" x14ac:dyDescent="0.25">
      <c r="AL5006" s="151"/>
    </row>
    <row r="5007" spans="38:38" x14ac:dyDescent="0.25">
      <c r="AL5007" s="151"/>
    </row>
    <row r="5008" spans="38:38" x14ac:dyDescent="0.25">
      <c r="AL5008" s="151"/>
    </row>
    <row r="5009" spans="38:38" x14ac:dyDescent="0.25">
      <c r="AL5009" s="151"/>
    </row>
    <row r="5010" spans="38:38" x14ac:dyDescent="0.25">
      <c r="AL5010" s="151"/>
    </row>
    <row r="5011" spans="38:38" x14ac:dyDescent="0.25">
      <c r="AL5011" s="151"/>
    </row>
    <row r="5012" spans="38:38" x14ac:dyDescent="0.25">
      <c r="AL5012" s="151"/>
    </row>
    <row r="5013" spans="38:38" x14ac:dyDescent="0.25">
      <c r="AL5013" s="151"/>
    </row>
    <row r="5014" spans="38:38" x14ac:dyDescent="0.25">
      <c r="AL5014" s="151"/>
    </row>
    <row r="5015" spans="38:38" x14ac:dyDescent="0.25">
      <c r="AL5015" s="151"/>
    </row>
    <row r="5016" spans="38:38" x14ac:dyDescent="0.25">
      <c r="AL5016" s="151"/>
    </row>
    <row r="5017" spans="38:38" x14ac:dyDescent="0.25">
      <c r="AL5017" s="151"/>
    </row>
    <row r="5018" spans="38:38" x14ac:dyDescent="0.25">
      <c r="AL5018" s="151"/>
    </row>
    <row r="5019" spans="38:38" x14ac:dyDescent="0.25">
      <c r="AL5019" s="151"/>
    </row>
    <row r="5020" spans="38:38" x14ac:dyDescent="0.25">
      <c r="AL5020" s="151"/>
    </row>
    <row r="5021" spans="38:38" x14ac:dyDescent="0.25">
      <c r="AL5021" s="151"/>
    </row>
    <row r="5022" spans="38:38" x14ac:dyDescent="0.25">
      <c r="AL5022" s="151"/>
    </row>
    <row r="5023" spans="38:38" x14ac:dyDescent="0.25">
      <c r="AL5023" s="151"/>
    </row>
    <row r="5024" spans="38:38" x14ac:dyDescent="0.25">
      <c r="AL5024" s="151"/>
    </row>
    <row r="5025" spans="38:38" x14ac:dyDescent="0.25">
      <c r="AL5025" s="151"/>
    </row>
    <row r="5026" spans="38:38" x14ac:dyDescent="0.25">
      <c r="AL5026" s="151"/>
    </row>
    <row r="5027" spans="38:38" x14ac:dyDescent="0.25">
      <c r="AL5027" s="151"/>
    </row>
    <row r="5028" spans="38:38" x14ac:dyDescent="0.25">
      <c r="AL5028" s="151"/>
    </row>
    <row r="5029" spans="38:38" x14ac:dyDescent="0.25">
      <c r="AL5029" s="151"/>
    </row>
    <row r="5030" spans="38:38" x14ac:dyDescent="0.25">
      <c r="AL5030" s="151"/>
    </row>
    <row r="5031" spans="38:38" x14ac:dyDescent="0.25">
      <c r="AL5031" s="151"/>
    </row>
    <row r="5032" spans="38:38" x14ac:dyDescent="0.25">
      <c r="AL5032" s="151"/>
    </row>
    <row r="5033" spans="38:38" x14ac:dyDescent="0.25">
      <c r="AL5033" s="151"/>
    </row>
    <row r="5034" spans="38:38" x14ac:dyDescent="0.25">
      <c r="AL5034" s="151"/>
    </row>
    <row r="5035" spans="38:38" x14ac:dyDescent="0.25">
      <c r="AL5035" s="151"/>
    </row>
    <row r="5036" spans="38:38" x14ac:dyDescent="0.25">
      <c r="AL5036" s="151"/>
    </row>
    <row r="5037" spans="38:38" x14ac:dyDescent="0.25">
      <c r="AL5037" s="151"/>
    </row>
    <row r="5038" spans="38:38" x14ac:dyDescent="0.25">
      <c r="AL5038" s="151"/>
    </row>
    <row r="5039" spans="38:38" x14ac:dyDescent="0.25">
      <c r="AL5039" s="151"/>
    </row>
    <row r="5040" spans="38:38" x14ac:dyDescent="0.25">
      <c r="AL5040" s="151"/>
    </row>
    <row r="5041" spans="38:38" x14ac:dyDescent="0.25">
      <c r="AL5041" s="151"/>
    </row>
    <row r="5042" spans="38:38" x14ac:dyDescent="0.25">
      <c r="AL5042" s="151"/>
    </row>
    <row r="5043" spans="38:38" x14ac:dyDescent="0.25">
      <c r="AL5043" s="151"/>
    </row>
    <row r="5044" spans="38:38" x14ac:dyDescent="0.25">
      <c r="AL5044" s="151"/>
    </row>
    <row r="5045" spans="38:38" x14ac:dyDescent="0.25">
      <c r="AL5045" s="151"/>
    </row>
    <row r="5046" spans="38:38" x14ac:dyDescent="0.25">
      <c r="AL5046" s="151"/>
    </row>
    <row r="5047" spans="38:38" x14ac:dyDescent="0.25">
      <c r="AL5047" s="151"/>
    </row>
    <row r="5048" spans="38:38" x14ac:dyDescent="0.25">
      <c r="AL5048" s="151"/>
    </row>
    <row r="5049" spans="38:38" x14ac:dyDescent="0.25">
      <c r="AL5049" s="151"/>
    </row>
    <row r="5050" spans="38:38" x14ac:dyDescent="0.25">
      <c r="AL5050" s="151"/>
    </row>
    <row r="5051" spans="38:38" x14ac:dyDescent="0.25">
      <c r="AL5051" s="151"/>
    </row>
    <row r="5052" spans="38:38" x14ac:dyDescent="0.25">
      <c r="AL5052" s="151"/>
    </row>
    <row r="5053" spans="38:38" x14ac:dyDescent="0.25">
      <c r="AL5053" s="151"/>
    </row>
    <row r="5054" spans="38:38" x14ac:dyDescent="0.25">
      <c r="AL5054" s="151"/>
    </row>
    <row r="5055" spans="38:38" x14ac:dyDescent="0.25">
      <c r="AL5055" s="151"/>
    </row>
    <row r="5056" spans="38:38" x14ac:dyDescent="0.25">
      <c r="AL5056" s="151"/>
    </row>
    <row r="5057" spans="38:38" x14ac:dyDescent="0.25">
      <c r="AL5057" s="151"/>
    </row>
    <row r="5058" spans="38:38" x14ac:dyDescent="0.25">
      <c r="AL5058" s="151"/>
    </row>
    <row r="5059" spans="38:38" x14ac:dyDescent="0.25">
      <c r="AL5059" s="151"/>
    </row>
    <row r="5060" spans="38:38" x14ac:dyDescent="0.25">
      <c r="AL5060" s="151"/>
    </row>
    <row r="5061" spans="38:38" x14ac:dyDescent="0.25">
      <c r="AL5061" s="151"/>
    </row>
    <row r="5062" spans="38:38" x14ac:dyDescent="0.25">
      <c r="AL5062" s="151"/>
    </row>
    <row r="5063" spans="38:38" x14ac:dyDescent="0.25">
      <c r="AL5063" s="151"/>
    </row>
    <row r="5064" spans="38:38" x14ac:dyDescent="0.25">
      <c r="AL5064" s="151"/>
    </row>
    <row r="5065" spans="38:38" x14ac:dyDescent="0.25">
      <c r="AL5065" s="151"/>
    </row>
    <row r="5066" spans="38:38" x14ac:dyDescent="0.25">
      <c r="AL5066" s="151"/>
    </row>
    <row r="5067" spans="38:38" x14ac:dyDescent="0.25">
      <c r="AL5067" s="151"/>
    </row>
    <row r="5068" spans="38:38" x14ac:dyDescent="0.25">
      <c r="AL5068" s="151"/>
    </row>
    <row r="5069" spans="38:38" x14ac:dyDescent="0.25">
      <c r="AL5069" s="151"/>
    </row>
    <row r="5070" spans="38:38" x14ac:dyDescent="0.25">
      <c r="AL5070" s="151"/>
    </row>
    <row r="5071" spans="38:38" x14ac:dyDescent="0.25">
      <c r="AL5071" s="151"/>
    </row>
    <row r="5072" spans="38:38" x14ac:dyDescent="0.25">
      <c r="AL5072" s="151"/>
    </row>
    <row r="5073" spans="38:38" x14ac:dyDescent="0.25">
      <c r="AL5073" s="151"/>
    </row>
    <row r="5074" spans="38:38" x14ac:dyDescent="0.25">
      <c r="AL5074" s="151"/>
    </row>
    <row r="5075" spans="38:38" x14ac:dyDescent="0.25">
      <c r="AL5075" s="151"/>
    </row>
    <row r="5076" spans="38:38" x14ac:dyDescent="0.25">
      <c r="AL5076" s="151"/>
    </row>
    <row r="5077" spans="38:38" x14ac:dyDescent="0.25">
      <c r="AL5077" s="151"/>
    </row>
    <row r="5078" spans="38:38" x14ac:dyDescent="0.25">
      <c r="AL5078" s="151"/>
    </row>
    <row r="5079" spans="38:38" x14ac:dyDescent="0.25">
      <c r="AL5079" s="151"/>
    </row>
    <row r="5080" spans="38:38" x14ac:dyDescent="0.25">
      <c r="AL5080" s="151"/>
    </row>
    <row r="5081" spans="38:38" x14ac:dyDescent="0.25">
      <c r="AL5081" s="151"/>
    </row>
    <row r="5082" spans="38:38" x14ac:dyDescent="0.25">
      <c r="AL5082" s="151"/>
    </row>
    <row r="5083" spans="38:38" x14ac:dyDescent="0.25">
      <c r="AL5083" s="151"/>
    </row>
    <row r="5084" spans="38:38" x14ac:dyDescent="0.25">
      <c r="AL5084" s="151"/>
    </row>
    <row r="5085" spans="38:38" x14ac:dyDescent="0.25">
      <c r="AL5085" s="151"/>
    </row>
    <row r="5086" spans="38:38" x14ac:dyDescent="0.25">
      <c r="AL5086" s="151"/>
    </row>
    <row r="5087" spans="38:38" x14ac:dyDescent="0.25">
      <c r="AL5087" s="151"/>
    </row>
    <row r="5088" spans="38:38" x14ac:dyDescent="0.25">
      <c r="AL5088" s="151"/>
    </row>
    <row r="5089" spans="38:38" x14ac:dyDescent="0.25">
      <c r="AL5089" s="151"/>
    </row>
    <row r="5090" spans="38:38" x14ac:dyDescent="0.25">
      <c r="AL5090" s="151"/>
    </row>
    <row r="5091" spans="38:38" x14ac:dyDescent="0.25">
      <c r="AL5091" s="151"/>
    </row>
    <row r="5092" spans="38:38" x14ac:dyDescent="0.25">
      <c r="AL5092" s="151"/>
    </row>
    <row r="5093" spans="38:38" x14ac:dyDescent="0.25">
      <c r="AL5093" s="151"/>
    </row>
    <row r="5094" spans="38:38" x14ac:dyDescent="0.25">
      <c r="AL5094" s="151"/>
    </row>
    <row r="5095" spans="38:38" x14ac:dyDescent="0.25">
      <c r="AL5095" s="151"/>
    </row>
    <row r="5096" spans="38:38" x14ac:dyDescent="0.25">
      <c r="AL5096" s="151"/>
    </row>
    <row r="5097" spans="38:38" x14ac:dyDescent="0.25">
      <c r="AL5097" s="151"/>
    </row>
    <row r="5098" spans="38:38" x14ac:dyDescent="0.25">
      <c r="AL5098" s="151"/>
    </row>
    <row r="5099" spans="38:38" x14ac:dyDescent="0.25">
      <c r="AL5099" s="151"/>
    </row>
    <row r="5100" spans="38:38" x14ac:dyDescent="0.25">
      <c r="AL5100" s="151"/>
    </row>
    <row r="5101" spans="38:38" x14ac:dyDescent="0.25">
      <c r="AL5101" s="151"/>
    </row>
    <row r="5102" spans="38:38" x14ac:dyDescent="0.25">
      <c r="AL5102" s="151"/>
    </row>
    <row r="5103" spans="38:38" x14ac:dyDescent="0.25">
      <c r="AL5103" s="151"/>
    </row>
    <row r="5104" spans="38:38" x14ac:dyDescent="0.25">
      <c r="AL5104" s="151"/>
    </row>
    <row r="5105" spans="38:38" x14ac:dyDescent="0.25">
      <c r="AL5105" s="151"/>
    </row>
    <row r="5106" spans="38:38" x14ac:dyDescent="0.25">
      <c r="AL5106" s="151"/>
    </row>
    <row r="5107" spans="38:38" x14ac:dyDescent="0.25">
      <c r="AL5107" s="151"/>
    </row>
    <row r="5108" spans="38:38" x14ac:dyDescent="0.25">
      <c r="AL5108" s="151"/>
    </row>
    <row r="5109" spans="38:38" x14ac:dyDescent="0.25">
      <c r="AL5109" s="151"/>
    </row>
    <row r="5110" spans="38:38" x14ac:dyDescent="0.25">
      <c r="AL5110" s="151"/>
    </row>
    <row r="5111" spans="38:38" x14ac:dyDescent="0.25">
      <c r="AL5111" s="151"/>
    </row>
    <row r="5112" spans="38:38" x14ac:dyDescent="0.25">
      <c r="AL5112" s="151"/>
    </row>
    <row r="5113" spans="38:38" x14ac:dyDescent="0.25">
      <c r="AL5113" s="151"/>
    </row>
    <row r="5114" spans="38:38" x14ac:dyDescent="0.25">
      <c r="AL5114" s="151"/>
    </row>
    <row r="5115" spans="38:38" x14ac:dyDescent="0.25">
      <c r="AL5115" s="151"/>
    </row>
    <row r="5116" spans="38:38" x14ac:dyDescent="0.25">
      <c r="AL5116" s="151"/>
    </row>
    <row r="5117" spans="38:38" x14ac:dyDescent="0.25">
      <c r="AL5117" s="151"/>
    </row>
    <row r="5118" spans="38:38" x14ac:dyDescent="0.25">
      <c r="AL5118" s="151"/>
    </row>
    <row r="5119" spans="38:38" x14ac:dyDescent="0.25">
      <c r="AL5119" s="151"/>
    </row>
    <row r="5120" spans="38:38" x14ac:dyDescent="0.25">
      <c r="AL5120" s="151"/>
    </row>
    <row r="5121" spans="38:38" x14ac:dyDescent="0.25">
      <c r="AL5121" s="151"/>
    </row>
    <row r="5122" spans="38:38" x14ac:dyDescent="0.25">
      <c r="AL5122" s="151"/>
    </row>
    <row r="5123" spans="38:38" x14ac:dyDescent="0.25">
      <c r="AL5123" s="151"/>
    </row>
    <row r="5124" spans="38:38" x14ac:dyDescent="0.25">
      <c r="AL5124" s="151"/>
    </row>
    <row r="5125" spans="38:38" x14ac:dyDescent="0.25">
      <c r="AL5125" s="151"/>
    </row>
    <row r="5126" spans="38:38" x14ac:dyDescent="0.25">
      <c r="AL5126" s="151"/>
    </row>
    <row r="5127" spans="38:38" x14ac:dyDescent="0.25">
      <c r="AL5127" s="151"/>
    </row>
    <row r="5128" spans="38:38" x14ac:dyDescent="0.25">
      <c r="AL5128" s="151"/>
    </row>
    <row r="5129" spans="38:38" x14ac:dyDescent="0.25">
      <c r="AL5129" s="151"/>
    </row>
    <row r="5130" spans="38:38" x14ac:dyDescent="0.25">
      <c r="AL5130" s="151"/>
    </row>
    <row r="5131" spans="38:38" x14ac:dyDescent="0.25">
      <c r="AL5131" s="151"/>
    </row>
    <row r="5132" spans="38:38" x14ac:dyDescent="0.25">
      <c r="AL5132" s="151"/>
    </row>
    <row r="5133" spans="38:38" x14ac:dyDescent="0.25">
      <c r="AL5133" s="151"/>
    </row>
    <row r="5134" spans="38:38" x14ac:dyDescent="0.25">
      <c r="AL5134" s="151"/>
    </row>
    <row r="5135" spans="38:38" x14ac:dyDescent="0.25">
      <c r="AL5135" s="151"/>
    </row>
    <row r="5136" spans="38:38" x14ac:dyDescent="0.25">
      <c r="AL5136" s="151"/>
    </row>
    <row r="5137" spans="38:38" x14ac:dyDescent="0.25">
      <c r="AL5137" s="151"/>
    </row>
    <row r="5138" spans="38:38" x14ac:dyDescent="0.25">
      <c r="AL5138" s="151"/>
    </row>
    <row r="5139" spans="38:38" x14ac:dyDescent="0.25">
      <c r="AL5139" s="151"/>
    </row>
    <row r="5140" spans="38:38" x14ac:dyDescent="0.25">
      <c r="AL5140" s="151"/>
    </row>
    <row r="5141" spans="38:38" x14ac:dyDescent="0.25">
      <c r="AL5141" s="151"/>
    </row>
    <row r="5142" spans="38:38" x14ac:dyDescent="0.25">
      <c r="AL5142" s="151"/>
    </row>
    <row r="5143" spans="38:38" x14ac:dyDescent="0.25">
      <c r="AL5143" s="151"/>
    </row>
    <row r="5144" spans="38:38" x14ac:dyDescent="0.25">
      <c r="AL5144" s="151"/>
    </row>
    <row r="5145" spans="38:38" x14ac:dyDescent="0.25">
      <c r="AL5145" s="151"/>
    </row>
    <row r="5146" spans="38:38" x14ac:dyDescent="0.25">
      <c r="AL5146" s="151"/>
    </row>
    <row r="5147" spans="38:38" x14ac:dyDescent="0.25">
      <c r="AL5147" s="151"/>
    </row>
    <row r="5148" spans="38:38" x14ac:dyDescent="0.25">
      <c r="AL5148" s="151"/>
    </row>
    <row r="5149" spans="38:38" x14ac:dyDescent="0.25">
      <c r="AL5149" s="151"/>
    </row>
    <row r="5150" spans="38:38" x14ac:dyDescent="0.25">
      <c r="AL5150" s="151"/>
    </row>
    <row r="5151" spans="38:38" x14ac:dyDescent="0.25">
      <c r="AL5151" s="151"/>
    </row>
    <row r="5152" spans="38:38" x14ac:dyDescent="0.25">
      <c r="AL5152" s="151"/>
    </row>
    <row r="5153" spans="38:38" x14ac:dyDescent="0.25">
      <c r="AL5153" s="151"/>
    </row>
    <row r="5154" spans="38:38" x14ac:dyDescent="0.25">
      <c r="AL5154" s="151"/>
    </row>
    <row r="5155" spans="38:38" x14ac:dyDescent="0.25">
      <c r="AL5155" s="151"/>
    </row>
    <row r="5156" spans="38:38" x14ac:dyDescent="0.25">
      <c r="AL5156" s="151"/>
    </row>
    <row r="5157" spans="38:38" x14ac:dyDescent="0.25">
      <c r="AL5157" s="151"/>
    </row>
    <row r="5158" spans="38:38" x14ac:dyDescent="0.25">
      <c r="AL5158" s="151"/>
    </row>
    <row r="5159" spans="38:38" x14ac:dyDescent="0.25">
      <c r="AL5159" s="151"/>
    </row>
    <row r="5160" spans="38:38" x14ac:dyDescent="0.25">
      <c r="AL5160" s="151"/>
    </row>
    <row r="5161" spans="38:38" x14ac:dyDescent="0.25">
      <c r="AL5161" s="151"/>
    </row>
    <row r="5162" spans="38:38" x14ac:dyDescent="0.25">
      <c r="AL5162" s="151"/>
    </row>
    <row r="5163" spans="38:38" x14ac:dyDescent="0.25">
      <c r="AL5163" s="151"/>
    </row>
    <row r="5164" spans="38:38" x14ac:dyDescent="0.25">
      <c r="AL5164" s="151"/>
    </row>
    <row r="5165" spans="38:38" x14ac:dyDescent="0.25">
      <c r="AL5165" s="151"/>
    </row>
    <row r="5166" spans="38:38" x14ac:dyDescent="0.25">
      <c r="AL5166" s="151"/>
    </row>
    <row r="5167" spans="38:38" x14ac:dyDescent="0.25">
      <c r="AL5167" s="151"/>
    </row>
    <row r="5168" spans="38:38" x14ac:dyDescent="0.25">
      <c r="AL5168" s="151"/>
    </row>
    <row r="5169" spans="38:38" x14ac:dyDescent="0.25">
      <c r="AL5169" s="151"/>
    </row>
    <row r="5170" spans="38:38" x14ac:dyDescent="0.25">
      <c r="AL5170" s="151"/>
    </row>
    <row r="5171" spans="38:38" x14ac:dyDescent="0.25">
      <c r="AL5171" s="151"/>
    </row>
    <row r="5172" spans="38:38" x14ac:dyDescent="0.25">
      <c r="AL5172" s="151"/>
    </row>
    <row r="5173" spans="38:38" x14ac:dyDescent="0.25">
      <c r="AL5173" s="151"/>
    </row>
    <row r="5174" spans="38:38" x14ac:dyDescent="0.25">
      <c r="AL5174" s="151"/>
    </row>
    <row r="5175" spans="38:38" x14ac:dyDescent="0.25">
      <c r="AL5175" s="151"/>
    </row>
    <row r="5176" spans="38:38" x14ac:dyDescent="0.25">
      <c r="AL5176" s="151"/>
    </row>
    <row r="5177" spans="38:38" x14ac:dyDescent="0.25">
      <c r="AL5177" s="151"/>
    </row>
    <row r="5178" spans="38:38" x14ac:dyDescent="0.25">
      <c r="AL5178" s="151"/>
    </row>
    <row r="5179" spans="38:38" x14ac:dyDescent="0.25">
      <c r="AL5179" s="151"/>
    </row>
    <row r="5180" spans="38:38" x14ac:dyDescent="0.25">
      <c r="AL5180" s="151"/>
    </row>
    <row r="5181" spans="38:38" x14ac:dyDescent="0.25">
      <c r="AL5181" s="151"/>
    </row>
    <row r="5182" spans="38:38" x14ac:dyDescent="0.25">
      <c r="AL5182" s="151"/>
    </row>
    <row r="5183" spans="38:38" x14ac:dyDescent="0.25">
      <c r="AL5183" s="151"/>
    </row>
    <row r="5184" spans="38:38" x14ac:dyDescent="0.25">
      <c r="AL5184" s="151"/>
    </row>
    <row r="5185" spans="38:38" x14ac:dyDescent="0.25">
      <c r="AL5185" s="151"/>
    </row>
    <row r="5186" spans="38:38" x14ac:dyDescent="0.25">
      <c r="AL5186" s="151"/>
    </row>
    <row r="5187" spans="38:38" x14ac:dyDescent="0.25">
      <c r="AL5187" s="151"/>
    </row>
    <row r="5188" spans="38:38" x14ac:dyDescent="0.25">
      <c r="AL5188" s="151"/>
    </row>
    <row r="5189" spans="38:38" x14ac:dyDescent="0.25">
      <c r="AL5189" s="151"/>
    </row>
    <row r="5190" spans="38:38" x14ac:dyDescent="0.25">
      <c r="AL5190" s="151"/>
    </row>
    <row r="5191" spans="38:38" x14ac:dyDescent="0.25">
      <c r="AL5191" s="151"/>
    </row>
    <row r="5192" spans="38:38" x14ac:dyDescent="0.25">
      <c r="AL5192" s="151"/>
    </row>
    <row r="5193" spans="38:38" x14ac:dyDescent="0.25">
      <c r="AL5193" s="151"/>
    </row>
    <row r="5194" spans="38:38" x14ac:dyDescent="0.25">
      <c r="AL5194" s="151"/>
    </row>
    <row r="5195" spans="38:38" x14ac:dyDescent="0.25">
      <c r="AL5195" s="151"/>
    </row>
    <row r="5196" spans="38:38" x14ac:dyDescent="0.25">
      <c r="AL5196" s="151"/>
    </row>
    <row r="5197" spans="38:38" x14ac:dyDescent="0.25">
      <c r="AL5197" s="151"/>
    </row>
    <row r="5198" spans="38:38" x14ac:dyDescent="0.25">
      <c r="AL5198" s="151"/>
    </row>
    <row r="5199" spans="38:38" x14ac:dyDescent="0.25">
      <c r="AL5199" s="151"/>
    </row>
    <row r="5200" spans="38:38" x14ac:dyDescent="0.25">
      <c r="AL5200" s="151"/>
    </row>
    <row r="5201" spans="38:38" x14ac:dyDescent="0.25">
      <c r="AL5201" s="151"/>
    </row>
    <row r="5202" spans="38:38" x14ac:dyDescent="0.25">
      <c r="AL5202" s="151"/>
    </row>
    <row r="5203" spans="38:38" x14ac:dyDescent="0.25">
      <c r="AL5203" s="151"/>
    </row>
    <row r="5204" spans="38:38" x14ac:dyDescent="0.25">
      <c r="AL5204" s="151"/>
    </row>
    <row r="5205" spans="38:38" x14ac:dyDescent="0.25">
      <c r="AL5205" s="151"/>
    </row>
    <row r="5206" spans="38:38" x14ac:dyDescent="0.25">
      <c r="AL5206" s="151"/>
    </row>
    <row r="5207" spans="38:38" x14ac:dyDescent="0.25">
      <c r="AL5207" s="151"/>
    </row>
    <row r="5208" spans="38:38" x14ac:dyDescent="0.25">
      <c r="AL5208" s="151"/>
    </row>
    <row r="5209" spans="38:38" x14ac:dyDescent="0.25">
      <c r="AL5209" s="151"/>
    </row>
    <row r="5210" spans="38:38" x14ac:dyDescent="0.25">
      <c r="AL5210" s="151"/>
    </row>
    <row r="5211" spans="38:38" x14ac:dyDescent="0.25">
      <c r="AL5211" s="151"/>
    </row>
    <row r="5212" spans="38:38" x14ac:dyDescent="0.25">
      <c r="AL5212" s="151"/>
    </row>
    <row r="5213" spans="38:38" x14ac:dyDescent="0.25">
      <c r="AL5213" s="151"/>
    </row>
    <row r="5214" spans="38:38" x14ac:dyDescent="0.25">
      <c r="AL5214" s="151"/>
    </row>
    <row r="5215" spans="38:38" x14ac:dyDescent="0.25">
      <c r="AL5215" s="151"/>
    </row>
    <row r="5216" spans="38:38" x14ac:dyDescent="0.25">
      <c r="AL5216" s="151"/>
    </row>
    <row r="5217" spans="38:38" x14ac:dyDescent="0.25">
      <c r="AL5217" s="151"/>
    </row>
    <row r="5218" spans="38:38" x14ac:dyDescent="0.25">
      <c r="AL5218" s="151"/>
    </row>
    <row r="5219" spans="38:38" x14ac:dyDescent="0.25">
      <c r="AL5219" s="151"/>
    </row>
    <row r="5220" spans="38:38" x14ac:dyDescent="0.25">
      <c r="AL5220" s="151"/>
    </row>
    <row r="5221" spans="38:38" x14ac:dyDescent="0.25">
      <c r="AL5221" s="151"/>
    </row>
    <row r="5222" spans="38:38" x14ac:dyDescent="0.25">
      <c r="AL5222" s="151"/>
    </row>
    <row r="5223" spans="38:38" x14ac:dyDescent="0.25">
      <c r="AL5223" s="151"/>
    </row>
    <row r="5224" spans="38:38" x14ac:dyDescent="0.25">
      <c r="AL5224" s="151"/>
    </row>
    <row r="5225" spans="38:38" x14ac:dyDescent="0.25">
      <c r="AL5225" s="151"/>
    </row>
    <row r="5226" spans="38:38" x14ac:dyDescent="0.25">
      <c r="AL5226" s="151"/>
    </row>
    <row r="5227" spans="38:38" x14ac:dyDescent="0.25">
      <c r="AL5227" s="151"/>
    </row>
    <row r="5228" spans="38:38" x14ac:dyDescent="0.25">
      <c r="AL5228" s="151"/>
    </row>
    <row r="5229" spans="38:38" x14ac:dyDescent="0.25">
      <c r="AL5229" s="151"/>
    </row>
    <row r="5230" spans="38:38" x14ac:dyDescent="0.25">
      <c r="AL5230" s="151"/>
    </row>
    <row r="5231" spans="38:38" x14ac:dyDescent="0.25">
      <c r="AL5231" s="151"/>
    </row>
    <row r="5232" spans="38:38" x14ac:dyDescent="0.25">
      <c r="AL5232" s="151"/>
    </row>
    <row r="5233" spans="38:38" x14ac:dyDescent="0.25">
      <c r="AL5233" s="151"/>
    </row>
    <row r="5234" spans="38:38" x14ac:dyDescent="0.25">
      <c r="AL5234" s="151"/>
    </row>
    <row r="5235" spans="38:38" x14ac:dyDescent="0.25">
      <c r="AL5235" s="151"/>
    </row>
    <row r="5236" spans="38:38" x14ac:dyDescent="0.25">
      <c r="AL5236" s="151"/>
    </row>
    <row r="5237" spans="38:38" x14ac:dyDescent="0.25">
      <c r="AL5237" s="151"/>
    </row>
    <row r="5238" spans="38:38" x14ac:dyDescent="0.25">
      <c r="AL5238" s="151"/>
    </row>
    <row r="5239" spans="38:38" x14ac:dyDescent="0.25">
      <c r="AL5239" s="151"/>
    </row>
    <row r="5240" spans="38:38" x14ac:dyDescent="0.25">
      <c r="AL5240" s="151"/>
    </row>
    <row r="5241" spans="38:38" x14ac:dyDescent="0.25">
      <c r="AL5241" s="151"/>
    </row>
    <row r="5242" spans="38:38" x14ac:dyDescent="0.25">
      <c r="AL5242" s="151"/>
    </row>
    <row r="5243" spans="38:38" x14ac:dyDescent="0.25">
      <c r="AL5243" s="151"/>
    </row>
    <row r="5244" spans="38:38" x14ac:dyDescent="0.25">
      <c r="AL5244" s="151"/>
    </row>
    <row r="5245" spans="38:38" x14ac:dyDescent="0.25">
      <c r="AL5245" s="151"/>
    </row>
    <row r="5246" spans="38:38" x14ac:dyDescent="0.25">
      <c r="AL5246" s="151"/>
    </row>
    <row r="5247" spans="38:38" x14ac:dyDescent="0.25">
      <c r="AL5247" s="151"/>
    </row>
    <row r="5248" spans="38:38" x14ac:dyDescent="0.25">
      <c r="AL5248" s="151"/>
    </row>
    <row r="5249" spans="38:38" x14ac:dyDescent="0.25">
      <c r="AL5249" s="151"/>
    </row>
    <row r="5250" spans="38:38" x14ac:dyDescent="0.25">
      <c r="AL5250" s="151"/>
    </row>
    <row r="5251" spans="38:38" x14ac:dyDescent="0.25">
      <c r="AL5251" s="151"/>
    </row>
    <row r="5252" spans="38:38" x14ac:dyDescent="0.25">
      <c r="AL5252" s="151"/>
    </row>
    <row r="5253" spans="38:38" x14ac:dyDescent="0.25">
      <c r="AL5253" s="151"/>
    </row>
    <row r="5254" spans="38:38" x14ac:dyDescent="0.25">
      <c r="AL5254" s="151"/>
    </row>
    <row r="5255" spans="38:38" x14ac:dyDescent="0.25">
      <c r="AL5255" s="151"/>
    </row>
    <row r="5256" spans="38:38" x14ac:dyDescent="0.25">
      <c r="AL5256" s="151"/>
    </row>
    <row r="5257" spans="38:38" x14ac:dyDescent="0.25">
      <c r="AL5257" s="151"/>
    </row>
    <row r="5258" spans="38:38" x14ac:dyDescent="0.25">
      <c r="AL5258" s="151"/>
    </row>
    <row r="5259" spans="38:38" x14ac:dyDescent="0.25">
      <c r="AL5259" s="151"/>
    </row>
    <row r="5260" spans="38:38" x14ac:dyDescent="0.25">
      <c r="AL5260" s="151"/>
    </row>
    <row r="5261" spans="38:38" x14ac:dyDescent="0.25">
      <c r="AL5261" s="151"/>
    </row>
    <row r="5262" spans="38:38" x14ac:dyDescent="0.25">
      <c r="AL5262" s="151"/>
    </row>
    <row r="5263" spans="38:38" x14ac:dyDescent="0.25">
      <c r="AL5263" s="151"/>
    </row>
    <row r="5264" spans="38:38" x14ac:dyDescent="0.25">
      <c r="AL5264" s="151"/>
    </row>
    <row r="5265" spans="38:38" x14ac:dyDescent="0.25">
      <c r="AL5265" s="151"/>
    </row>
    <row r="5266" spans="38:38" x14ac:dyDescent="0.25">
      <c r="AL5266" s="151"/>
    </row>
    <row r="5267" spans="38:38" x14ac:dyDescent="0.25">
      <c r="AL5267" s="151"/>
    </row>
    <row r="5268" spans="38:38" x14ac:dyDescent="0.25">
      <c r="AL5268" s="151"/>
    </row>
    <row r="5269" spans="38:38" x14ac:dyDescent="0.25">
      <c r="AL5269" s="151"/>
    </row>
    <row r="5270" spans="38:38" x14ac:dyDescent="0.25">
      <c r="AL5270" s="151"/>
    </row>
    <row r="5271" spans="38:38" x14ac:dyDescent="0.25">
      <c r="AL5271" s="151"/>
    </row>
    <row r="5272" spans="38:38" x14ac:dyDescent="0.25">
      <c r="AL5272" s="151"/>
    </row>
    <row r="5273" spans="38:38" x14ac:dyDescent="0.25">
      <c r="AL5273" s="151"/>
    </row>
    <row r="5274" spans="38:38" x14ac:dyDescent="0.25">
      <c r="AL5274" s="151"/>
    </row>
    <row r="5275" spans="38:38" x14ac:dyDescent="0.25">
      <c r="AL5275" s="151"/>
    </row>
    <row r="5276" spans="38:38" x14ac:dyDescent="0.25">
      <c r="AL5276" s="151"/>
    </row>
    <row r="5277" spans="38:38" x14ac:dyDescent="0.25">
      <c r="AL5277" s="151"/>
    </row>
    <row r="5278" spans="38:38" x14ac:dyDescent="0.25">
      <c r="AL5278" s="151"/>
    </row>
    <row r="5279" spans="38:38" x14ac:dyDescent="0.25">
      <c r="AL5279" s="151"/>
    </row>
    <row r="5280" spans="38:38" x14ac:dyDescent="0.25">
      <c r="AL5280" s="151"/>
    </row>
    <row r="5281" spans="38:38" x14ac:dyDescent="0.25">
      <c r="AL5281" s="151"/>
    </row>
    <row r="5282" spans="38:38" x14ac:dyDescent="0.25">
      <c r="AL5282" s="151"/>
    </row>
    <row r="5283" spans="38:38" x14ac:dyDescent="0.25">
      <c r="AL5283" s="151"/>
    </row>
    <row r="5284" spans="38:38" x14ac:dyDescent="0.25">
      <c r="AL5284" s="151"/>
    </row>
    <row r="5285" spans="38:38" x14ac:dyDescent="0.25">
      <c r="AL5285" s="151"/>
    </row>
    <row r="5286" spans="38:38" x14ac:dyDescent="0.25">
      <c r="AL5286" s="151"/>
    </row>
    <row r="5287" spans="38:38" x14ac:dyDescent="0.25">
      <c r="AL5287" s="151"/>
    </row>
    <row r="5288" spans="38:38" x14ac:dyDescent="0.25">
      <c r="AL5288" s="151"/>
    </row>
    <row r="5289" spans="38:38" x14ac:dyDescent="0.25">
      <c r="AL5289" s="151"/>
    </row>
    <row r="5290" spans="38:38" x14ac:dyDescent="0.25">
      <c r="AL5290" s="151"/>
    </row>
    <row r="5291" spans="38:38" x14ac:dyDescent="0.25">
      <c r="AL5291" s="151"/>
    </row>
    <row r="5292" spans="38:38" x14ac:dyDescent="0.25">
      <c r="AL5292" s="151"/>
    </row>
    <row r="5293" spans="38:38" x14ac:dyDescent="0.25">
      <c r="AL5293" s="151"/>
    </row>
    <row r="5294" spans="38:38" x14ac:dyDescent="0.25">
      <c r="AL5294" s="151"/>
    </row>
    <row r="5295" spans="38:38" x14ac:dyDescent="0.25">
      <c r="AL5295" s="151"/>
    </row>
    <row r="5296" spans="38:38" x14ac:dyDescent="0.25">
      <c r="AL5296" s="151"/>
    </row>
    <row r="5297" spans="38:38" x14ac:dyDescent="0.25">
      <c r="AL5297" s="151"/>
    </row>
    <row r="5298" spans="38:38" x14ac:dyDescent="0.25">
      <c r="AL5298" s="151"/>
    </row>
    <row r="5299" spans="38:38" x14ac:dyDescent="0.25">
      <c r="AL5299" s="151"/>
    </row>
    <row r="5300" spans="38:38" x14ac:dyDescent="0.25">
      <c r="AL5300" s="151"/>
    </row>
    <row r="5301" spans="38:38" x14ac:dyDescent="0.25">
      <c r="AL5301" s="151"/>
    </row>
    <row r="5302" spans="38:38" x14ac:dyDescent="0.25">
      <c r="AL5302" s="151"/>
    </row>
    <row r="5303" spans="38:38" x14ac:dyDescent="0.25">
      <c r="AL5303" s="151"/>
    </row>
    <row r="5304" spans="38:38" x14ac:dyDescent="0.25">
      <c r="AL5304" s="151"/>
    </row>
    <row r="5305" spans="38:38" x14ac:dyDescent="0.25">
      <c r="AL5305" s="151"/>
    </row>
    <row r="5306" spans="38:38" x14ac:dyDescent="0.25">
      <c r="AL5306" s="151"/>
    </row>
    <row r="5307" spans="38:38" x14ac:dyDescent="0.25">
      <c r="AL5307" s="151"/>
    </row>
    <row r="5308" spans="38:38" x14ac:dyDescent="0.25">
      <c r="AL5308" s="151"/>
    </row>
    <row r="5309" spans="38:38" x14ac:dyDescent="0.25">
      <c r="AL5309" s="151"/>
    </row>
    <row r="5310" spans="38:38" x14ac:dyDescent="0.25">
      <c r="AL5310" s="151"/>
    </row>
    <row r="5311" spans="38:38" x14ac:dyDescent="0.25">
      <c r="AL5311" s="151"/>
    </row>
    <row r="5312" spans="38:38" x14ac:dyDescent="0.25">
      <c r="AL5312" s="151"/>
    </row>
    <row r="5313" spans="38:38" x14ac:dyDescent="0.25">
      <c r="AL5313" s="151"/>
    </row>
    <row r="5314" spans="38:38" x14ac:dyDescent="0.25">
      <c r="AL5314" s="151"/>
    </row>
    <row r="5315" spans="38:38" x14ac:dyDescent="0.25">
      <c r="AL5315" s="151"/>
    </row>
    <row r="5316" spans="38:38" x14ac:dyDescent="0.25">
      <c r="AL5316" s="151"/>
    </row>
    <row r="5317" spans="38:38" x14ac:dyDescent="0.25">
      <c r="AL5317" s="151"/>
    </row>
    <row r="5318" spans="38:38" x14ac:dyDescent="0.25">
      <c r="AL5318" s="151"/>
    </row>
    <row r="5319" spans="38:38" x14ac:dyDescent="0.25">
      <c r="AL5319" s="151"/>
    </row>
    <row r="5320" spans="38:38" x14ac:dyDescent="0.25">
      <c r="AL5320" s="151"/>
    </row>
    <row r="5321" spans="38:38" x14ac:dyDescent="0.25">
      <c r="AL5321" s="151"/>
    </row>
    <row r="5322" spans="38:38" x14ac:dyDescent="0.25">
      <c r="AL5322" s="151"/>
    </row>
    <row r="5323" spans="38:38" x14ac:dyDescent="0.25">
      <c r="AL5323" s="151"/>
    </row>
    <row r="5324" spans="38:38" x14ac:dyDescent="0.25">
      <c r="AL5324" s="151"/>
    </row>
    <row r="5325" spans="38:38" x14ac:dyDescent="0.25">
      <c r="AL5325" s="151"/>
    </row>
    <row r="5326" spans="38:38" x14ac:dyDescent="0.25">
      <c r="AL5326" s="151"/>
    </row>
    <row r="5327" spans="38:38" x14ac:dyDescent="0.25">
      <c r="AL5327" s="151"/>
    </row>
    <row r="5328" spans="38:38" x14ac:dyDescent="0.25">
      <c r="AL5328" s="151"/>
    </row>
    <row r="5329" spans="38:38" x14ac:dyDescent="0.25">
      <c r="AL5329" s="151"/>
    </row>
    <row r="5330" spans="38:38" x14ac:dyDescent="0.25">
      <c r="AL5330" s="151"/>
    </row>
    <row r="5331" spans="38:38" x14ac:dyDescent="0.25">
      <c r="AL5331" s="151"/>
    </row>
    <row r="5332" spans="38:38" x14ac:dyDescent="0.25">
      <c r="AL5332" s="151"/>
    </row>
    <row r="5333" spans="38:38" x14ac:dyDescent="0.25">
      <c r="AL5333" s="151"/>
    </row>
    <row r="5334" spans="38:38" x14ac:dyDescent="0.25">
      <c r="AL5334" s="151"/>
    </row>
    <row r="5335" spans="38:38" x14ac:dyDescent="0.25">
      <c r="AL5335" s="151"/>
    </row>
    <row r="5336" spans="38:38" x14ac:dyDescent="0.25">
      <c r="AL5336" s="151"/>
    </row>
    <row r="5337" spans="38:38" x14ac:dyDescent="0.25">
      <c r="AL5337" s="151"/>
    </row>
    <row r="5338" spans="38:38" x14ac:dyDescent="0.25">
      <c r="AL5338" s="151"/>
    </row>
    <row r="5339" spans="38:38" x14ac:dyDescent="0.25">
      <c r="AL5339" s="151"/>
    </row>
    <row r="5340" spans="38:38" x14ac:dyDescent="0.25">
      <c r="AL5340" s="151"/>
    </row>
    <row r="5341" spans="38:38" x14ac:dyDescent="0.25">
      <c r="AL5341" s="151"/>
    </row>
    <row r="5342" spans="38:38" x14ac:dyDescent="0.25">
      <c r="AL5342" s="151"/>
    </row>
    <row r="5343" spans="38:38" x14ac:dyDescent="0.25">
      <c r="AL5343" s="151"/>
    </row>
    <row r="5344" spans="38:38" x14ac:dyDescent="0.25">
      <c r="AL5344" s="151"/>
    </row>
    <row r="5345" spans="38:38" x14ac:dyDescent="0.25">
      <c r="AL5345" s="151"/>
    </row>
    <row r="5346" spans="38:38" x14ac:dyDescent="0.25">
      <c r="AL5346" s="151"/>
    </row>
    <row r="5347" spans="38:38" x14ac:dyDescent="0.25">
      <c r="AL5347" s="151"/>
    </row>
    <row r="5348" spans="38:38" x14ac:dyDescent="0.25">
      <c r="AL5348" s="151"/>
    </row>
    <row r="5349" spans="38:38" x14ac:dyDescent="0.25">
      <c r="AL5349" s="151"/>
    </row>
    <row r="5350" spans="38:38" x14ac:dyDescent="0.25">
      <c r="AL5350" s="151"/>
    </row>
    <row r="5351" spans="38:38" x14ac:dyDescent="0.25">
      <c r="AL5351" s="151"/>
    </row>
    <row r="5352" spans="38:38" x14ac:dyDescent="0.25">
      <c r="AL5352" s="151"/>
    </row>
    <row r="5353" spans="38:38" x14ac:dyDescent="0.25">
      <c r="AL5353" s="151"/>
    </row>
    <row r="5354" spans="38:38" x14ac:dyDescent="0.25">
      <c r="AL5354" s="151"/>
    </row>
    <row r="5355" spans="38:38" x14ac:dyDescent="0.25">
      <c r="AL5355" s="151"/>
    </row>
    <row r="5356" spans="38:38" x14ac:dyDescent="0.25">
      <c r="AL5356" s="151"/>
    </row>
    <row r="5357" spans="38:38" x14ac:dyDescent="0.25">
      <c r="AL5357" s="151"/>
    </row>
    <row r="5358" spans="38:38" x14ac:dyDescent="0.25">
      <c r="AL5358" s="151"/>
    </row>
    <row r="5359" spans="38:38" x14ac:dyDescent="0.25">
      <c r="AL5359" s="151"/>
    </row>
    <row r="5360" spans="38:38" x14ac:dyDescent="0.25">
      <c r="AL5360" s="151"/>
    </row>
    <row r="5361" spans="38:38" x14ac:dyDescent="0.25">
      <c r="AL5361" s="151"/>
    </row>
    <row r="5362" spans="38:38" x14ac:dyDescent="0.25">
      <c r="AL5362" s="151"/>
    </row>
    <row r="5363" spans="38:38" x14ac:dyDescent="0.25">
      <c r="AL5363" s="151"/>
    </row>
    <row r="5364" spans="38:38" x14ac:dyDescent="0.25">
      <c r="AL5364" s="151"/>
    </row>
    <row r="5365" spans="38:38" x14ac:dyDescent="0.25">
      <c r="AL5365" s="151"/>
    </row>
    <row r="5366" spans="38:38" x14ac:dyDescent="0.25">
      <c r="AL5366" s="151"/>
    </row>
    <row r="5367" spans="38:38" x14ac:dyDescent="0.25">
      <c r="AL5367" s="151"/>
    </row>
    <row r="5368" spans="38:38" x14ac:dyDescent="0.25">
      <c r="AL5368" s="151"/>
    </row>
    <row r="5369" spans="38:38" x14ac:dyDescent="0.25">
      <c r="AL5369" s="151"/>
    </row>
    <row r="5370" spans="38:38" x14ac:dyDescent="0.25">
      <c r="AL5370" s="151"/>
    </row>
    <row r="5371" spans="38:38" x14ac:dyDescent="0.25">
      <c r="AL5371" s="151"/>
    </row>
    <row r="5372" spans="38:38" x14ac:dyDescent="0.25">
      <c r="AL5372" s="151"/>
    </row>
    <row r="5373" spans="38:38" x14ac:dyDescent="0.25">
      <c r="AL5373" s="151"/>
    </row>
    <row r="5374" spans="38:38" x14ac:dyDescent="0.25">
      <c r="AL5374" s="151"/>
    </row>
    <row r="5375" spans="38:38" x14ac:dyDescent="0.25">
      <c r="AL5375" s="151"/>
    </row>
    <row r="5376" spans="38:38" x14ac:dyDescent="0.25">
      <c r="AL5376" s="151"/>
    </row>
    <row r="5377" spans="38:38" x14ac:dyDescent="0.25">
      <c r="AL5377" s="151"/>
    </row>
    <row r="5378" spans="38:38" x14ac:dyDescent="0.25">
      <c r="AL5378" s="151"/>
    </row>
    <row r="5379" spans="38:38" x14ac:dyDescent="0.25">
      <c r="AL5379" s="151"/>
    </row>
    <row r="5380" spans="38:38" x14ac:dyDescent="0.25">
      <c r="AL5380" s="151"/>
    </row>
    <row r="5381" spans="38:38" x14ac:dyDescent="0.25">
      <c r="AL5381" s="151"/>
    </row>
    <row r="5382" spans="38:38" x14ac:dyDescent="0.25">
      <c r="AL5382" s="151"/>
    </row>
    <row r="5383" spans="38:38" x14ac:dyDescent="0.25">
      <c r="AL5383" s="151"/>
    </row>
    <row r="5384" spans="38:38" x14ac:dyDescent="0.25">
      <c r="AL5384" s="151"/>
    </row>
    <row r="5385" spans="38:38" x14ac:dyDescent="0.25">
      <c r="AL5385" s="151"/>
    </row>
    <row r="5386" spans="38:38" x14ac:dyDescent="0.25">
      <c r="AL5386" s="151"/>
    </row>
    <row r="5387" spans="38:38" x14ac:dyDescent="0.25">
      <c r="AL5387" s="151"/>
    </row>
    <row r="5388" spans="38:38" x14ac:dyDescent="0.25">
      <c r="AL5388" s="151"/>
    </row>
    <row r="5389" spans="38:38" x14ac:dyDescent="0.25">
      <c r="AL5389" s="151"/>
    </row>
    <row r="5390" spans="38:38" x14ac:dyDescent="0.25">
      <c r="AL5390" s="151"/>
    </row>
    <row r="5391" spans="38:38" x14ac:dyDescent="0.25">
      <c r="AL5391" s="151"/>
    </row>
    <row r="5392" spans="38:38" x14ac:dyDescent="0.25">
      <c r="AL5392" s="151"/>
    </row>
    <row r="5393" spans="38:38" x14ac:dyDescent="0.25">
      <c r="AL5393" s="151"/>
    </row>
    <row r="5394" spans="38:38" x14ac:dyDescent="0.25">
      <c r="AL5394" s="151"/>
    </row>
    <row r="5395" spans="38:38" x14ac:dyDescent="0.25">
      <c r="AL5395" s="151"/>
    </row>
    <row r="5396" spans="38:38" x14ac:dyDescent="0.25">
      <c r="AL5396" s="151"/>
    </row>
    <row r="5397" spans="38:38" x14ac:dyDescent="0.25">
      <c r="AL5397" s="151"/>
    </row>
    <row r="5398" spans="38:38" x14ac:dyDescent="0.25">
      <c r="AL5398" s="151"/>
    </row>
    <row r="5399" spans="38:38" x14ac:dyDescent="0.25">
      <c r="AL5399" s="151"/>
    </row>
    <row r="5400" spans="38:38" x14ac:dyDescent="0.25">
      <c r="AL5400" s="151"/>
    </row>
    <row r="5401" spans="38:38" x14ac:dyDescent="0.25">
      <c r="AL5401" s="151"/>
    </row>
    <row r="5402" spans="38:38" x14ac:dyDescent="0.25">
      <c r="AL5402" s="151"/>
    </row>
    <row r="5403" spans="38:38" x14ac:dyDescent="0.25">
      <c r="AL5403" s="151"/>
    </row>
    <row r="5404" spans="38:38" x14ac:dyDescent="0.25">
      <c r="AL5404" s="151"/>
    </row>
    <row r="5405" spans="38:38" x14ac:dyDescent="0.25">
      <c r="AL5405" s="151"/>
    </row>
    <row r="5406" spans="38:38" x14ac:dyDescent="0.25">
      <c r="AL5406" s="151"/>
    </row>
    <row r="5407" spans="38:38" x14ac:dyDescent="0.25">
      <c r="AL5407" s="151"/>
    </row>
    <row r="5408" spans="38:38" x14ac:dyDescent="0.25">
      <c r="AL5408" s="151"/>
    </row>
    <row r="5409" spans="38:38" x14ac:dyDescent="0.25">
      <c r="AL5409" s="151"/>
    </row>
    <row r="5410" spans="38:38" x14ac:dyDescent="0.25">
      <c r="AL5410" s="151"/>
    </row>
    <row r="5411" spans="38:38" x14ac:dyDescent="0.25">
      <c r="AL5411" s="151"/>
    </row>
    <row r="5412" spans="38:38" x14ac:dyDescent="0.25">
      <c r="AL5412" s="151"/>
    </row>
    <row r="5413" spans="38:38" x14ac:dyDescent="0.25">
      <c r="AL5413" s="151"/>
    </row>
    <row r="5414" spans="38:38" x14ac:dyDescent="0.25">
      <c r="AL5414" s="151"/>
    </row>
    <row r="5415" spans="38:38" x14ac:dyDescent="0.25">
      <c r="AL5415" s="151"/>
    </row>
    <row r="5416" spans="38:38" x14ac:dyDescent="0.25">
      <c r="AL5416" s="151"/>
    </row>
    <row r="5417" spans="38:38" x14ac:dyDescent="0.25">
      <c r="AL5417" s="151"/>
    </row>
    <row r="5418" spans="38:38" x14ac:dyDescent="0.25">
      <c r="AL5418" s="151"/>
    </row>
    <row r="5419" spans="38:38" x14ac:dyDescent="0.25">
      <c r="AL5419" s="151"/>
    </row>
    <row r="5420" spans="38:38" x14ac:dyDescent="0.25">
      <c r="AL5420" s="151"/>
    </row>
    <row r="5421" spans="38:38" x14ac:dyDescent="0.25">
      <c r="AL5421" s="151"/>
    </row>
    <row r="5422" spans="38:38" x14ac:dyDescent="0.25">
      <c r="AL5422" s="151"/>
    </row>
    <row r="5423" spans="38:38" x14ac:dyDescent="0.25">
      <c r="AL5423" s="151"/>
    </row>
    <row r="5424" spans="38:38" x14ac:dyDescent="0.25">
      <c r="AL5424" s="151"/>
    </row>
    <row r="5425" spans="38:38" x14ac:dyDescent="0.25">
      <c r="AL5425" s="151"/>
    </row>
    <row r="5426" spans="38:38" x14ac:dyDescent="0.25">
      <c r="AL5426" s="151"/>
    </row>
    <row r="5427" spans="38:38" x14ac:dyDescent="0.25">
      <c r="AL5427" s="151"/>
    </row>
    <row r="5428" spans="38:38" x14ac:dyDescent="0.25">
      <c r="AL5428" s="151"/>
    </row>
    <row r="5429" spans="38:38" x14ac:dyDescent="0.25">
      <c r="AL5429" s="151"/>
    </row>
    <row r="5430" spans="38:38" x14ac:dyDescent="0.25">
      <c r="AL5430" s="151"/>
    </row>
    <row r="5431" spans="38:38" x14ac:dyDescent="0.25">
      <c r="AL5431" s="151"/>
    </row>
    <row r="5432" spans="38:38" x14ac:dyDescent="0.25">
      <c r="AL5432" s="151"/>
    </row>
    <row r="5433" spans="38:38" x14ac:dyDescent="0.25">
      <c r="AL5433" s="151"/>
    </row>
    <row r="5434" spans="38:38" x14ac:dyDescent="0.25">
      <c r="AL5434" s="151"/>
    </row>
    <row r="5435" spans="38:38" x14ac:dyDescent="0.25">
      <c r="AL5435" s="151"/>
    </row>
    <row r="5436" spans="38:38" x14ac:dyDescent="0.25">
      <c r="AL5436" s="151"/>
    </row>
    <row r="5437" spans="38:38" x14ac:dyDescent="0.25">
      <c r="AL5437" s="151"/>
    </row>
    <row r="5438" spans="38:38" x14ac:dyDescent="0.25">
      <c r="AL5438" s="151"/>
    </row>
    <row r="5439" spans="38:38" x14ac:dyDescent="0.25">
      <c r="AL5439" s="151"/>
    </row>
    <row r="5440" spans="38:38" x14ac:dyDescent="0.25">
      <c r="AL5440" s="151"/>
    </row>
    <row r="5441" spans="38:38" x14ac:dyDescent="0.25">
      <c r="AL5441" s="151"/>
    </row>
    <row r="5442" spans="38:38" x14ac:dyDescent="0.25">
      <c r="AL5442" s="151"/>
    </row>
    <row r="5443" spans="38:38" x14ac:dyDescent="0.25">
      <c r="AL5443" s="151"/>
    </row>
    <row r="5444" spans="38:38" x14ac:dyDescent="0.25">
      <c r="AL5444" s="151"/>
    </row>
    <row r="5445" spans="38:38" x14ac:dyDescent="0.25">
      <c r="AL5445" s="151"/>
    </row>
    <row r="5446" spans="38:38" x14ac:dyDescent="0.25">
      <c r="AL5446" s="151"/>
    </row>
    <row r="5447" spans="38:38" x14ac:dyDescent="0.25">
      <c r="AL5447" s="151"/>
    </row>
    <row r="5448" spans="38:38" x14ac:dyDescent="0.25">
      <c r="AL5448" s="151"/>
    </row>
    <row r="5449" spans="38:38" x14ac:dyDescent="0.25">
      <c r="AL5449" s="151"/>
    </row>
    <row r="5450" spans="38:38" x14ac:dyDescent="0.25">
      <c r="AL5450" s="151"/>
    </row>
    <row r="5451" spans="38:38" x14ac:dyDescent="0.25">
      <c r="AL5451" s="151"/>
    </row>
    <row r="5452" spans="38:38" x14ac:dyDescent="0.25">
      <c r="AL5452" s="151"/>
    </row>
    <row r="5453" spans="38:38" x14ac:dyDescent="0.25">
      <c r="AL5453" s="151"/>
    </row>
    <row r="5454" spans="38:38" x14ac:dyDescent="0.25">
      <c r="AL5454" s="151"/>
    </row>
    <row r="5455" spans="38:38" x14ac:dyDescent="0.25">
      <c r="AL5455" s="151"/>
    </row>
    <row r="5456" spans="38:38" x14ac:dyDescent="0.25">
      <c r="AL5456" s="151"/>
    </row>
    <row r="5457" spans="38:38" x14ac:dyDescent="0.25">
      <c r="AL5457" s="151"/>
    </row>
    <row r="5458" spans="38:38" x14ac:dyDescent="0.25">
      <c r="AL5458" s="151"/>
    </row>
    <row r="5459" spans="38:38" x14ac:dyDescent="0.25">
      <c r="AL5459" s="151"/>
    </row>
    <row r="5460" spans="38:38" x14ac:dyDescent="0.25">
      <c r="AL5460" s="151"/>
    </row>
    <row r="5461" spans="38:38" x14ac:dyDescent="0.25">
      <c r="AL5461" s="151"/>
    </row>
    <row r="5462" spans="38:38" x14ac:dyDescent="0.25">
      <c r="AL5462" s="151"/>
    </row>
    <row r="5463" spans="38:38" x14ac:dyDescent="0.25">
      <c r="AL5463" s="151"/>
    </row>
    <row r="5464" spans="38:38" x14ac:dyDescent="0.25">
      <c r="AL5464" s="151"/>
    </row>
    <row r="5465" spans="38:38" x14ac:dyDescent="0.25">
      <c r="AL5465" s="151"/>
    </row>
    <row r="5466" spans="38:38" x14ac:dyDescent="0.25">
      <c r="AL5466" s="151"/>
    </row>
    <row r="5467" spans="38:38" x14ac:dyDescent="0.25">
      <c r="AL5467" s="151"/>
    </row>
    <row r="5468" spans="38:38" x14ac:dyDescent="0.25">
      <c r="AL5468" s="151"/>
    </row>
    <row r="5469" spans="38:38" x14ac:dyDescent="0.25">
      <c r="AL5469" s="151"/>
    </row>
    <row r="5470" spans="38:38" x14ac:dyDescent="0.25">
      <c r="AL5470" s="151"/>
    </row>
    <row r="5471" spans="38:38" x14ac:dyDescent="0.25">
      <c r="AL5471" s="151"/>
    </row>
    <row r="5472" spans="38:38" x14ac:dyDescent="0.25">
      <c r="AL5472" s="151"/>
    </row>
    <row r="5473" spans="38:38" x14ac:dyDescent="0.25">
      <c r="AL5473" s="151"/>
    </row>
    <row r="5474" spans="38:38" x14ac:dyDescent="0.25">
      <c r="AL5474" s="151"/>
    </row>
    <row r="5475" spans="38:38" x14ac:dyDescent="0.25">
      <c r="AL5475" s="151"/>
    </row>
    <row r="5476" spans="38:38" x14ac:dyDescent="0.25">
      <c r="AL5476" s="151"/>
    </row>
    <row r="5477" spans="38:38" x14ac:dyDescent="0.25">
      <c r="AL5477" s="151"/>
    </row>
    <row r="5478" spans="38:38" x14ac:dyDescent="0.25">
      <c r="AL5478" s="151"/>
    </row>
    <row r="5479" spans="38:38" x14ac:dyDescent="0.25">
      <c r="AL5479" s="151"/>
    </row>
    <row r="5480" spans="38:38" x14ac:dyDescent="0.25">
      <c r="AL5480" s="151"/>
    </row>
    <row r="5481" spans="38:38" x14ac:dyDescent="0.25">
      <c r="AL5481" s="151"/>
    </row>
    <row r="5482" spans="38:38" x14ac:dyDescent="0.25">
      <c r="AL5482" s="151"/>
    </row>
    <row r="5483" spans="38:38" x14ac:dyDescent="0.25">
      <c r="AL5483" s="151"/>
    </row>
    <row r="5484" spans="38:38" x14ac:dyDescent="0.25">
      <c r="AL5484" s="151"/>
    </row>
    <row r="5485" spans="38:38" x14ac:dyDescent="0.25">
      <c r="AL5485" s="151"/>
    </row>
    <row r="5486" spans="38:38" x14ac:dyDescent="0.25">
      <c r="AL5486" s="151"/>
    </row>
    <row r="5487" spans="38:38" x14ac:dyDescent="0.25">
      <c r="AL5487" s="151"/>
    </row>
    <row r="5488" spans="38:38" x14ac:dyDescent="0.25">
      <c r="AL5488" s="151"/>
    </row>
    <row r="5489" spans="38:38" x14ac:dyDescent="0.25">
      <c r="AL5489" s="151"/>
    </row>
    <row r="5490" spans="38:38" x14ac:dyDescent="0.25">
      <c r="AL5490" s="151"/>
    </row>
    <row r="5491" spans="38:38" x14ac:dyDescent="0.25">
      <c r="AL5491" s="151"/>
    </row>
    <row r="5492" spans="38:38" x14ac:dyDescent="0.25">
      <c r="AL5492" s="151"/>
    </row>
    <row r="5493" spans="38:38" x14ac:dyDescent="0.25">
      <c r="AL5493" s="151"/>
    </row>
    <row r="5494" spans="38:38" x14ac:dyDescent="0.25">
      <c r="AL5494" s="151"/>
    </row>
    <row r="5495" spans="38:38" x14ac:dyDescent="0.25">
      <c r="AL5495" s="151"/>
    </row>
    <row r="5496" spans="38:38" x14ac:dyDescent="0.25">
      <c r="AL5496" s="151"/>
    </row>
    <row r="5497" spans="38:38" x14ac:dyDescent="0.25">
      <c r="AL5497" s="151"/>
    </row>
    <row r="5498" spans="38:38" x14ac:dyDescent="0.25">
      <c r="AL5498" s="151"/>
    </row>
    <row r="5499" spans="38:38" x14ac:dyDescent="0.25">
      <c r="AL5499" s="151"/>
    </row>
    <row r="5500" spans="38:38" x14ac:dyDescent="0.25">
      <c r="AL5500" s="151"/>
    </row>
    <row r="5501" spans="38:38" x14ac:dyDescent="0.25">
      <c r="AL5501" s="151"/>
    </row>
    <row r="5502" spans="38:38" x14ac:dyDescent="0.25">
      <c r="AL5502" s="151"/>
    </row>
    <row r="5503" spans="38:38" x14ac:dyDescent="0.25">
      <c r="AL5503" s="151"/>
    </row>
    <row r="5504" spans="38:38" x14ac:dyDescent="0.25">
      <c r="AL5504" s="151"/>
    </row>
    <row r="5505" spans="38:38" x14ac:dyDescent="0.25">
      <c r="AL5505" s="151"/>
    </row>
    <row r="5506" spans="38:38" x14ac:dyDescent="0.25">
      <c r="AL5506" s="151"/>
    </row>
    <row r="5507" spans="38:38" x14ac:dyDescent="0.25">
      <c r="AL5507" s="151"/>
    </row>
    <row r="5508" spans="38:38" x14ac:dyDescent="0.25">
      <c r="AL5508" s="151"/>
    </row>
    <row r="5509" spans="38:38" x14ac:dyDescent="0.25">
      <c r="AL5509" s="151"/>
    </row>
    <row r="5510" spans="38:38" x14ac:dyDescent="0.25">
      <c r="AL5510" s="151"/>
    </row>
    <row r="5511" spans="38:38" x14ac:dyDescent="0.25">
      <c r="AL5511" s="151"/>
    </row>
    <row r="5512" spans="38:38" x14ac:dyDescent="0.25">
      <c r="AL5512" s="151"/>
    </row>
    <row r="5513" spans="38:38" x14ac:dyDescent="0.25">
      <c r="AL5513" s="151"/>
    </row>
    <row r="5514" spans="38:38" x14ac:dyDescent="0.25">
      <c r="AL5514" s="151"/>
    </row>
    <row r="5515" spans="38:38" x14ac:dyDescent="0.25">
      <c r="AL5515" s="151"/>
    </row>
    <row r="5516" spans="38:38" x14ac:dyDescent="0.25">
      <c r="AL5516" s="151"/>
    </row>
    <row r="5517" spans="38:38" x14ac:dyDescent="0.25">
      <c r="AL5517" s="151"/>
    </row>
    <row r="5518" spans="38:38" x14ac:dyDescent="0.25">
      <c r="AL5518" s="151"/>
    </row>
    <row r="5519" spans="38:38" x14ac:dyDescent="0.25">
      <c r="AL5519" s="151"/>
    </row>
    <row r="5520" spans="38:38" x14ac:dyDescent="0.25">
      <c r="AL5520" s="151"/>
    </row>
    <row r="5521" spans="38:38" x14ac:dyDescent="0.25">
      <c r="AL5521" s="151"/>
    </row>
    <row r="5522" spans="38:38" x14ac:dyDescent="0.25">
      <c r="AL5522" s="151"/>
    </row>
    <row r="5523" spans="38:38" x14ac:dyDescent="0.25">
      <c r="AL5523" s="151"/>
    </row>
    <row r="5524" spans="38:38" x14ac:dyDescent="0.25">
      <c r="AL5524" s="151"/>
    </row>
    <row r="5525" spans="38:38" x14ac:dyDescent="0.25">
      <c r="AL5525" s="151"/>
    </row>
    <row r="5526" spans="38:38" x14ac:dyDescent="0.25">
      <c r="AL5526" s="151"/>
    </row>
    <row r="5527" spans="38:38" x14ac:dyDescent="0.25">
      <c r="AL5527" s="151"/>
    </row>
    <row r="5528" spans="38:38" x14ac:dyDescent="0.25">
      <c r="AL5528" s="151"/>
    </row>
    <row r="5529" spans="38:38" x14ac:dyDescent="0.25">
      <c r="AL5529" s="151"/>
    </row>
    <row r="5530" spans="38:38" x14ac:dyDescent="0.25">
      <c r="AL5530" s="151"/>
    </row>
    <row r="5531" spans="38:38" x14ac:dyDescent="0.25">
      <c r="AL5531" s="151"/>
    </row>
    <row r="5532" spans="38:38" x14ac:dyDescent="0.25">
      <c r="AL5532" s="151"/>
    </row>
    <row r="5533" spans="38:38" x14ac:dyDescent="0.25">
      <c r="AL5533" s="151"/>
    </row>
    <row r="5534" spans="38:38" x14ac:dyDescent="0.25">
      <c r="AL5534" s="151"/>
    </row>
    <row r="5535" spans="38:38" x14ac:dyDescent="0.25">
      <c r="AL5535" s="151"/>
    </row>
    <row r="5536" spans="38:38" x14ac:dyDescent="0.25">
      <c r="AL5536" s="151"/>
    </row>
    <row r="5537" spans="38:38" x14ac:dyDescent="0.25">
      <c r="AL5537" s="151"/>
    </row>
    <row r="5538" spans="38:38" x14ac:dyDescent="0.25">
      <c r="AL5538" s="151"/>
    </row>
    <row r="5539" spans="38:38" x14ac:dyDescent="0.25">
      <c r="AL5539" s="151"/>
    </row>
    <row r="5540" spans="38:38" x14ac:dyDescent="0.25">
      <c r="AL5540" s="151"/>
    </row>
    <row r="5541" spans="38:38" x14ac:dyDescent="0.25">
      <c r="AL5541" s="151"/>
    </row>
    <row r="5542" spans="38:38" x14ac:dyDescent="0.25">
      <c r="AL5542" s="151"/>
    </row>
    <row r="5543" spans="38:38" x14ac:dyDescent="0.25">
      <c r="AL5543" s="151"/>
    </row>
    <row r="5544" spans="38:38" x14ac:dyDescent="0.25">
      <c r="AL5544" s="151"/>
    </row>
    <row r="5545" spans="38:38" x14ac:dyDescent="0.25">
      <c r="AL5545" s="151"/>
    </row>
    <row r="5546" spans="38:38" x14ac:dyDescent="0.25">
      <c r="AL5546" s="151"/>
    </row>
    <row r="5547" spans="38:38" x14ac:dyDescent="0.25">
      <c r="AL5547" s="151"/>
    </row>
    <row r="5548" spans="38:38" x14ac:dyDescent="0.25">
      <c r="AL5548" s="151"/>
    </row>
    <row r="5549" spans="38:38" x14ac:dyDescent="0.25">
      <c r="AL5549" s="151"/>
    </row>
    <row r="5550" spans="38:38" x14ac:dyDescent="0.25">
      <c r="AL5550" s="151"/>
    </row>
    <row r="5551" spans="38:38" x14ac:dyDescent="0.25">
      <c r="AL5551" s="151"/>
    </row>
    <row r="5552" spans="38:38" x14ac:dyDescent="0.25">
      <c r="AL5552" s="151"/>
    </row>
    <row r="5553" spans="38:38" x14ac:dyDescent="0.25">
      <c r="AL5553" s="151"/>
    </row>
    <row r="5554" spans="38:38" x14ac:dyDescent="0.25">
      <c r="AL5554" s="151"/>
    </row>
    <row r="5555" spans="38:38" x14ac:dyDescent="0.25">
      <c r="AL5555" s="151"/>
    </row>
    <row r="5556" spans="38:38" x14ac:dyDescent="0.25">
      <c r="AL5556" s="151"/>
    </row>
    <row r="5557" spans="38:38" x14ac:dyDescent="0.25">
      <c r="AL5557" s="151"/>
    </row>
    <row r="5558" spans="38:38" x14ac:dyDescent="0.25">
      <c r="AL5558" s="151"/>
    </row>
    <row r="5559" spans="38:38" x14ac:dyDescent="0.25">
      <c r="AL5559" s="151"/>
    </row>
    <row r="5560" spans="38:38" x14ac:dyDescent="0.25">
      <c r="AL5560" s="151"/>
    </row>
    <row r="5561" spans="38:38" x14ac:dyDescent="0.25">
      <c r="AL5561" s="151"/>
    </row>
    <row r="5562" spans="38:38" x14ac:dyDescent="0.25">
      <c r="AL5562" s="151"/>
    </row>
    <row r="5563" spans="38:38" x14ac:dyDescent="0.25">
      <c r="AL5563" s="151"/>
    </row>
    <row r="5564" spans="38:38" x14ac:dyDescent="0.25">
      <c r="AL5564" s="151"/>
    </row>
    <row r="5565" spans="38:38" x14ac:dyDescent="0.25">
      <c r="AL5565" s="151"/>
    </row>
    <row r="5566" spans="38:38" x14ac:dyDescent="0.25">
      <c r="AL5566" s="151"/>
    </row>
    <row r="5567" spans="38:38" x14ac:dyDescent="0.25">
      <c r="AL5567" s="151"/>
    </row>
    <row r="5568" spans="38:38" x14ac:dyDescent="0.25">
      <c r="AL5568" s="151"/>
    </row>
    <row r="5569" spans="38:38" x14ac:dyDescent="0.25">
      <c r="AL5569" s="151"/>
    </row>
    <row r="5570" spans="38:38" x14ac:dyDescent="0.25">
      <c r="AL5570" s="151"/>
    </row>
    <row r="5571" spans="38:38" x14ac:dyDescent="0.25">
      <c r="AL5571" s="151"/>
    </row>
    <row r="5572" spans="38:38" x14ac:dyDescent="0.25">
      <c r="AL5572" s="151"/>
    </row>
    <row r="5573" spans="38:38" x14ac:dyDescent="0.25">
      <c r="AL5573" s="151"/>
    </row>
    <row r="5574" spans="38:38" x14ac:dyDescent="0.25">
      <c r="AL5574" s="151"/>
    </row>
    <row r="5575" spans="38:38" x14ac:dyDescent="0.25">
      <c r="AL5575" s="151"/>
    </row>
    <row r="5576" spans="38:38" x14ac:dyDescent="0.25">
      <c r="AL5576" s="151"/>
    </row>
    <row r="5577" spans="38:38" x14ac:dyDescent="0.25">
      <c r="AL5577" s="151"/>
    </row>
    <row r="5578" spans="38:38" x14ac:dyDescent="0.25">
      <c r="AL5578" s="151"/>
    </row>
    <row r="5579" spans="38:38" x14ac:dyDescent="0.25">
      <c r="AL5579" s="151"/>
    </row>
    <row r="5580" spans="38:38" x14ac:dyDescent="0.25">
      <c r="AL5580" s="151"/>
    </row>
    <row r="5581" spans="38:38" x14ac:dyDescent="0.25">
      <c r="AL5581" s="151"/>
    </row>
    <row r="5582" spans="38:38" x14ac:dyDescent="0.25">
      <c r="AL5582" s="151"/>
    </row>
    <row r="5583" spans="38:38" x14ac:dyDescent="0.25">
      <c r="AL5583" s="151"/>
    </row>
    <row r="5584" spans="38:38" x14ac:dyDescent="0.25">
      <c r="AL5584" s="151"/>
    </row>
    <row r="5585" spans="38:38" x14ac:dyDescent="0.25">
      <c r="AL5585" s="151"/>
    </row>
    <row r="5586" spans="38:38" x14ac:dyDescent="0.25">
      <c r="AL5586" s="151"/>
    </row>
    <row r="5587" spans="38:38" x14ac:dyDescent="0.25">
      <c r="AL5587" s="151"/>
    </row>
    <row r="5588" spans="38:38" x14ac:dyDescent="0.25">
      <c r="AL5588" s="151"/>
    </row>
    <row r="5589" spans="38:38" x14ac:dyDescent="0.25">
      <c r="AL5589" s="151"/>
    </row>
    <row r="5590" spans="38:38" x14ac:dyDescent="0.25">
      <c r="AL5590" s="151"/>
    </row>
    <row r="5591" spans="38:38" x14ac:dyDescent="0.25">
      <c r="AL5591" s="151"/>
    </row>
    <row r="5592" spans="38:38" x14ac:dyDescent="0.25">
      <c r="AL5592" s="151"/>
    </row>
    <row r="5593" spans="38:38" x14ac:dyDescent="0.25">
      <c r="AL5593" s="151"/>
    </row>
    <row r="5594" spans="38:38" x14ac:dyDescent="0.25">
      <c r="AL5594" s="151"/>
    </row>
    <row r="5595" spans="38:38" x14ac:dyDescent="0.25">
      <c r="AL5595" s="151"/>
    </row>
    <row r="5596" spans="38:38" x14ac:dyDescent="0.25">
      <c r="AL5596" s="151"/>
    </row>
    <row r="5597" spans="38:38" x14ac:dyDescent="0.25">
      <c r="AL5597" s="151"/>
    </row>
    <row r="5598" spans="38:38" x14ac:dyDescent="0.25">
      <c r="AL5598" s="151"/>
    </row>
    <row r="5599" spans="38:38" x14ac:dyDescent="0.25">
      <c r="AL5599" s="151"/>
    </row>
    <row r="5600" spans="38:38" x14ac:dyDescent="0.25">
      <c r="AL5600" s="151"/>
    </row>
    <row r="5601" spans="38:38" x14ac:dyDescent="0.25">
      <c r="AL5601" s="151"/>
    </row>
    <row r="5602" spans="38:38" x14ac:dyDescent="0.25">
      <c r="AL5602" s="151"/>
    </row>
    <row r="5603" spans="38:38" x14ac:dyDescent="0.25">
      <c r="AL5603" s="151"/>
    </row>
    <row r="5604" spans="38:38" x14ac:dyDescent="0.25">
      <c r="AL5604" s="151"/>
    </row>
    <row r="5605" spans="38:38" x14ac:dyDescent="0.25">
      <c r="AL5605" s="151"/>
    </row>
    <row r="5606" spans="38:38" x14ac:dyDescent="0.25">
      <c r="AL5606" s="151"/>
    </row>
    <row r="5607" spans="38:38" x14ac:dyDescent="0.25">
      <c r="AL5607" s="151"/>
    </row>
    <row r="5608" spans="38:38" x14ac:dyDescent="0.25">
      <c r="AL5608" s="151"/>
    </row>
    <row r="5609" spans="38:38" x14ac:dyDescent="0.25">
      <c r="AL5609" s="151"/>
    </row>
    <row r="5610" spans="38:38" x14ac:dyDescent="0.25">
      <c r="AL5610" s="151"/>
    </row>
    <row r="5611" spans="38:38" x14ac:dyDescent="0.25">
      <c r="AL5611" s="151"/>
    </row>
    <row r="5612" spans="38:38" x14ac:dyDescent="0.25">
      <c r="AL5612" s="151"/>
    </row>
    <row r="5613" spans="38:38" x14ac:dyDescent="0.25">
      <c r="AL5613" s="151"/>
    </row>
    <row r="5614" spans="38:38" x14ac:dyDescent="0.25">
      <c r="AL5614" s="151"/>
    </row>
    <row r="5615" spans="38:38" x14ac:dyDescent="0.25">
      <c r="AL5615" s="151"/>
    </row>
    <row r="5616" spans="38:38" x14ac:dyDescent="0.25">
      <c r="AL5616" s="151"/>
    </row>
    <row r="5617" spans="38:38" x14ac:dyDescent="0.25">
      <c r="AL5617" s="151"/>
    </row>
    <row r="5618" spans="38:38" x14ac:dyDescent="0.25">
      <c r="AL5618" s="151"/>
    </row>
    <row r="5619" spans="38:38" x14ac:dyDescent="0.25">
      <c r="AL5619" s="151"/>
    </row>
    <row r="5620" spans="38:38" x14ac:dyDescent="0.25">
      <c r="AL5620" s="151"/>
    </row>
    <row r="5621" spans="38:38" x14ac:dyDescent="0.25">
      <c r="AL5621" s="151"/>
    </row>
    <row r="5622" spans="38:38" x14ac:dyDescent="0.25">
      <c r="AL5622" s="151"/>
    </row>
    <row r="5623" spans="38:38" x14ac:dyDescent="0.25">
      <c r="AL5623" s="151"/>
    </row>
    <row r="5624" spans="38:38" x14ac:dyDescent="0.25">
      <c r="AL5624" s="151"/>
    </row>
    <row r="5625" spans="38:38" x14ac:dyDescent="0.25">
      <c r="AL5625" s="151"/>
    </row>
    <row r="5626" spans="38:38" x14ac:dyDescent="0.25">
      <c r="AL5626" s="151"/>
    </row>
    <row r="5627" spans="38:38" x14ac:dyDescent="0.25">
      <c r="AL5627" s="151"/>
    </row>
    <row r="5628" spans="38:38" x14ac:dyDescent="0.25">
      <c r="AL5628" s="151"/>
    </row>
    <row r="5629" spans="38:38" x14ac:dyDescent="0.25">
      <c r="AL5629" s="151"/>
    </row>
    <row r="5630" spans="38:38" x14ac:dyDescent="0.25">
      <c r="AL5630" s="151"/>
    </row>
    <row r="5631" spans="38:38" x14ac:dyDescent="0.25">
      <c r="AL5631" s="151"/>
    </row>
    <row r="5632" spans="38:38" x14ac:dyDescent="0.25">
      <c r="AL5632" s="151"/>
    </row>
    <row r="5633" spans="38:38" x14ac:dyDescent="0.25">
      <c r="AL5633" s="151"/>
    </row>
    <row r="5634" spans="38:38" x14ac:dyDescent="0.25">
      <c r="AL5634" s="151"/>
    </row>
    <row r="5635" spans="38:38" x14ac:dyDescent="0.25">
      <c r="AL5635" s="151"/>
    </row>
    <row r="5636" spans="38:38" x14ac:dyDescent="0.25">
      <c r="AL5636" s="151"/>
    </row>
    <row r="5637" spans="38:38" x14ac:dyDescent="0.25">
      <c r="AL5637" s="151"/>
    </row>
    <row r="5638" spans="38:38" x14ac:dyDescent="0.25">
      <c r="AL5638" s="151"/>
    </row>
    <row r="5639" spans="38:38" x14ac:dyDescent="0.25">
      <c r="AL5639" s="151"/>
    </row>
    <row r="5640" spans="38:38" x14ac:dyDescent="0.25">
      <c r="AL5640" s="151"/>
    </row>
    <row r="5641" spans="38:38" x14ac:dyDescent="0.25">
      <c r="AL5641" s="151"/>
    </row>
    <row r="5642" spans="38:38" x14ac:dyDescent="0.25">
      <c r="AL5642" s="151"/>
    </row>
    <row r="5643" spans="38:38" x14ac:dyDescent="0.25">
      <c r="AL5643" s="151"/>
    </row>
    <row r="5644" spans="38:38" x14ac:dyDescent="0.25">
      <c r="AL5644" s="151"/>
    </row>
    <row r="5645" spans="38:38" x14ac:dyDescent="0.25">
      <c r="AL5645" s="151"/>
    </row>
    <row r="5646" spans="38:38" x14ac:dyDescent="0.25">
      <c r="AL5646" s="151"/>
    </row>
    <row r="5647" spans="38:38" x14ac:dyDescent="0.25">
      <c r="AL5647" s="151"/>
    </row>
    <row r="5648" spans="38:38" x14ac:dyDescent="0.25">
      <c r="AL5648" s="151"/>
    </row>
    <row r="5649" spans="38:38" x14ac:dyDescent="0.25">
      <c r="AL5649" s="151"/>
    </row>
    <row r="5650" spans="38:38" x14ac:dyDescent="0.25">
      <c r="AL5650" s="151"/>
    </row>
    <row r="5651" spans="38:38" x14ac:dyDescent="0.25">
      <c r="AL5651" s="151"/>
    </row>
    <row r="5652" spans="38:38" x14ac:dyDescent="0.25">
      <c r="AL5652" s="151"/>
    </row>
    <row r="5653" spans="38:38" x14ac:dyDescent="0.25">
      <c r="AL5653" s="151"/>
    </row>
    <row r="5654" spans="38:38" x14ac:dyDescent="0.25">
      <c r="AL5654" s="151"/>
    </row>
    <row r="5655" spans="38:38" x14ac:dyDescent="0.25">
      <c r="AL5655" s="151"/>
    </row>
    <row r="5656" spans="38:38" x14ac:dyDescent="0.25">
      <c r="AL5656" s="151"/>
    </row>
    <row r="5657" spans="38:38" x14ac:dyDescent="0.25">
      <c r="AL5657" s="151"/>
    </row>
    <row r="5658" spans="38:38" x14ac:dyDescent="0.25">
      <c r="AL5658" s="151"/>
    </row>
    <row r="5659" spans="38:38" x14ac:dyDescent="0.25">
      <c r="AL5659" s="151"/>
    </row>
    <row r="5660" spans="38:38" x14ac:dyDescent="0.25">
      <c r="AL5660" s="151"/>
    </row>
    <row r="5661" spans="38:38" x14ac:dyDescent="0.25">
      <c r="AL5661" s="151"/>
    </row>
    <row r="5662" spans="38:38" x14ac:dyDescent="0.25">
      <c r="AL5662" s="151"/>
    </row>
    <row r="5663" spans="38:38" x14ac:dyDescent="0.25">
      <c r="AL5663" s="151"/>
    </row>
    <row r="5664" spans="38:38" x14ac:dyDescent="0.25">
      <c r="AL5664" s="151"/>
    </row>
    <row r="5665" spans="38:38" x14ac:dyDescent="0.25">
      <c r="AL5665" s="151"/>
    </row>
    <row r="5666" spans="38:38" x14ac:dyDescent="0.25">
      <c r="AL5666" s="151"/>
    </row>
    <row r="5667" spans="38:38" x14ac:dyDescent="0.25">
      <c r="AL5667" s="151"/>
    </row>
    <row r="5668" spans="38:38" x14ac:dyDescent="0.25">
      <c r="AL5668" s="151"/>
    </row>
    <row r="5669" spans="38:38" x14ac:dyDescent="0.25">
      <c r="AL5669" s="151"/>
    </row>
    <row r="5670" spans="38:38" x14ac:dyDescent="0.25">
      <c r="AL5670" s="151"/>
    </row>
    <row r="5671" spans="38:38" x14ac:dyDescent="0.25">
      <c r="AL5671" s="151"/>
    </row>
    <row r="5672" spans="38:38" x14ac:dyDescent="0.25">
      <c r="AL5672" s="151"/>
    </row>
    <row r="5673" spans="38:38" x14ac:dyDescent="0.25">
      <c r="AL5673" s="151"/>
    </row>
    <row r="5674" spans="38:38" x14ac:dyDescent="0.25">
      <c r="AL5674" s="151"/>
    </row>
    <row r="5675" spans="38:38" x14ac:dyDescent="0.25">
      <c r="AL5675" s="151"/>
    </row>
    <row r="5676" spans="38:38" x14ac:dyDescent="0.25">
      <c r="AL5676" s="151"/>
    </row>
    <row r="5677" spans="38:38" x14ac:dyDescent="0.25">
      <c r="AL5677" s="151"/>
    </row>
    <row r="5678" spans="38:38" x14ac:dyDescent="0.25">
      <c r="AL5678" s="151"/>
    </row>
    <row r="5679" spans="38:38" x14ac:dyDescent="0.25">
      <c r="AL5679" s="151"/>
    </row>
    <row r="5680" spans="38:38" x14ac:dyDescent="0.25">
      <c r="AL5680" s="151"/>
    </row>
    <row r="5681" spans="38:38" x14ac:dyDescent="0.25">
      <c r="AL5681" s="151"/>
    </row>
    <row r="5682" spans="38:38" x14ac:dyDescent="0.25">
      <c r="AL5682" s="151"/>
    </row>
    <row r="5683" spans="38:38" x14ac:dyDescent="0.25">
      <c r="AL5683" s="151"/>
    </row>
    <row r="5684" spans="38:38" x14ac:dyDescent="0.25">
      <c r="AL5684" s="151"/>
    </row>
    <row r="5685" spans="38:38" x14ac:dyDescent="0.25">
      <c r="AL5685" s="151"/>
    </row>
    <row r="5686" spans="38:38" x14ac:dyDescent="0.25">
      <c r="AL5686" s="151"/>
    </row>
    <row r="5687" spans="38:38" x14ac:dyDescent="0.25">
      <c r="AL5687" s="151"/>
    </row>
    <row r="5688" spans="38:38" x14ac:dyDescent="0.25">
      <c r="AL5688" s="151"/>
    </row>
    <row r="5689" spans="38:38" x14ac:dyDescent="0.25">
      <c r="AL5689" s="151"/>
    </row>
    <row r="5690" spans="38:38" x14ac:dyDescent="0.25">
      <c r="AL5690" s="151"/>
    </row>
    <row r="5691" spans="38:38" x14ac:dyDescent="0.25">
      <c r="AL5691" s="151"/>
    </row>
    <row r="5692" spans="38:38" x14ac:dyDescent="0.25">
      <c r="AL5692" s="151"/>
    </row>
    <row r="5693" spans="38:38" x14ac:dyDescent="0.25">
      <c r="AL5693" s="151"/>
    </row>
    <row r="5694" spans="38:38" x14ac:dyDescent="0.25">
      <c r="AL5694" s="151"/>
    </row>
    <row r="5695" spans="38:38" x14ac:dyDescent="0.25">
      <c r="AL5695" s="151"/>
    </row>
    <row r="5696" spans="38:38" x14ac:dyDescent="0.25">
      <c r="AL5696" s="151"/>
    </row>
    <row r="5697" spans="38:38" x14ac:dyDescent="0.25">
      <c r="AL5697" s="151"/>
    </row>
    <row r="5698" spans="38:38" x14ac:dyDescent="0.25">
      <c r="AL5698" s="151"/>
    </row>
    <row r="5699" spans="38:38" x14ac:dyDescent="0.25">
      <c r="AL5699" s="151"/>
    </row>
    <row r="5700" spans="38:38" x14ac:dyDescent="0.25">
      <c r="AL5700" s="151"/>
    </row>
    <row r="5701" spans="38:38" x14ac:dyDescent="0.25">
      <c r="AL5701" s="151"/>
    </row>
    <row r="5702" spans="38:38" x14ac:dyDescent="0.25">
      <c r="AL5702" s="151"/>
    </row>
    <row r="5703" spans="38:38" x14ac:dyDescent="0.25">
      <c r="AL5703" s="151"/>
    </row>
    <row r="5704" spans="38:38" x14ac:dyDescent="0.25">
      <c r="AL5704" s="151"/>
    </row>
    <row r="5705" spans="38:38" x14ac:dyDescent="0.25">
      <c r="AL5705" s="151"/>
    </row>
    <row r="5706" spans="38:38" x14ac:dyDescent="0.25">
      <c r="AL5706" s="151"/>
    </row>
    <row r="5707" spans="38:38" x14ac:dyDescent="0.25">
      <c r="AL5707" s="151"/>
    </row>
    <row r="5708" spans="38:38" x14ac:dyDescent="0.25">
      <c r="AL5708" s="151"/>
    </row>
    <row r="5709" spans="38:38" x14ac:dyDescent="0.25">
      <c r="AL5709" s="151"/>
    </row>
    <row r="5710" spans="38:38" x14ac:dyDescent="0.25">
      <c r="AL5710" s="151"/>
    </row>
    <row r="5711" spans="38:38" x14ac:dyDescent="0.25">
      <c r="AL5711" s="151"/>
    </row>
    <row r="5712" spans="38:38" x14ac:dyDescent="0.25">
      <c r="AL5712" s="151"/>
    </row>
    <row r="5713" spans="38:38" x14ac:dyDescent="0.25">
      <c r="AL5713" s="151"/>
    </row>
    <row r="5714" spans="38:38" x14ac:dyDescent="0.25">
      <c r="AL5714" s="151"/>
    </row>
    <row r="5715" spans="38:38" x14ac:dyDescent="0.25">
      <c r="AL5715" s="151"/>
    </row>
    <row r="5716" spans="38:38" x14ac:dyDescent="0.25">
      <c r="AL5716" s="151"/>
    </row>
    <row r="5717" spans="38:38" x14ac:dyDescent="0.25">
      <c r="AL5717" s="151"/>
    </row>
    <row r="5718" spans="38:38" x14ac:dyDescent="0.25">
      <c r="AL5718" s="151"/>
    </row>
    <row r="5719" spans="38:38" x14ac:dyDescent="0.25">
      <c r="AL5719" s="151"/>
    </row>
    <row r="5720" spans="38:38" x14ac:dyDescent="0.25">
      <c r="AL5720" s="151"/>
    </row>
    <row r="5721" spans="38:38" x14ac:dyDescent="0.25">
      <c r="AL5721" s="151"/>
    </row>
    <row r="5722" spans="38:38" x14ac:dyDescent="0.25">
      <c r="AL5722" s="151"/>
    </row>
    <row r="5723" spans="38:38" x14ac:dyDescent="0.25">
      <c r="AL5723" s="151"/>
    </row>
    <row r="5724" spans="38:38" x14ac:dyDescent="0.25">
      <c r="AL5724" s="151"/>
    </row>
    <row r="5725" spans="38:38" x14ac:dyDescent="0.25">
      <c r="AL5725" s="151"/>
    </row>
    <row r="5726" spans="38:38" x14ac:dyDescent="0.25">
      <c r="AL5726" s="151"/>
    </row>
    <row r="5727" spans="38:38" x14ac:dyDescent="0.25">
      <c r="AL5727" s="151"/>
    </row>
    <row r="5728" spans="38:38" x14ac:dyDescent="0.25">
      <c r="AL5728" s="151"/>
    </row>
    <row r="5729" spans="38:38" x14ac:dyDescent="0.25">
      <c r="AL5729" s="151"/>
    </row>
    <row r="5730" spans="38:38" x14ac:dyDescent="0.25">
      <c r="AL5730" s="151"/>
    </row>
    <row r="5731" spans="38:38" x14ac:dyDescent="0.25">
      <c r="AL5731" s="151"/>
    </row>
    <row r="5732" spans="38:38" x14ac:dyDescent="0.25">
      <c r="AL5732" s="151"/>
    </row>
    <row r="5733" spans="38:38" x14ac:dyDescent="0.25">
      <c r="AL5733" s="151"/>
    </row>
    <row r="5734" spans="38:38" x14ac:dyDescent="0.25">
      <c r="AL5734" s="151"/>
    </row>
    <row r="5735" spans="38:38" x14ac:dyDescent="0.25">
      <c r="AL5735" s="151"/>
    </row>
    <row r="5736" spans="38:38" x14ac:dyDescent="0.25">
      <c r="AL5736" s="151"/>
    </row>
    <row r="5737" spans="38:38" x14ac:dyDescent="0.25">
      <c r="AL5737" s="151"/>
    </row>
    <row r="5738" spans="38:38" x14ac:dyDescent="0.25">
      <c r="AL5738" s="151"/>
    </row>
    <row r="5739" spans="38:38" x14ac:dyDescent="0.25">
      <c r="AL5739" s="151"/>
    </row>
    <row r="5740" spans="38:38" x14ac:dyDescent="0.25">
      <c r="AL5740" s="151"/>
    </row>
    <row r="5741" spans="38:38" x14ac:dyDescent="0.25">
      <c r="AL5741" s="151"/>
    </row>
    <row r="5742" spans="38:38" x14ac:dyDescent="0.25">
      <c r="AL5742" s="151"/>
    </row>
    <row r="5743" spans="38:38" x14ac:dyDescent="0.25">
      <c r="AL5743" s="151"/>
    </row>
    <row r="5744" spans="38:38" x14ac:dyDescent="0.25">
      <c r="AL5744" s="151"/>
    </row>
    <row r="5745" spans="38:38" x14ac:dyDescent="0.25">
      <c r="AL5745" s="151"/>
    </row>
    <row r="5746" spans="38:38" x14ac:dyDescent="0.25">
      <c r="AL5746" s="151"/>
    </row>
    <row r="5747" spans="38:38" x14ac:dyDescent="0.25">
      <c r="AL5747" s="151"/>
    </row>
    <row r="5748" spans="38:38" x14ac:dyDescent="0.25">
      <c r="AL5748" s="151"/>
    </row>
    <row r="5749" spans="38:38" x14ac:dyDescent="0.25">
      <c r="AL5749" s="151"/>
    </row>
    <row r="5750" spans="38:38" x14ac:dyDescent="0.25">
      <c r="AL5750" s="151"/>
    </row>
    <row r="5751" spans="38:38" x14ac:dyDescent="0.25">
      <c r="AL5751" s="151"/>
    </row>
    <row r="5752" spans="38:38" x14ac:dyDescent="0.25">
      <c r="AL5752" s="151"/>
    </row>
    <row r="5753" spans="38:38" x14ac:dyDescent="0.25">
      <c r="AL5753" s="151"/>
    </row>
    <row r="5754" spans="38:38" x14ac:dyDescent="0.25">
      <c r="AL5754" s="151"/>
    </row>
    <row r="5755" spans="38:38" x14ac:dyDescent="0.25">
      <c r="AL5755" s="151"/>
    </row>
    <row r="5756" spans="38:38" x14ac:dyDescent="0.25">
      <c r="AL5756" s="151"/>
    </row>
    <row r="5757" spans="38:38" x14ac:dyDescent="0.25">
      <c r="AL5757" s="151"/>
    </row>
    <row r="5758" spans="38:38" x14ac:dyDescent="0.25">
      <c r="AL5758" s="151"/>
    </row>
    <row r="5759" spans="38:38" x14ac:dyDescent="0.25">
      <c r="AL5759" s="151"/>
    </row>
    <row r="5760" spans="38:38" x14ac:dyDescent="0.25">
      <c r="AL5760" s="151"/>
    </row>
    <row r="5761" spans="38:38" x14ac:dyDescent="0.25">
      <c r="AL5761" s="151"/>
    </row>
    <row r="5762" spans="38:38" x14ac:dyDescent="0.25">
      <c r="AL5762" s="151"/>
    </row>
    <row r="5763" spans="38:38" x14ac:dyDescent="0.25">
      <c r="AL5763" s="151"/>
    </row>
    <row r="5764" spans="38:38" x14ac:dyDescent="0.25">
      <c r="AL5764" s="151"/>
    </row>
    <row r="5765" spans="38:38" x14ac:dyDescent="0.25">
      <c r="AL5765" s="151"/>
    </row>
    <row r="5766" spans="38:38" x14ac:dyDescent="0.25">
      <c r="AL5766" s="151"/>
    </row>
    <row r="5767" spans="38:38" x14ac:dyDescent="0.25">
      <c r="AL5767" s="151"/>
    </row>
    <row r="5768" spans="38:38" x14ac:dyDescent="0.25">
      <c r="AL5768" s="151"/>
    </row>
    <row r="5769" spans="38:38" x14ac:dyDescent="0.25">
      <c r="AL5769" s="151"/>
    </row>
    <row r="5770" spans="38:38" x14ac:dyDescent="0.25">
      <c r="AL5770" s="151"/>
    </row>
    <row r="5771" spans="38:38" x14ac:dyDescent="0.25">
      <c r="AL5771" s="151"/>
    </row>
    <row r="5772" spans="38:38" x14ac:dyDescent="0.25">
      <c r="AL5772" s="151"/>
    </row>
    <row r="5773" spans="38:38" x14ac:dyDescent="0.25">
      <c r="AL5773" s="151"/>
    </row>
    <row r="5774" spans="38:38" x14ac:dyDescent="0.25">
      <c r="AL5774" s="151"/>
    </row>
    <row r="5775" spans="38:38" x14ac:dyDescent="0.25">
      <c r="AL5775" s="151"/>
    </row>
    <row r="5776" spans="38:38" x14ac:dyDescent="0.25">
      <c r="AL5776" s="151"/>
    </row>
    <row r="5777" spans="38:38" x14ac:dyDescent="0.25">
      <c r="AL5777" s="151"/>
    </row>
    <row r="5778" spans="38:38" x14ac:dyDescent="0.25">
      <c r="AL5778" s="151"/>
    </row>
    <row r="5779" spans="38:38" x14ac:dyDescent="0.25">
      <c r="AL5779" s="151"/>
    </row>
    <row r="5780" spans="38:38" x14ac:dyDescent="0.25">
      <c r="AL5780" s="151"/>
    </row>
    <row r="5781" spans="38:38" x14ac:dyDescent="0.25">
      <c r="AL5781" s="151"/>
    </row>
    <row r="5782" spans="38:38" x14ac:dyDescent="0.25">
      <c r="AL5782" s="151"/>
    </row>
    <row r="5783" spans="38:38" x14ac:dyDescent="0.25">
      <c r="AL5783" s="151"/>
    </row>
    <row r="5784" spans="38:38" x14ac:dyDescent="0.25">
      <c r="AL5784" s="151"/>
    </row>
    <row r="5785" spans="38:38" x14ac:dyDescent="0.25">
      <c r="AL5785" s="151"/>
    </row>
    <row r="5786" spans="38:38" x14ac:dyDescent="0.25">
      <c r="AL5786" s="151"/>
    </row>
    <row r="5787" spans="38:38" x14ac:dyDescent="0.25">
      <c r="AL5787" s="151"/>
    </row>
    <row r="5788" spans="38:38" x14ac:dyDescent="0.25">
      <c r="AL5788" s="151"/>
    </row>
    <row r="5789" spans="38:38" x14ac:dyDescent="0.25">
      <c r="AL5789" s="151"/>
    </row>
    <row r="5790" spans="38:38" x14ac:dyDescent="0.25">
      <c r="AL5790" s="151"/>
    </row>
    <row r="5791" spans="38:38" x14ac:dyDescent="0.25">
      <c r="AL5791" s="151"/>
    </row>
    <row r="5792" spans="38:38" x14ac:dyDescent="0.25">
      <c r="AL5792" s="151"/>
    </row>
    <row r="5793" spans="38:38" x14ac:dyDescent="0.25">
      <c r="AL5793" s="151"/>
    </row>
    <row r="5794" spans="38:38" x14ac:dyDescent="0.25">
      <c r="AL5794" s="151"/>
    </row>
    <row r="5795" spans="38:38" x14ac:dyDescent="0.25">
      <c r="AL5795" s="151"/>
    </row>
    <row r="5796" spans="38:38" x14ac:dyDescent="0.25">
      <c r="AL5796" s="151"/>
    </row>
    <row r="5797" spans="38:38" x14ac:dyDescent="0.25">
      <c r="AL5797" s="151"/>
    </row>
    <row r="5798" spans="38:38" x14ac:dyDescent="0.25">
      <c r="AL5798" s="151"/>
    </row>
    <row r="5799" spans="38:38" x14ac:dyDescent="0.25">
      <c r="AL5799" s="151"/>
    </row>
    <row r="5800" spans="38:38" x14ac:dyDescent="0.25">
      <c r="AL5800" s="151"/>
    </row>
    <row r="5801" spans="38:38" x14ac:dyDescent="0.25">
      <c r="AL5801" s="151"/>
    </row>
    <row r="5802" spans="38:38" x14ac:dyDescent="0.25">
      <c r="AL5802" s="151"/>
    </row>
    <row r="5803" spans="38:38" x14ac:dyDescent="0.25">
      <c r="AL5803" s="151"/>
    </row>
    <row r="5804" spans="38:38" x14ac:dyDescent="0.25">
      <c r="AL5804" s="151"/>
    </row>
    <row r="5805" spans="38:38" x14ac:dyDescent="0.25">
      <c r="AL5805" s="151"/>
    </row>
    <row r="5806" spans="38:38" x14ac:dyDescent="0.25">
      <c r="AL5806" s="151"/>
    </row>
    <row r="5807" spans="38:38" x14ac:dyDescent="0.25">
      <c r="AL5807" s="151"/>
    </row>
    <row r="5808" spans="38:38" x14ac:dyDescent="0.25">
      <c r="AL5808" s="151"/>
    </row>
    <row r="5809" spans="38:38" x14ac:dyDescent="0.25">
      <c r="AL5809" s="151"/>
    </row>
    <row r="5810" spans="38:38" x14ac:dyDescent="0.25">
      <c r="AL5810" s="151"/>
    </row>
    <row r="5811" spans="38:38" x14ac:dyDescent="0.25">
      <c r="AL5811" s="151"/>
    </row>
    <row r="5812" spans="38:38" x14ac:dyDescent="0.25">
      <c r="AL5812" s="151"/>
    </row>
    <row r="5813" spans="38:38" x14ac:dyDescent="0.25">
      <c r="AL5813" s="151"/>
    </row>
    <row r="5814" spans="38:38" x14ac:dyDescent="0.25">
      <c r="AL5814" s="151"/>
    </row>
    <row r="5815" spans="38:38" x14ac:dyDescent="0.25">
      <c r="AL5815" s="151"/>
    </row>
    <row r="5816" spans="38:38" x14ac:dyDescent="0.25">
      <c r="AL5816" s="151"/>
    </row>
    <row r="5817" spans="38:38" x14ac:dyDescent="0.25">
      <c r="AL5817" s="151"/>
    </row>
    <row r="5818" spans="38:38" x14ac:dyDescent="0.25">
      <c r="AL5818" s="151"/>
    </row>
    <row r="5819" spans="38:38" x14ac:dyDescent="0.25">
      <c r="AL5819" s="151"/>
    </row>
    <row r="5820" spans="38:38" x14ac:dyDescent="0.25">
      <c r="AL5820" s="151"/>
    </row>
    <row r="5821" spans="38:38" x14ac:dyDescent="0.25">
      <c r="AL5821" s="151"/>
    </row>
    <row r="5822" spans="38:38" x14ac:dyDescent="0.25">
      <c r="AL5822" s="151"/>
    </row>
    <row r="5823" spans="38:38" x14ac:dyDescent="0.25">
      <c r="AL5823" s="151"/>
    </row>
    <row r="5824" spans="38:38" x14ac:dyDescent="0.25">
      <c r="AL5824" s="151"/>
    </row>
    <row r="5825" spans="38:38" x14ac:dyDescent="0.25">
      <c r="AL5825" s="151"/>
    </row>
    <row r="5826" spans="38:38" x14ac:dyDescent="0.25">
      <c r="AL5826" s="151"/>
    </row>
    <row r="5827" spans="38:38" x14ac:dyDescent="0.25">
      <c r="AL5827" s="151"/>
    </row>
    <row r="5828" spans="38:38" x14ac:dyDescent="0.25">
      <c r="AL5828" s="151"/>
    </row>
    <row r="5829" spans="38:38" x14ac:dyDescent="0.25">
      <c r="AL5829" s="151"/>
    </row>
    <row r="5830" spans="38:38" x14ac:dyDescent="0.25">
      <c r="AL5830" s="151"/>
    </row>
    <row r="5831" spans="38:38" x14ac:dyDescent="0.25">
      <c r="AL5831" s="151"/>
    </row>
    <row r="5832" spans="38:38" x14ac:dyDescent="0.25">
      <c r="AL5832" s="151"/>
    </row>
    <row r="5833" spans="38:38" x14ac:dyDescent="0.25">
      <c r="AL5833" s="151"/>
    </row>
    <row r="5834" spans="38:38" x14ac:dyDescent="0.25">
      <c r="AL5834" s="151"/>
    </row>
    <row r="5835" spans="38:38" x14ac:dyDescent="0.25">
      <c r="AL5835" s="151"/>
    </row>
    <row r="5836" spans="38:38" x14ac:dyDescent="0.25">
      <c r="AL5836" s="151"/>
    </row>
    <row r="5837" spans="38:38" x14ac:dyDescent="0.25">
      <c r="AL5837" s="151"/>
    </row>
    <row r="5838" spans="38:38" x14ac:dyDescent="0.25">
      <c r="AL5838" s="151"/>
    </row>
    <row r="5839" spans="38:38" x14ac:dyDescent="0.25">
      <c r="AL5839" s="151"/>
    </row>
    <row r="5840" spans="38:38" x14ac:dyDescent="0.25">
      <c r="AL5840" s="151"/>
    </row>
    <row r="5841" spans="38:38" x14ac:dyDescent="0.25">
      <c r="AL5841" s="151"/>
    </row>
    <row r="5842" spans="38:38" x14ac:dyDescent="0.25">
      <c r="AL5842" s="151"/>
    </row>
    <row r="5843" spans="38:38" x14ac:dyDescent="0.25">
      <c r="AL5843" s="151"/>
    </row>
    <row r="5844" spans="38:38" x14ac:dyDescent="0.25">
      <c r="AL5844" s="151"/>
    </row>
    <row r="5845" spans="38:38" x14ac:dyDescent="0.25">
      <c r="AL5845" s="151"/>
    </row>
    <row r="5846" spans="38:38" x14ac:dyDescent="0.25">
      <c r="AL5846" s="151"/>
    </row>
    <row r="5847" spans="38:38" x14ac:dyDescent="0.25">
      <c r="AL5847" s="151"/>
    </row>
    <row r="5848" spans="38:38" x14ac:dyDescent="0.25">
      <c r="AL5848" s="151"/>
    </row>
    <row r="5849" spans="38:38" x14ac:dyDescent="0.25">
      <c r="AL5849" s="151"/>
    </row>
    <row r="5850" spans="38:38" x14ac:dyDescent="0.25">
      <c r="AL5850" s="151"/>
    </row>
    <row r="5851" spans="38:38" x14ac:dyDescent="0.25">
      <c r="AL5851" s="151"/>
    </row>
    <row r="5852" spans="38:38" x14ac:dyDescent="0.25">
      <c r="AL5852" s="151"/>
    </row>
    <row r="5853" spans="38:38" x14ac:dyDescent="0.25">
      <c r="AL5853" s="151"/>
    </row>
    <row r="5854" spans="38:38" x14ac:dyDescent="0.25">
      <c r="AL5854" s="151"/>
    </row>
    <row r="5855" spans="38:38" x14ac:dyDescent="0.25">
      <c r="AL5855" s="151"/>
    </row>
    <row r="5856" spans="38:38" x14ac:dyDescent="0.25">
      <c r="AL5856" s="151"/>
    </row>
    <row r="5857" spans="38:38" x14ac:dyDescent="0.25">
      <c r="AL5857" s="151"/>
    </row>
    <row r="5858" spans="38:38" x14ac:dyDescent="0.25">
      <c r="AL5858" s="151"/>
    </row>
    <row r="5859" spans="38:38" x14ac:dyDescent="0.25">
      <c r="AL5859" s="151"/>
    </row>
    <row r="5860" spans="38:38" x14ac:dyDescent="0.25">
      <c r="AL5860" s="151"/>
    </row>
    <row r="5861" spans="38:38" x14ac:dyDescent="0.25">
      <c r="AL5861" s="151"/>
    </row>
    <row r="5862" spans="38:38" x14ac:dyDescent="0.25">
      <c r="AL5862" s="151"/>
    </row>
    <row r="5863" spans="38:38" x14ac:dyDescent="0.25">
      <c r="AL5863" s="151"/>
    </row>
    <row r="5864" spans="38:38" x14ac:dyDescent="0.25">
      <c r="AL5864" s="151"/>
    </row>
    <row r="5865" spans="38:38" x14ac:dyDescent="0.25">
      <c r="AL5865" s="151"/>
    </row>
    <row r="5866" spans="38:38" x14ac:dyDescent="0.25">
      <c r="AL5866" s="151"/>
    </row>
    <row r="5867" spans="38:38" x14ac:dyDescent="0.25">
      <c r="AL5867" s="151"/>
    </row>
    <row r="5868" spans="38:38" x14ac:dyDescent="0.25">
      <c r="AL5868" s="151"/>
    </row>
    <row r="5869" spans="38:38" x14ac:dyDescent="0.25">
      <c r="AL5869" s="151"/>
    </row>
    <row r="5870" spans="38:38" x14ac:dyDescent="0.25">
      <c r="AL5870" s="151"/>
    </row>
    <row r="5871" spans="38:38" x14ac:dyDescent="0.25">
      <c r="AL5871" s="151"/>
    </row>
    <row r="5872" spans="38:38" x14ac:dyDescent="0.25">
      <c r="AL5872" s="151"/>
    </row>
    <row r="5873" spans="38:38" x14ac:dyDescent="0.25">
      <c r="AL5873" s="151"/>
    </row>
    <row r="5874" spans="38:38" x14ac:dyDescent="0.25">
      <c r="AL5874" s="151"/>
    </row>
    <row r="5875" spans="38:38" x14ac:dyDescent="0.25">
      <c r="AL5875" s="151"/>
    </row>
    <row r="5876" spans="38:38" x14ac:dyDescent="0.25">
      <c r="AL5876" s="151"/>
    </row>
    <row r="5877" spans="38:38" x14ac:dyDescent="0.25">
      <c r="AL5877" s="151"/>
    </row>
    <row r="5878" spans="38:38" x14ac:dyDescent="0.25">
      <c r="AL5878" s="151"/>
    </row>
    <row r="5879" spans="38:38" x14ac:dyDescent="0.25">
      <c r="AL5879" s="151"/>
    </row>
    <row r="5880" spans="38:38" x14ac:dyDescent="0.25">
      <c r="AL5880" s="151"/>
    </row>
    <row r="5881" spans="38:38" x14ac:dyDescent="0.25">
      <c r="AL5881" s="151"/>
    </row>
    <row r="5882" spans="38:38" x14ac:dyDescent="0.25">
      <c r="AL5882" s="151"/>
    </row>
    <row r="5883" spans="38:38" x14ac:dyDescent="0.25">
      <c r="AL5883" s="151"/>
    </row>
    <row r="5884" spans="38:38" x14ac:dyDescent="0.25">
      <c r="AL5884" s="151"/>
    </row>
    <row r="5885" spans="38:38" x14ac:dyDescent="0.25">
      <c r="AL5885" s="151"/>
    </row>
    <row r="5886" spans="38:38" x14ac:dyDescent="0.25">
      <c r="AL5886" s="151"/>
    </row>
    <row r="5887" spans="38:38" x14ac:dyDescent="0.25">
      <c r="AL5887" s="151"/>
    </row>
    <row r="5888" spans="38:38" x14ac:dyDescent="0.25">
      <c r="AL5888" s="151"/>
    </row>
    <row r="5889" spans="38:38" x14ac:dyDescent="0.25">
      <c r="AL5889" s="151"/>
    </row>
    <row r="5890" spans="38:38" x14ac:dyDescent="0.25">
      <c r="AL5890" s="151"/>
    </row>
    <row r="5891" spans="38:38" x14ac:dyDescent="0.25">
      <c r="AL5891" s="151"/>
    </row>
    <row r="5892" spans="38:38" x14ac:dyDescent="0.25">
      <c r="AL5892" s="151"/>
    </row>
    <row r="5893" spans="38:38" x14ac:dyDescent="0.25">
      <c r="AL5893" s="151"/>
    </row>
    <row r="5894" spans="38:38" x14ac:dyDescent="0.25">
      <c r="AL5894" s="151"/>
    </row>
    <row r="5895" spans="38:38" x14ac:dyDescent="0.25">
      <c r="AL5895" s="151"/>
    </row>
    <row r="5896" spans="38:38" x14ac:dyDescent="0.25">
      <c r="AL5896" s="151"/>
    </row>
    <row r="5897" spans="38:38" x14ac:dyDescent="0.25">
      <c r="AL5897" s="151"/>
    </row>
    <row r="5898" spans="38:38" x14ac:dyDescent="0.25">
      <c r="AL5898" s="151"/>
    </row>
    <row r="5899" spans="38:38" x14ac:dyDescent="0.25">
      <c r="AL5899" s="151"/>
    </row>
    <row r="5900" spans="38:38" x14ac:dyDescent="0.25">
      <c r="AL5900" s="151"/>
    </row>
    <row r="5901" spans="38:38" x14ac:dyDescent="0.25">
      <c r="AL5901" s="151"/>
    </row>
    <row r="5902" spans="38:38" x14ac:dyDescent="0.25">
      <c r="AL5902" s="151"/>
    </row>
    <row r="5903" spans="38:38" x14ac:dyDescent="0.25">
      <c r="AL5903" s="151"/>
    </row>
    <row r="5904" spans="38:38" x14ac:dyDescent="0.25">
      <c r="AL5904" s="151"/>
    </row>
    <row r="5905" spans="38:38" x14ac:dyDescent="0.25">
      <c r="AL5905" s="151"/>
    </row>
    <row r="5906" spans="38:38" x14ac:dyDescent="0.25">
      <c r="AL5906" s="151"/>
    </row>
    <row r="5907" spans="38:38" x14ac:dyDescent="0.25">
      <c r="AL5907" s="151"/>
    </row>
    <row r="5908" spans="38:38" x14ac:dyDescent="0.25">
      <c r="AL5908" s="151"/>
    </row>
    <row r="5909" spans="38:38" x14ac:dyDescent="0.25">
      <c r="AL5909" s="151"/>
    </row>
    <row r="5910" spans="38:38" x14ac:dyDescent="0.25">
      <c r="AL5910" s="151"/>
    </row>
    <row r="5911" spans="38:38" x14ac:dyDescent="0.25">
      <c r="AL5911" s="151"/>
    </row>
    <row r="5912" spans="38:38" x14ac:dyDescent="0.25">
      <c r="AL5912" s="151"/>
    </row>
    <row r="5913" spans="38:38" x14ac:dyDescent="0.25">
      <c r="AL5913" s="151"/>
    </row>
    <row r="5914" spans="38:38" x14ac:dyDescent="0.25">
      <c r="AL5914" s="151"/>
    </row>
    <row r="5915" spans="38:38" x14ac:dyDescent="0.25">
      <c r="AL5915" s="151"/>
    </row>
    <row r="5916" spans="38:38" x14ac:dyDescent="0.25">
      <c r="AL5916" s="151"/>
    </row>
    <row r="5917" spans="38:38" x14ac:dyDescent="0.25">
      <c r="AL5917" s="151"/>
    </row>
    <row r="5918" spans="38:38" x14ac:dyDescent="0.25">
      <c r="AL5918" s="151"/>
    </row>
    <row r="5919" spans="38:38" x14ac:dyDescent="0.25">
      <c r="AL5919" s="151"/>
    </row>
    <row r="5920" spans="38:38" x14ac:dyDescent="0.25">
      <c r="AL5920" s="151"/>
    </row>
    <row r="5921" spans="38:38" x14ac:dyDescent="0.25">
      <c r="AL5921" s="151"/>
    </row>
    <row r="5922" spans="38:38" x14ac:dyDescent="0.25">
      <c r="AL5922" s="151"/>
    </row>
    <row r="5923" spans="38:38" x14ac:dyDescent="0.25">
      <c r="AL5923" s="151"/>
    </row>
    <row r="5924" spans="38:38" x14ac:dyDescent="0.25">
      <c r="AL5924" s="151"/>
    </row>
    <row r="5925" spans="38:38" x14ac:dyDescent="0.25">
      <c r="AL5925" s="151"/>
    </row>
    <row r="5926" spans="38:38" x14ac:dyDescent="0.25">
      <c r="AL5926" s="151"/>
    </row>
    <row r="5927" spans="38:38" x14ac:dyDescent="0.25">
      <c r="AL5927" s="151"/>
    </row>
    <row r="5928" spans="38:38" x14ac:dyDescent="0.25">
      <c r="AL5928" s="151"/>
    </row>
    <row r="5929" spans="38:38" x14ac:dyDescent="0.25">
      <c r="AL5929" s="151"/>
    </row>
    <row r="5930" spans="38:38" x14ac:dyDescent="0.25">
      <c r="AL5930" s="151"/>
    </row>
    <row r="5931" spans="38:38" x14ac:dyDescent="0.25">
      <c r="AL5931" s="151"/>
    </row>
    <row r="5932" spans="38:38" x14ac:dyDescent="0.25">
      <c r="AL5932" s="151"/>
    </row>
    <row r="5933" spans="38:38" x14ac:dyDescent="0.25">
      <c r="AL5933" s="151"/>
    </row>
    <row r="5934" spans="38:38" x14ac:dyDescent="0.25">
      <c r="AL5934" s="151"/>
    </row>
    <row r="5935" spans="38:38" x14ac:dyDescent="0.25">
      <c r="AL5935" s="151"/>
    </row>
    <row r="5936" spans="38:38" x14ac:dyDescent="0.25">
      <c r="AL5936" s="151"/>
    </row>
    <row r="5937" spans="38:38" x14ac:dyDescent="0.25">
      <c r="AL5937" s="151"/>
    </row>
    <row r="5938" spans="38:38" x14ac:dyDescent="0.25">
      <c r="AL5938" s="151"/>
    </row>
    <row r="5939" spans="38:38" x14ac:dyDescent="0.25">
      <c r="AL5939" s="151"/>
    </row>
    <row r="5940" spans="38:38" x14ac:dyDescent="0.25">
      <c r="AL5940" s="151"/>
    </row>
    <row r="5941" spans="38:38" x14ac:dyDescent="0.25">
      <c r="AL5941" s="151"/>
    </row>
    <row r="5942" spans="38:38" x14ac:dyDescent="0.25">
      <c r="AL5942" s="151"/>
    </row>
    <row r="5943" spans="38:38" x14ac:dyDescent="0.25">
      <c r="AL5943" s="151"/>
    </row>
    <row r="5944" spans="38:38" x14ac:dyDescent="0.25">
      <c r="AL5944" s="151"/>
    </row>
    <row r="5945" spans="38:38" x14ac:dyDescent="0.25">
      <c r="AL5945" s="151"/>
    </row>
    <row r="5946" spans="38:38" x14ac:dyDescent="0.25">
      <c r="AL5946" s="151"/>
    </row>
    <row r="5947" spans="38:38" x14ac:dyDescent="0.25">
      <c r="AL5947" s="151"/>
    </row>
    <row r="5948" spans="38:38" x14ac:dyDescent="0.25">
      <c r="AL5948" s="151"/>
    </row>
    <row r="5949" spans="38:38" x14ac:dyDescent="0.25">
      <c r="AL5949" s="151"/>
    </row>
    <row r="5950" spans="38:38" x14ac:dyDescent="0.25">
      <c r="AL5950" s="151"/>
    </row>
    <row r="5951" spans="38:38" x14ac:dyDescent="0.25">
      <c r="AL5951" s="151"/>
    </row>
    <row r="5952" spans="38:38" x14ac:dyDescent="0.25">
      <c r="AL5952" s="151"/>
    </row>
    <row r="5953" spans="38:38" x14ac:dyDescent="0.25">
      <c r="AL5953" s="151"/>
    </row>
    <row r="5954" spans="38:38" x14ac:dyDescent="0.25">
      <c r="AL5954" s="151"/>
    </row>
    <row r="5955" spans="38:38" x14ac:dyDescent="0.25">
      <c r="AL5955" s="151"/>
    </row>
    <row r="5956" spans="38:38" x14ac:dyDescent="0.25">
      <c r="AL5956" s="151"/>
    </row>
    <row r="5957" spans="38:38" x14ac:dyDescent="0.25">
      <c r="AL5957" s="151"/>
    </row>
    <row r="5958" spans="38:38" x14ac:dyDescent="0.25">
      <c r="AL5958" s="151"/>
    </row>
    <row r="5959" spans="38:38" x14ac:dyDescent="0.25">
      <c r="AL5959" s="151"/>
    </row>
    <row r="5960" spans="38:38" x14ac:dyDescent="0.25">
      <c r="AL5960" s="151"/>
    </row>
    <row r="5961" spans="38:38" x14ac:dyDescent="0.25">
      <c r="AL5961" s="151"/>
    </row>
    <row r="5962" spans="38:38" x14ac:dyDescent="0.25">
      <c r="AL5962" s="151"/>
    </row>
    <row r="5963" spans="38:38" x14ac:dyDescent="0.25">
      <c r="AL5963" s="151"/>
    </row>
    <row r="5964" spans="38:38" x14ac:dyDescent="0.25">
      <c r="AL5964" s="151"/>
    </row>
    <row r="5965" spans="38:38" x14ac:dyDescent="0.25">
      <c r="AL5965" s="151"/>
    </row>
    <row r="5966" spans="38:38" x14ac:dyDescent="0.25">
      <c r="AL5966" s="151"/>
    </row>
    <row r="5967" spans="38:38" x14ac:dyDescent="0.25">
      <c r="AL5967" s="151"/>
    </row>
    <row r="5968" spans="38:38" x14ac:dyDescent="0.25">
      <c r="AL5968" s="151"/>
    </row>
    <row r="5969" spans="38:38" x14ac:dyDescent="0.25">
      <c r="AL5969" s="151"/>
    </row>
    <row r="5970" spans="38:38" x14ac:dyDescent="0.25">
      <c r="AL5970" s="151"/>
    </row>
    <row r="5971" spans="38:38" x14ac:dyDescent="0.25">
      <c r="AL5971" s="151"/>
    </row>
    <row r="5972" spans="38:38" x14ac:dyDescent="0.25">
      <c r="AL5972" s="151"/>
    </row>
    <row r="5973" spans="38:38" x14ac:dyDescent="0.25">
      <c r="AL5973" s="151"/>
    </row>
    <row r="5974" spans="38:38" x14ac:dyDescent="0.25">
      <c r="AL5974" s="151"/>
    </row>
    <row r="5975" spans="38:38" x14ac:dyDescent="0.25">
      <c r="AL5975" s="151"/>
    </row>
    <row r="5976" spans="38:38" x14ac:dyDescent="0.25">
      <c r="AL5976" s="151"/>
    </row>
    <row r="5977" spans="38:38" x14ac:dyDescent="0.25">
      <c r="AL5977" s="151"/>
    </row>
    <row r="5978" spans="38:38" x14ac:dyDescent="0.25">
      <c r="AL5978" s="151"/>
    </row>
    <row r="5979" spans="38:38" x14ac:dyDescent="0.25">
      <c r="AL5979" s="151"/>
    </row>
    <row r="5980" spans="38:38" x14ac:dyDescent="0.25">
      <c r="AL5980" s="151"/>
    </row>
    <row r="5981" spans="38:38" x14ac:dyDescent="0.25">
      <c r="AL5981" s="151"/>
    </row>
    <row r="5982" spans="38:38" x14ac:dyDescent="0.25">
      <c r="AL5982" s="151"/>
    </row>
    <row r="5983" spans="38:38" x14ac:dyDescent="0.25">
      <c r="AL5983" s="151"/>
    </row>
    <row r="5984" spans="38:38" x14ac:dyDescent="0.25">
      <c r="AL5984" s="151"/>
    </row>
    <row r="5985" spans="38:38" x14ac:dyDescent="0.25">
      <c r="AL5985" s="151"/>
    </row>
    <row r="5986" spans="38:38" x14ac:dyDescent="0.25">
      <c r="AL5986" s="151"/>
    </row>
    <row r="5987" spans="38:38" x14ac:dyDescent="0.25">
      <c r="AL5987" s="151"/>
    </row>
    <row r="5988" spans="38:38" x14ac:dyDescent="0.25">
      <c r="AL5988" s="151"/>
    </row>
    <row r="5989" spans="38:38" x14ac:dyDescent="0.25">
      <c r="AL5989" s="151"/>
    </row>
    <row r="5990" spans="38:38" x14ac:dyDescent="0.25">
      <c r="AL5990" s="151"/>
    </row>
    <row r="5991" spans="38:38" x14ac:dyDescent="0.25">
      <c r="AL5991" s="151"/>
    </row>
    <row r="5992" spans="38:38" x14ac:dyDescent="0.25">
      <c r="AL5992" s="151"/>
    </row>
    <row r="5993" spans="38:38" x14ac:dyDescent="0.25">
      <c r="AL5993" s="151"/>
    </row>
    <row r="5994" spans="38:38" x14ac:dyDescent="0.25">
      <c r="AL5994" s="151"/>
    </row>
    <row r="5995" spans="38:38" x14ac:dyDescent="0.25">
      <c r="AL5995" s="151"/>
    </row>
    <row r="5996" spans="38:38" x14ac:dyDescent="0.25">
      <c r="AL5996" s="151"/>
    </row>
    <row r="5997" spans="38:38" x14ac:dyDescent="0.25">
      <c r="AL5997" s="151"/>
    </row>
    <row r="5998" spans="38:38" x14ac:dyDescent="0.25">
      <c r="AL5998" s="151"/>
    </row>
    <row r="5999" spans="38:38" x14ac:dyDescent="0.25">
      <c r="AL5999" s="151"/>
    </row>
    <row r="6000" spans="38:38" x14ac:dyDescent="0.25">
      <c r="AL6000" s="151"/>
    </row>
    <row r="6001" spans="38:38" x14ac:dyDescent="0.25">
      <c r="AL6001" s="151"/>
    </row>
    <row r="6002" spans="38:38" x14ac:dyDescent="0.25">
      <c r="AL6002" s="151"/>
    </row>
    <row r="6003" spans="38:38" x14ac:dyDescent="0.25">
      <c r="AL6003" s="151"/>
    </row>
    <row r="6004" spans="38:38" x14ac:dyDescent="0.25">
      <c r="AL6004" s="151"/>
    </row>
    <row r="6005" spans="38:38" x14ac:dyDescent="0.25">
      <c r="AL6005" s="151"/>
    </row>
    <row r="6006" spans="38:38" x14ac:dyDescent="0.25">
      <c r="AL6006" s="151"/>
    </row>
    <row r="6007" spans="38:38" x14ac:dyDescent="0.25">
      <c r="AL6007" s="151"/>
    </row>
    <row r="6008" spans="38:38" x14ac:dyDescent="0.25">
      <c r="AL6008" s="151"/>
    </row>
    <row r="6009" spans="38:38" x14ac:dyDescent="0.25">
      <c r="AL6009" s="151"/>
    </row>
    <row r="6010" spans="38:38" x14ac:dyDescent="0.25">
      <c r="AL6010" s="151"/>
    </row>
    <row r="6011" spans="38:38" x14ac:dyDescent="0.25">
      <c r="AL6011" s="151"/>
    </row>
    <row r="6012" spans="38:38" x14ac:dyDescent="0.25">
      <c r="AL6012" s="151"/>
    </row>
    <row r="6013" spans="38:38" x14ac:dyDescent="0.25">
      <c r="AL6013" s="151"/>
    </row>
    <row r="6014" spans="38:38" x14ac:dyDescent="0.25">
      <c r="AL6014" s="151"/>
    </row>
    <row r="6015" spans="38:38" x14ac:dyDescent="0.25">
      <c r="AL6015" s="151"/>
    </row>
    <row r="6016" spans="38:38" x14ac:dyDescent="0.25">
      <c r="AL6016" s="151"/>
    </row>
    <row r="6017" spans="38:38" x14ac:dyDescent="0.25">
      <c r="AL6017" s="151"/>
    </row>
    <row r="6018" spans="38:38" x14ac:dyDescent="0.25">
      <c r="AL6018" s="151"/>
    </row>
    <row r="6019" spans="38:38" x14ac:dyDescent="0.25">
      <c r="AL6019" s="151"/>
    </row>
    <row r="6020" spans="38:38" x14ac:dyDescent="0.25">
      <c r="AL6020" s="151"/>
    </row>
    <row r="6021" spans="38:38" x14ac:dyDescent="0.25">
      <c r="AL6021" s="151"/>
    </row>
    <row r="6022" spans="38:38" x14ac:dyDescent="0.25">
      <c r="AL6022" s="151"/>
    </row>
    <row r="6023" spans="38:38" x14ac:dyDescent="0.25">
      <c r="AL6023" s="151"/>
    </row>
    <row r="6024" spans="38:38" x14ac:dyDescent="0.25">
      <c r="AL6024" s="151"/>
    </row>
    <row r="6025" spans="38:38" x14ac:dyDescent="0.25">
      <c r="AL6025" s="151"/>
    </row>
    <row r="6026" spans="38:38" x14ac:dyDescent="0.25">
      <c r="AL6026" s="151"/>
    </row>
    <row r="6027" spans="38:38" x14ac:dyDescent="0.25">
      <c r="AL6027" s="151"/>
    </row>
    <row r="6028" spans="38:38" x14ac:dyDescent="0.25">
      <c r="AL6028" s="151"/>
    </row>
    <row r="6029" spans="38:38" x14ac:dyDescent="0.25">
      <c r="AL6029" s="151"/>
    </row>
    <row r="6030" spans="38:38" x14ac:dyDescent="0.25">
      <c r="AL6030" s="151"/>
    </row>
    <row r="6031" spans="38:38" x14ac:dyDescent="0.25">
      <c r="AL6031" s="151"/>
    </row>
    <row r="6032" spans="38:38" x14ac:dyDescent="0.25">
      <c r="AL6032" s="151"/>
    </row>
    <row r="6033" spans="38:38" x14ac:dyDescent="0.25">
      <c r="AL6033" s="151"/>
    </row>
    <row r="6034" spans="38:38" x14ac:dyDescent="0.25">
      <c r="AL6034" s="151"/>
    </row>
    <row r="6035" spans="38:38" x14ac:dyDescent="0.25">
      <c r="AL6035" s="151"/>
    </row>
    <row r="6036" spans="38:38" x14ac:dyDescent="0.25">
      <c r="AL6036" s="151"/>
    </row>
    <row r="6037" spans="38:38" x14ac:dyDescent="0.25">
      <c r="AL6037" s="151"/>
    </row>
    <row r="6038" spans="38:38" x14ac:dyDescent="0.25">
      <c r="AL6038" s="151"/>
    </row>
    <row r="6039" spans="38:38" x14ac:dyDescent="0.25">
      <c r="AL6039" s="151"/>
    </row>
    <row r="6040" spans="38:38" x14ac:dyDescent="0.25">
      <c r="AL6040" s="151"/>
    </row>
    <row r="6041" spans="38:38" x14ac:dyDescent="0.25">
      <c r="AL6041" s="151"/>
    </row>
    <row r="6042" spans="38:38" x14ac:dyDescent="0.25">
      <c r="AL6042" s="151"/>
    </row>
    <row r="6043" spans="38:38" x14ac:dyDescent="0.25">
      <c r="AL6043" s="151"/>
    </row>
    <row r="6044" spans="38:38" x14ac:dyDescent="0.25">
      <c r="AL6044" s="151"/>
    </row>
    <row r="6045" spans="38:38" x14ac:dyDescent="0.25">
      <c r="AL6045" s="151"/>
    </row>
    <row r="6046" spans="38:38" x14ac:dyDescent="0.25">
      <c r="AL6046" s="151"/>
    </row>
    <row r="6047" spans="38:38" x14ac:dyDescent="0.25">
      <c r="AL6047" s="151"/>
    </row>
    <row r="6048" spans="38:38" x14ac:dyDescent="0.25">
      <c r="AL6048" s="151"/>
    </row>
    <row r="6049" spans="38:38" x14ac:dyDescent="0.25">
      <c r="AL6049" s="151"/>
    </row>
    <row r="6050" spans="38:38" x14ac:dyDescent="0.25">
      <c r="AL6050" s="151"/>
    </row>
    <row r="6051" spans="38:38" x14ac:dyDescent="0.25">
      <c r="AL6051" s="151"/>
    </row>
    <row r="6052" spans="38:38" x14ac:dyDescent="0.25">
      <c r="AL6052" s="151"/>
    </row>
    <row r="6053" spans="38:38" x14ac:dyDescent="0.25">
      <c r="AL6053" s="151"/>
    </row>
    <row r="6054" spans="38:38" x14ac:dyDescent="0.25">
      <c r="AL6054" s="151"/>
    </row>
    <row r="6055" spans="38:38" x14ac:dyDescent="0.25">
      <c r="AL6055" s="151"/>
    </row>
    <row r="6056" spans="38:38" x14ac:dyDescent="0.25">
      <c r="AL6056" s="151"/>
    </row>
    <row r="6057" spans="38:38" x14ac:dyDescent="0.25">
      <c r="AL6057" s="151"/>
    </row>
    <row r="6058" spans="38:38" x14ac:dyDescent="0.25">
      <c r="AL6058" s="151"/>
    </row>
    <row r="6059" spans="38:38" x14ac:dyDescent="0.25">
      <c r="AL6059" s="151"/>
    </row>
    <row r="6060" spans="38:38" x14ac:dyDescent="0.25">
      <c r="AL6060" s="151"/>
    </row>
    <row r="6061" spans="38:38" x14ac:dyDescent="0.25">
      <c r="AL6061" s="151"/>
    </row>
    <row r="6062" spans="38:38" x14ac:dyDescent="0.25">
      <c r="AL6062" s="151"/>
    </row>
    <row r="6063" spans="38:38" x14ac:dyDescent="0.25">
      <c r="AL6063" s="151"/>
    </row>
    <row r="6064" spans="38:38" x14ac:dyDescent="0.25">
      <c r="AL6064" s="151"/>
    </row>
    <row r="6065" spans="38:38" x14ac:dyDescent="0.25">
      <c r="AL6065" s="151"/>
    </row>
    <row r="6066" spans="38:38" x14ac:dyDescent="0.25">
      <c r="AL6066" s="151"/>
    </row>
    <row r="6067" spans="38:38" x14ac:dyDescent="0.25">
      <c r="AL6067" s="151"/>
    </row>
    <row r="6068" spans="38:38" x14ac:dyDescent="0.25">
      <c r="AL6068" s="151"/>
    </row>
    <row r="6069" spans="38:38" x14ac:dyDescent="0.25">
      <c r="AL6069" s="151"/>
    </row>
    <row r="6070" spans="38:38" x14ac:dyDescent="0.25">
      <c r="AL6070" s="151"/>
    </row>
    <row r="6071" spans="38:38" x14ac:dyDescent="0.25">
      <c r="AL6071" s="151"/>
    </row>
    <row r="6072" spans="38:38" x14ac:dyDescent="0.25">
      <c r="AL6072" s="151"/>
    </row>
    <row r="6073" spans="38:38" x14ac:dyDescent="0.25">
      <c r="AL6073" s="151"/>
    </row>
    <row r="6074" spans="38:38" x14ac:dyDescent="0.25">
      <c r="AL6074" s="151"/>
    </row>
    <row r="6075" spans="38:38" x14ac:dyDescent="0.25">
      <c r="AL6075" s="151"/>
    </row>
    <row r="6076" spans="38:38" x14ac:dyDescent="0.25">
      <c r="AL6076" s="151"/>
    </row>
    <row r="6077" spans="38:38" x14ac:dyDescent="0.25">
      <c r="AL6077" s="151"/>
    </row>
    <row r="6078" spans="38:38" x14ac:dyDescent="0.25">
      <c r="AL6078" s="151"/>
    </row>
    <row r="6079" spans="38:38" x14ac:dyDescent="0.25">
      <c r="AL6079" s="151"/>
    </row>
    <row r="6080" spans="38:38" x14ac:dyDescent="0.25">
      <c r="AL6080" s="151"/>
    </row>
    <row r="6081" spans="38:38" x14ac:dyDescent="0.25">
      <c r="AL6081" s="151"/>
    </row>
    <row r="6082" spans="38:38" x14ac:dyDescent="0.25">
      <c r="AL6082" s="151"/>
    </row>
    <row r="6083" spans="38:38" x14ac:dyDescent="0.25">
      <c r="AL6083" s="151"/>
    </row>
    <row r="6084" spans="38:38" x14ac:dyDescent="0.25">
      <c r="AL6084" s="151"/>
    </row>
    <row r="6085" spans="38:38" x14ac:dyDescent="0.25">
      <c r="AL6085" s="151"/>
    </row>
    <row r="6086" spans="38:38" x14ac:dyDescent="0.25">
      <c r="AL6086" s="151"/>
    </row>
    <row r="6087" spans="38:38" x14ac:dyDescent="0.25">
      <c r="AL6087" s="151"/>
    </row>
    <row r="6088" spans="38:38" x14ac:dyDescent="0.25">
      <c r="AL6088" s="151"/>
    </row>
    <row r="6089" spans="38:38" x14ac:dyDescent="0.25">
      <c r="AL6089" s="151"/>
    </row>
    <row r="6090" spans="38:38" x14ac:dyDescent="0.25">
      <c r="AL6090" s="151"/>
    </row>
    <row r="6091" spans="38:38" x14ac:dyDescent="0.25">
      <c r="AL6091" s="151"/>
    </row>
    <row r="6092" spans="38:38" x14ac:dyDescent="0.25">
      <c r="AL6092" s="151"/>
    </row>
    <row r="6093" spans="38:38" x14ac:dyDescent="0.25">
      <c r="AL6093" s="151"/>
    </row>
    <row r="6094" spans="38:38" x14ac:dyDescent="0.25">
      <c r="AL6094" s="151"/>
    </row>
    <row r="6095" spans="38:38" x14ac:dyDescent="0.25">
      <c r="AL6095" s="151"/>
    </row>
    <row r="6096" spans="38:38" x14ac:dyDescent="0.25">
      <c r="AL6096" s="151"/>
    </row>
    <row r="6097" spans="38:38" x14ac:dyDescent="0.25">
      <c r="AL6097" s="151"/>
    </row>
    <row r="6098" spans="38:38" x14ac:dyDescent="0.25">
      <c r="AL6098" s="151"/>
    </row>
    <row r="6099" spans="38:38" x14ac:dyDescent="0.25">
      <c r="AL6099" s="151"/>
    </row>
    <row r="6100" spans="38:38" x14ac:dyDescent="0.25">
      <c r="AL6100" s="151"/>
    </row>
    <row r="6101" spans="38:38" x14ac:dyDescent="0.25">
      <c r="AL6101" s="151"/>
    </row>
    <row r="6102" spans="38:38" x14ac:dyDescent="0.25">
      <c r="AL6102" s="151"/>
    </row>
    <row r="6103" spans="38:38" x14ac:dyDescent="0.25">
      <c r="AL6103" s="151"/>
    </row>
    <row r="6104" spans="38:38" x14ac:dyDescent="0.25">
      <c r="AL6104" s="151"/>
    </row>
    <row r="6105" spans="38:38" x14ac:dyDescent="0.25">
      <c r="AL6105" s="151"/>
    </row>
    <row r="6106" spans="38:38" x14ac:dyDescent="0.25">
      <c r="AL6106" s="151"/>
    </row>
    <row r="6107" spans="38:38" x14ac:dyDescent="0.25">
      <c r="AL6107" s="151"/>
    </row>
    <row r="6108" spans="38:38" x14ac:dyDescent="0.25">
      <c r="AL6108" s="151"/>
    </row>
    <row r="6109" spans="38:38" x14ac:dyDescent="0.25">
      <c r="AL6109" s="151"/>
    </row>
    <row r="6110" spans="38:38" x14ac:dyDescent="0.25">
      <c r="AL6110" s="151"/>
    </row>
    <row r="6111" spans="38:38" x14ac:dyDescent="0.25">
      <c r="AL6111" s="151"/>
    </row>
    <row r="6112" spans="38:38" x14ac:dyDescent="0.25">
      <c r="AL6112" s="151"/>
    </row>
    <row r="6113" spans="38:38" x14ac:dyDescent="0.25">
      <c r="AL6113" s="151"/>
    </row>
    <row r="6114" spans="38:38" x14ac:dyDescent="0.25">
      <c r="AL6114" s="151"/>
    </row>
    <row r="6115" spans="38:38" x14ac:dyDescent="0.25">
      <c r="AL6115" s="151"/>
    </row>
    <row r="6116" spans="38:38" x14ac:dyDescent="0.25">
      <c r="AL6116" s="151"/>
    </row>
    <row r="6117" spans="38:38" x14ac:dyDescent="0.25">
      <c r="AL6117" s="151"/>
    </row>
    <row r="6118" spans="38:38" x14ac:dyDescent="0.25">
      <c r="AL6118" s="151"/>
    </row>
    <row r="6119" spans="38:38" x14ac:dyDescent="0.25">
      <c r="AL6119" s="151"/>
    </row>
    <row r="6120" spans="38:38" x14ac:dyDescent="0.25">
      <c r="AL6120" s="151"/>
    </row>
    <row r="6121" spans="38:38" x14ac:dyDescent="0.25">
      <c r="AL6121" s="151"/>
    </row>
    <row r="6122" spans="38:38" x14ac:dyDescent="0.25">
      <c r="AL6122" s="151"/>
    </row>
    <row r="6123" spans="38:38" x14ac:dyDescent="0.25">
      <c r="AL6123" s="151"/>
    </row>
    <row r="6124" spans="38:38" x14ac:dyDescent="0.25">
      <c r="AL6124" s="151"/>
    </row>
    <row r="6125" spans="38:38" x14ac:dyDescent="0.25">
      <c r="AL6125" s="151"/>
    </row>
    <row r="6126" spans="38:38" x14ac:dyDescent="0.25">
      <c r="AL6126" s="151"/>
    </row>
    <row r="6127" spans="38:38" x14ac:dyDescent="0.25">
      <c r="AL6127" s="151"/>
    </row>
    <row r="6128" spans="38:38" x14ac:dyDescent="0.25">
      <c r="AL6128" s="151"/>
    </row>
    <row r="6129" spans="38:38" x14ac:dyDescent="0.25">
      <c r="AL6129" s="151"/>
    </row>
    <row r="6130" spans="38:38" x14ac:dyDescent="0.25">
      <c r="AL6130" s="151"/>
    </row>
    <row r="6131" spans="38:38" x14ac:dyDescent="0.25">
      <c r="AL6131" s="151"/>
    </row>
    <row r="6132" spans="38:38" x14ac:dyDescent="0.25">
      <c r="AL6132" s="151"/>
    </row>
    <row r="6133" spans="38:38" x14ac:dyDescent="0.25">
      <c r="AL6133" s="151"/>
    </row>
    <row r="6134" spans="38:38" x14ac:dyDescent="0.25">
      <c r="AL6134" s="151"/>
    </row>
    <row r="6135" spans="38:38" x14ac:dyDescent="0.25">
      <c r="AL6135" s="151"/>
    </row>
    <row r="6136" spans="38:38" x14ac:dyDescent="0.25">
      <c r="AL6136" s="151"/>
    </row>
    <row r="6137" spans="38:38" x14ac:dyDescent="0.25">
      <c r="AL6137" s="151"/>
    </row>
    <row r="6138" spans="38:38" x14ac:dyDescent="0.25">
      <c r="AL6138" s="151"/>
    </row>
    <row r="6139" spans="38:38" x14ac:dyDescent="0.25">
      <c r="AL6139" s="151"/>
    </row>
    <row r="6140" spans="38:38" x14ac:dyDescent="0.25">
      <c r="AL6140" s="151"/>
    </row>
    <row r="6141" spans="38:38" x14ac:dyDescent="0.25">
      <c r="AL6141" s="151"/>
    </row>
    <row r="6142" spans="38:38" x14ac:dyDescent="0.25">
      <c r="AL6142" s="151"/>
    </row>
    <row r="6143" spans="38:38" x14ac:dyDescent="0.25">
      <c r="AL6143" s="151"/>
    </row>
    <row r="6144" spans="38:38" x14ac:dyDescent="0.25">
      <c r="AL6144" s="151"/>
    </row>
    <row r="6145" spans="38:38" x14ac:dyDescent="0.25">
      <c r="AL6145" s="151"/>
    </row>
    <row r="6146" spans="38:38" x14ac:dyDescent="0.25">
      <c r="AL6146" s="151"/>
    </row>
    <row r="6147" spans="38:38" x14ac:dyDescent="0.25">
      <c r="AL6147" s="151"/>
    </row>
    <row r="6148" spans="38:38" x14ac:dyDescent="0.25">
      <c r="AL6148" s="151"/>
    </row>
    <row r="6149" spans="38:38" x14ac:dyDescent="0.25">
      <c r="AL6149" s="151"/>
    </row>
    <row r="6150" spans="38:38" x14ac:dyDescent="0.25">
      <c r="AL6150" s="151"/>
    </row>
    <row r="6151" spans="38:38" x14ac:dyDescent="0.25">
      <c r="AL6151" s="151"/>
    </row>
    <row r="6152" spans="38:38" x14ac:dyDescent="0.25">
      <c r="AL6152" s="151"/>
    </row>
    <row r="6153" spans="38:38" x14ac:dyDescent="0.25">
      <c r="AL6153" s="151"/>
    </row>
    <row r="6154" spans="38:38" x14ac:dyDescent="0.25">
      <c r="AL6154" s="151"/>
    </row>
    <row r="6155" spans="38:38" x14ac:dyDescent="0.25">
      <c r="AL6155" s="151"/>
    </row>
    <row r="6156" spans="38:38" x14ac:dyDescent="0.25">
      <c r="AL6156" s="151"/>
    </row>
    <row r="6157" spans="38:38" x14ac:dyDescent="0.25">
      <c r="AL6157" s="151"/>
    </row>
    <row r="6158" spans="38:38" x14ac:dyDescent="0.25">
      <c r="AL6158" s="151"/>
    </row>
    <row r="6159" spans="38:38" x14ac:dyDescent="0.25">
      <c r="AL6159" s="151"/>
    </row>
    <row r="6160" spans="38:38" x14ac:dyDescent="0.25">
      <c r="AL6160" s="151"/>
    </row>
    <row r="6161" spans="38:38" x14ac:dyDescent="0.25">
      <c r="AL6161" s="151"/>
    </row>
    <row r="6162" spans="38:38" x14ac:dyDescent="0.25">
      <c r="AL6162" s="151"/>
    </row>
    <row r="6163" spans="38:38" x14ac:dyDescent="0.25">
      <c r="AL6163" s="151"/>
    </row>
    <row r="6164" spans="38:38" x14ac:dyDescent="0.25">
      <c r="AL6164" s="151"/>
    </row>
    <row r="6165" spans="38:38" x14ac:dyDescent="0.25">
      <c r="AL6165" s="151"/>
    </row>
    <row r="6166" spans="38:38" x14ac:dyDescent="0.25">
      <c r="AL6166" s="151"/>
    </row>
    <row r="6167" spans="38:38" x14ac:dyDescent="0.25">
      <c r="AL6167" s="151"/>
    </row>
    <row r="6168" spans="38:38" x14ac:dyDescent="0.25">
      <c r="AL6168" s="151"/>
    </row>
    <row r="6169" spans="38:38" x14ac:dyDescent="0.25">
      <c r="AL6169" s="151"/>
    </row>
    <row r="6170" spans="38:38" x14ac:dyDescent="0.25">
      <c r="AL6170" s="151"/>
    </row>
    <row r="6171" spans="38:38" x14ac:dyDescent="0.25">
      <c r="AL6171" s="151"/>
    </row>
    <row r="6172" spans="38:38" x14ac:dyDescent="0.25">
      <c r="AL6172" s="151"/>
    </row>
    <row r="6173" spans="38:38" x14ac:dyDescent="0.25">
      <c r="AL6173" s="151"/>
    </row>
    <row r="6174" spans="38:38" x14ac:dyDescent="0.25">
      <c r="AL6174" s="151"/>
    </row>
    <row r="6175" spans="38:38" x14ac:dyDescent="0.25">
      <c r="AL6175" s="151"/>
    </row>
    <row r="6176" spans="38:38" x14ac:dyDescent="0.25">
      <c r="AL6176" s="151"/>
    </row>
    <row r="6177" spans="38:38" x14ac:dyDescent="0.25">
      <c r="AL6177" s="151"/>
    </row>
    <row r="6178" spans="38:38" x14ac:dyDescent="0.25">
      <c r="AL6178" s="151"/>
    </row>
    <row r="6179" spans="38:38" x14ac:dyDescent="0.25">
      <c r="AL6179" s="151"/>
    </row>
    <row r="6180" spans="38:38" x14ac:dyDescent="0.25">
      <c r="AL6180" s="151"/>
    </row>
    <row r="6181" spans="38:38" x14ac:dyDescent="0.25">
      <c r="AL6181" s="151"/>
    </row>
    <row r="6182" spans="38:38" x14ac:dyDescent="0.25">
      <c r="AL6182" s="151"/>
    </row>
    <row r="6183" spans="38:38" x14ac:dyDescent="0.25">
      <c r="AL6183" s="151"/>
    </row>
    <row r="6184" spans="38:38" x14ac:dyDescent="0.25">
      <c r="AL6184" s="151"/>
    </row>
    <row r="6185" spans="38:38" x14ac:dyDescent="0.25">
      <c r="AL6185" s="151"/>
    </row>
    <row r="6186" spans="38:38" x14ac:dyDescent="0.25">
      <c r="AL6186" s="151"/>
    </row>
    <row r="6187" spans="38:38" x14ac:dyDescent="0.25">
      <c r="AL6187" s="151"/>
    </row>
    <row r="6188" spans="38:38" x14ac:dyDescent="0.25">
      <c r="AL6188" s="151"/>
    </row>
    <row r="6189" spans="38:38" x14ac:dyDescent="0.25">
      <c r="AL6189" s="151"/>
    </row>
    <row r="6190" spans="38:38" x14ac:dyDescent="0.25">
      <c r="AL6190" s="151"/>
    </row>
    <row r="6191" spans="38:38" x14ac:dyDescent="0.25">
      <c r="AL6191" s="151"/>
    </row>
    <row r="6192" spans="38:38" x14ac:dyDescent="0.25">
      <c r="AL6192" s="151"/>
    </row>
    <row r="6193" spans="38:38" x14ac:dyDescent="0.25">
      <c r="AL6193" s="151"/>
    </row>
    <row r="6194" spans="38:38" x14ac:dyDescent="0.25">
      <c r="AL6194" s="151"/>
    </row>
    <row r="6195" spans="38:38" x14ac:dyDescent="0.25">
      <c r="AL6195" s="151"/>
    </row>
    <row r="6196" spans="38:38" x14ac:dyDescent="0.25">
      <c r="AL6196" s="151"/>
    </row>
    <row r="6197" spans="38:38" x14ac:dyDescent="0.25">
      <c r="AL6197" s="151"/>
    </row>
    <row r="6198" spans="38:38" x14ac:dyDescent="0.25">
      <c r="AL6198" s="151"/>
    </row>
    <row r="6199" spans="38:38" x14ac:dyDescent="0.25">
      <c r="AL6199" s="151"/>
    </row>
    <row r="6200" spans="38:38" x14ac:dyDescent="0.25">
      <c r="AL6200" s="151"/>
    </row>
    <row r="6201" spans="38:38" x14ac:dyDescent="0.25">
      <c r="AL6201" s="151"/>
    </row>
    <row r="6202" spans="38:38" x14ac:dyDescent="0.25">
      <c r="AL6202" s="151"/>
    </row>
    <row r="6203" spans="38:38" x14ac:dyDescent="0.25">
      <c r="AL6203" s="151"/>
    </row>
    <row r="6204" spans="38:38" x14ac:dyDescent="0.25">
      <c r="AL6204" s="151"/>
    </row>
    <row r="6205" spans="38:38" x14ac:dyDescent="0.25">
      <c r="AL6205" s="151"/>
    </row>
    <row r="6206" spans="38:38" x14ac:dyDescent="0.25">
      <c r="AL6206" s="151"/>
    </row>
    <row r="6207" spans="38:38" x14ac:dyDescent="0.25">
      <c r="AL6207" s="151"/>
    </row>
    <row r="6208" spans="38:38" x14ac:dyDescent="0.25">
      <c r="AL6208" s="151"/>
    </row>
    <row r="6209" spans="38:38" x14ac:dyDescent="0.25">
      <c r="AL6209" s="151"/>
    </row>
    <row r="6210" spans="38:38" x14ac:dyDescent="0.25">
      <c r="AL6210" s="151"/>
    </row>
    <row r="6211" spans="38:38" x14ac:dyDescent="0.25">
      <c r="AL6211" s="151"/>
    </row>
    <row r="6212" spans="38:38" x14ac:dyDescent="0.25">
      <c r="AL6212" s="151"/>
    </row>
    <row r="6213" spans="38:38" x14ac:dyDescent="0.25">
      <c r="AL6213" s="151"/>
    </row>
    <row r="6214" spans="38:38" x14ac:dyDescent="0.25">
      <c r="AL6214" s="151"/>
    </row>
    <row r="6215" spans="38:38" x14ac:dyDescent="0.25">
      <c r="AL6215" s="151"/>
    </row>
    <row r="6216" spans="38:38" x14ac:dyDescent="0.25">
      <c r="AL6216" s="151"/>
    </row>
    <row r="6217" spans="38:38" x14ac:dyDescent="0.25">
      <c r="AL6217" s="151"/>
    </row>
    <row r="6218" spans="38:38" x14ac:dyDescent="0.25">
      <c r="AL6218" s="151"/>
    </row>
    <row r="6219" spans="38:38" x14ac:dyDescent="0.25">
      <c r="AL6219" s="151"/>
    </row>
    <row r="6220" spans="38:38" x14ac:dyDescent="0.25">
      <c r="AL6220" s="151"/>
    </row>
    <row r="6221" spans="38:38" x14ac:dyDescent="0.25">
      <c r="AL6221" s="151"/>
    </row>
    <row r="6222" spans="38:38" x14ac:dyDescent="0.25">
      <c r="AL6222" s="151"/>
    </row>
    <row r="6223" spans="38:38" x14ac:dyDescent="0.25">
      <c r="AL6223" s="151"/>
    </row>
    <row r="6224" spans="38:38" x14ac:dyDescent="0.25">
      <c r="AL6224" s="151"/>
    </row>
    <row r="6225" spans="38:38" x14ac:dyDescent="0.25">
      <c r="AL6225" s="151"/>
    </row>
    <row r="6226" spans="38:38" x14ac:dyDescent="0.25">
      <c r="AL6226" s="151"/>
    </row>
    <row r="6227" spans="38:38" x14ac:dyDescent="0.25">
      <c r="AL6227" s="151"/>
    </row>
    <row r="6228" spans="38:38" x14ac:dyDescent="0.25">
      <c r="AL6228" s="151"/>
    </row>
    <row r="6229" spans="38:38" x14ac:dyDescent="0.25">
      <c r="AL6229" s="151"/>
    </row>
    <row r="6230" spans="38:38" x14ac:dyDescent="0.25">
      <c r="AL6230" s="151"/>
    </row>
    <row r="6231" spans="38:38" x14ac:dyDescent="0.25">
      <c r="AL6231" s="151"/>
    </row>
    <row r="6232" spans="38:38" x14ac:dyDescent="0.25">
      <c r="AL6232" s="151"/>
    </row>
    <row r="6233" spans="38:38" x14ac:dyDescent="0.25">
      <c r="AL6233" s="151"/>
    </row>
    <row r="6234" spans="38:38" x14ac:dyDescent="0.25">
      <c r="AL6234" s="151"/>
    </row>
    <row r="6235" spans="38:38" x14ac:dyDescent="0.25">
      <c r="AL6235" s="151"/>
    </row>
    <row r="6236" spans="38:38" x14ac:dyDescent="0.25">
      <c r="AL6236" s="151"/>
    </row>
    <row r="6237" spans="38:38" x14ac:dyDescent="0.25">
      <c r="AL6237" s="151"/>
    </row>
    <row r="6238" spans="38:38" x14ac:dyDescent="0.25">
      <c r="AL6238" s="151"/>
    </row>
    <row r="6239" spans="38:38" x14ac:dyDescent="0.25">
      <c r="AL6239" s="151"/>
    </row>
    <row r="6240" spans="38:38" x14ac:dyDescent="0.25">
      <c r="AL6240" s="151"/>
    </row>
    <row r="6241" spans="38:38" x14ac:dyDescent="0.25">
      <c r="AL6241" s="151"/>
    </row>
    <row r="6242" spans="38:38" x14ac:dyDescent="0.25">
      <c r="AL6242" s="151"/>
    </row>
    <row r="6243" spans="38:38" x14ac:dyDescent="0.25">
      <c r="AL6243" s="151"/>
    </row>
    <row r="6244" spans="38:38" x14ac:dyDescent="0.25">
      <c r="AL6244" s="151"/>
    </row>
    <row r="6245" spans="38:38" x14ac:dyDescent="0.25">
      <c r="AL6245" s="151"/>
    </row>
    <row r="6246" spans="38:38" x14ac:dyDescent="0.25">
      <c r="AL6246" s="151"/>
    </row>
    <row r="6247" spans="38:38" x14ac:dyDescent="0.25">
      <c r="AL6247" s="151"/>
    </row>
    <row r="6248" spans="38:38" x14ac:dyDescent="0.25">
      <c r="AL6248" s="151"/>
    </row>
    <row r="6249" spans="38:38" x14ac:dyDescent="0.25">
      <c r="AL6249" s="151"/>
    </row>
    <row r="6250" spans="38:38" x14ac:dyDescent="0.25">
      <c r="AL6250" s="151"/>
    </row>
    <row r="6251" spans="38:38" x14ac:dyDescent="0.25">
      <c r="AL6251" s="151"/>
    </row>
    <row r="6252" spans="38:38" x14ac:dyDescent="0.25">
      <c r="AL6252" s="151"/>
    </row>
    <row r="6253" spans="38:38" x14ac:dyDescent="0.25">
      <c r="AL6253" s="151"/>
    </row>
    <row r="6254" spans="38:38" x14ac:dyDescent="0.25">
      <c r="AL6254" s="151"/>
    </row>
    <row r="6255" spans="38:38" x14ac:dyDescent="0.25">
      <c r="AL6255" s="151"/>
    </row>
    <row r="6256" spans="38:38" x14ac:dyDescent="0.25">
      <c r="AL6256" s="151"/>
    </row>
    <row r="6257" spans="38:38" x14ac:dyDescent="0.25">
      <c r="AL6257" s="151"/>
    </row>
    <row r="6258" spans="38:38" x14ac:dyDescent="0.25">
      <c r="AL6258" s="151"/>
    </row>
    <row r="6259" spans="38:38" x14ac:dyDescent="0.25">
      <c r="AL6259" s="151"/>
    </row>
    <row r="6260" spans="38:38" x14ac:dyDescent="0.25">
      <c r="AL6260" s="151"/>
    </row>
    <row r="6261" spans="38:38" x14ac:dyDescent="0.25">
      <c r="AL6261" s="151"/>
    </row>
    <row r="6262" spans="38:38" x14ac:dyDescent="0.25">
      <c r="AL6262" s="151"/>
    </row>
    <row r="6263" spans="38:38" x14ac:dyDescent="0.25">
      <c r="AL6263" s="151"/>
    </row>
    <row r="6264" spans="38:38" x14ac:dyDescent="0.25">
      <c r="AL6264" s="151"/>
    </row>
    <row r="6265" spans="38:38" x14ac:dyDescent="0.25">
      <c r="AL6265" s="151"/>
    </row>
    <row r="6266" spans="38:38" x14ac:dyDescent="0.25">
      <c r="AL6266" s="151"/>
    </row>
    <row r="6267" spans="38:38" x14ac:dyDescent="0.25">
      <c r="AL6267" s="151"/>
    </row>
    <row r="6268" spans="38:38" x14ac:dyDescent="0.25">
      <c r="AL6268" s="151"/>
    </row>
    <row r="6269" spans="38:38" x14ac:dyDescent="0.25">
      <c r="AL6269" s="151"/>
    </row>
    <row r="6270" spans="38:38" x14ac:dyDescent="0.25">
      <c r="AL6270" s="151"/>
    </row>
    <row r="6271" spans="38:38" x14ac:dyDescent="0.25">
      <c r="AL6271" s="151"/>
    </row>
    <row r="6272" spans="38:38" x14ac:dyDescent="0.25">
      <c r="AL6272" s="151"/>
    </row>
    <row r="6273" spans="38:38" x14ac:dyDescent="0.25">
      <c r="AL6273" s="151"/>
    </row>
    <row r="6274" spans="38:38" x14ac:dyDescent="0.25">
      <c r="AL6274" s="151"/>
    </row>
    <row r="6275" spans="38:38" x14ac:dyDescent="0.25">
      <c r="AL6275" s="151"/>
    </row>
    <row r="6276" spans="38:38" x14ac:dyDescent="0.25">
      <c r="AL6276" s="151"/>
    </row>
    <row r="6277" spans="38:38" x14ac:dyDescent="0.25">
      <c r="AL6277" s="151"/>
    </row>
    <row r="6278" spans="38:38" x14ac:dyDescent="0.25">
      <c r="AL6278" s="151"/>
    </row>
    <row r="6279" spans="38:38" x14ac:dyDescent="0.25">
      <c r="AL6279" s="151"/>
    </row>
    <row r="6280" spans="38:38" x14ac:dyDescent="0.25">
      <c r="AL6280" s="151"/>
    </row>
    <row r="6281" spans="38:38" x14ac:dyDescent="0.25">
      <c r="AL6281" s="151"/>
    </row>
    <row r="6282" spans="38:38" x14ac:dyDescent="0.25">
      <c r="AL6282" s="151"/>
    </row>
    <row r="6283" spans="38:38" x14ac:dyDescent="0.25">
      <c r="AL6283" s="151"/>
    </row>
    <row r="6284" spans="38:38" x14ac:dyDescent="0.25">
      <c r="AL6284" s="151"/>
    </row>
    <row r="6285" spans="38:38" x14ac:dyDescent="0.25">
      <c r="AL6285" s="151"/>
    </row>
    <row r="6286" spans="38:38" x14ac:dyDescent="0.25">
      <c r="AL6286" s="151"/>
    </row>
    <row r="6287" spans="38:38" x14ac:dyDescent="0.25">
      <c r="AL6287" s="151"/>
    </row>
    <row r="6288" spans="38:38" x14ac:dyDescent="0.25">
      <c r="AL6288" s="151"/>
    </row>
    <row r="6289" spans="38:38" x14ac:dyDescent="0.25">
      <c r="AL6289" s="151"/>
    </row>
    <row r="6290" spans="38:38" x14ac:dyDescent="0.25">
      <c r="AL6290" s="151"/>
    </row>
    <row r="6291" spans="38:38" x14ac:dyDescent="0.25">
      <c r="AL6291" s="151"/>
    </row>
    <row r="6292" spans="38:38" x14ac:dyDescent="0.25">
      <c r="AL6292" s="151"/>
    </row>
    <row r="6293" spans="38:38" x14ac:dyDescent="0.25">
      <c r="AL6293" s="151"/>
    </row>
    <row r="6294" spans="38:38" x14ac:dyDescent="0.25">
      <c r="AL6294" s="151"/>
    </row>
    <row r="6295" spans="38:38" x14ac:dyDescent="0.25">
      <c r="AL6295" s="151"/>
    </row>
    <row r="6296" spans="38:38" x14ac:dyDescent="0.25">
      <c r="AL6296" s="151"/>
    </row>
    <row r="6297" spans="38:38" x14ac:dyDescent="0.25">
      <c r="AL6297" s="151"/>
    </row>
    <row r="6298" spans="38:38" x14ac:dyDescent="0.25">
      <c r="AL6298" s="151"/>
    </row>
    <row r="6299" spans="38:38" x14ac:dyDescent="0.25">
      <c r="AL6299" s="151"/>
    </row>
    <row r="6300" spans="38:38" x14ac:dyDescent="0.25">
      <c r="AL6300" s="151"/>
    </row>
    <row r="6301" spans="38:38" x14ac:dyDescent="0.25">
      <c r="AL6301" s="151"/>
    </row>
    <row r="6302" spans="38:38" x14ac:dyDescent="0.25">
      <c r="AL6302" s="151"/>
    </row>
    <row r="6303" spans="38:38" x14ac:dyDescent="0.25">
      <c r="AL6303" s="151"/>
    </row>
    <row r="6304" spans="38:38" x14ac:dyDescent="0.25">
      <c r="AL6304" s="151"/>
    </row>
    <row r="6305" spans="38:38" x14ac:dyDescent="0.25">
      <c r="AL6305" s="151"/>
    </row>
    <row r="6306" spans="38:38" x14ac:dyDescent="0.25">
      <c r="AL6306" s="151"/>
    </row>
    <row r="6307" spans="38:38" x14ac:dyDescent="0.25">
      <c r="AL6307" s="151"/>
    </row>
    <row r="6308" spans="38:38" x14ac:dyDescent="0.25">
      <c r="AL6308" s="151"/>
    </row>
    <row r="6309" spans="38:38" x14ac:dyDescent="0.25">
      <c r="AL6309" s="151"/>
    </row>
    <row r="6310" spans="38:38" x14ac:dyDescent="0.25">
      <c r="AL6310" s="151"/>
    </row>
    <row r="6311" spans="38:38" x14ac:dyDescent="0.25">
      <c r="AL6311" s="151"/>
    </row>
    <row r="6312" spans="38:38" x14ac:dyDescent="0.25">
      <c r="AL6312" s="151"/>
    </row>
    <row r="6313" spans="38:38" x14ac:dyDescent="0.25">
      <c r="AL6313" s="151"/>
    </row>
    <row r="6314" spans="38:38" x14ac:dyDescent="0.25">
      <c r="AL6314" s="151"/>
    </row>
    <row r="6315" spans="38:38" x14ac:dyDescent="0.25">
      <c r="AL6315" s="151"/>
    </row>
    <row r="6316" spans="38:38" x14ac:dyDescent="0.25">
      <c r="AL6316" s="151"/>
    </row>
    <row r="6317" spans="38:38" x14ac:dyDescent="0.25">
      <c r="AL6317" s="151"/>
    </row>
    <row r="6318" spans="38:38" x14ac:dyDescent="0.25">
      <c r="AL6318" s="151"/>
    </row>
    <row r="6319" spans="38:38" x14ac:dyDescent="0.25">
      <c r="AL6319" s="151"/>
    </row>
    <row r="6320" spans="38:38" x14ac:dyDescent="0.25">
      <c r="AL6320" s="151"/>
    </row>
    <row r="6321" spans="38:38" x14ac:dyDescent="0.25">
      <c r="AL6321" s="151"/>
    </row>
    <row r="6322" spans="38:38" x14ac:dyDescent="0.25">
      <c r="AL6322" s="151"/>
    </row>
    <row r="6323" spans="38:38" x14ac:dyDescent="0.25">
      <c r="AL6323" s="151"/>
    </row>
    <row r="6324" spans="38:38" x14ac:dyDescent="0.25">
      <c r="AL6324" s="151"/>
    </row>
    <row r="6325" spans="38:38" x14ac:dyDescent="0.25">
      <c r="AL6325" s="151"/>
    </row>
    <row r="6326" spans="38:38" x14ac:dyDescent="0.25">
      <c r="AL6326" s="151"/>
    </row>
    <row r="6327" spans="38:38" x14ac:dyDescent="0.25">
      <c r="AL6327" s="151"/>
    </row>
    <row r="6328" spans="38:38" x14ac:dyDescent="0.25">
      <c r="AL6328" s="151"/>
    </row>
    <row r="6329" spans="38:38" x14ac:dyDescent="0.25">
      <c r="AL6329" s="151"/>
    </row>
    <row r="6330" spans="38:38" x14ac:dyDescent="0.25">
      <c r="AL6330" s="151"/>
    </row>
    <row r="6331" spans="38:38" x14ac:dyDescent="0.25">
      <c r="AL6331" s="151"/>
    </row>
    <row r="6332" spans="38:38" x14ac:dyDescent="0.25">
      <c r="AL6332" s="151"/>
    </row>
    <row r="6333" spans="38:38" x14ac:dyDescent="0.25">
      <c r="AL6333" s="151"/>
    </row>
    <row r="6334" spans="38:38" x14ac:dyDescent="0.25">
      <c r="AL6334" s="151"/>
    </row>
    <row r="6335" spans="38:38" x14ac:dyDescent="0.25">
      <c r="AL6335" s="151"/>
    </row>
    <row r="6336" spans="38:38" x14ac:dyDescent="0.25">
      <c r="AL6336" s="151"/>
    </row>
    <row r="6337" spans="38:38" x14ac:dyDescent="0.25">
      <c r="AL6337" s="151"/>
    </row>
    <row r="6338" spans="38:38" x14ac:dyDescent="0.25">
      <c r="AL6338" s="151"/>
    </row>
    <row r="6339" spans="38:38" x14ac:dyDescent="0.25">
      <c r="AL6339" s="151"/>
    </row>
    <row r="6340" spans="38:38" x14ac:dyDescent="0.25">
      <c r="AL6340" s="151"/>
    </row>
    <row r="6341" spans="38:38" x14ac:dyDescent="0.25">
      <c r="AL6341" s="151"/>
    </row>
    <row r="6342" spans="38:38" x14ac:dyDescent="0.25">
      <c r="AL6342" s="151"/>
    </row>
    <row r="6343" spans="38:38" x14ac:dyDescent="0.25">
      <c r="AL6343" s="151"/>
    </row>
    <row r="6344" spans="38:38" x14ac:dyDescent="0.25">
      <c r="AL6344" s="151"/>
    </row>
    <row r="6345" spans="38:38" x14ac:dyDescent="0.25">
      <c r="AL6345" s="151"/>
    </row>
    <row r="6346" spans="38:38" x14ac:dyDescent="0.25">
      <c r="AL6346" s="151"/>
    </row>
    <row r="6347" spans="38:38" x14ac:dyDescent="0.25">
      <c r="AL6347" s="151"/>
    </row>
    <row r="6348" spans="38:38" x14ac:dyDescent="0.25">
      <c r="AL6348" s="151"/>
    </row>
    <row r="6349" spans="38:38" x14ac:dyDescent="0.25">
      <c r="AL6349" s="151"/>
    </row>
    <row r="6350" spans="38:38" x14ac:dyDescent="0.25">
      <c r="AL6350" s="151"/>
    </row>
    <row r="6351" spans="38:38" x14ac:dyDescent="0.25">
      <c r="AL6351" s="151"/>
    </row>
    <row r="6352" spans="38:38" x14ac:dyDescent="0.25">
      <c r="AL6352" s="151"/>
    </row>
    <row r="6353" spans="38:38" x14ac:dyDescent="0.25">
      <c r="AL6353" s="151"/>
    </row>
    <row r="6354" spans="38:38" x14ac:dyDescent="0.25">
      <c r="AL6354" s="151"/>
    </row>
    <row r="6355" spans="38:38" x14ac:dyDescent="0.25">
      <c r="AL6355" s="151"/>
    </row>
    <row r="6356" spans="38:38" x14ac:dyDescent="0.25">
      <c r="AL6356" s="151"/>
    </row>
    <row r="6357" spans="38:38" x14ac:dyDescent="0.25">
      <c r="AL6357" s="151"/>
    </row>
    <row r="6358" spans="38:38" x14ac:dyDescent="0.25">
      <c r="AL6358" s="151"/>
    </row>
    <row r="6359" spans="38:38" x14ac:dyDescent="0.25">
      <c r="AL6359" s="151"/>
    </row>
    <row r="6360" spans="38:38" x14ac:dyDescent="0.25">
      <c r="AL6360" s="151"/>
    </row>
    <row r="6361" spans="38:38" x14ac:dyDescent="0.25">
      <c r="AL6361" s="151"/>
    </row>
    <row r="6362" spans="38:38" x14ac:dyDescent="0.25">
      <c r="AL6362" s="151"/>
    </row>
    <row r="6363" spans="38:38" x14ac:dyDescent="0.25">
      <c r="AL6363" s="151"/>
    </row>
    <row r="6364" spans="38:38" x14ac:dyDescent="0.25">
      <c r="AL6364" s="151"/>
    </row>
    <row r="6365" spans="38:38" x14ac:dyDescent="0.25">
      <c r="AL6365" s="151"/>
    </row>
    <row r="6366" spans="38:38" x14ac:dyDescent="0.25">
      <c r="AL6366" s="151"/>
    </row>
    <row r="6367" spans="38:38" x14ac:dyDescent="0.25">
      <c r="AL6367" s="151"/>
    </row>
    <row r="6368" spans="38:38" x14ac:dyDescent="0.25">
      <c r="AL6368" s="151"/>
    </row>
    <row r="6369" spans="38:38" x14ac:dyDescent="0.25">
      <c r="AL6369" s="151"/>
    </row>
    <row r="6370" spans="38:38" x14ac:dyDescent="0.25">
      <c r="AL6370" s="151"/>
    </row>
    <row r="6371" spans="38:38" x14ac:dyDescent="0.25">
      <c r="AL6371" s="151"/>
    </row>
    <row r="6372" spans="38:38" x14ac:dyDescent="0.25">
      <c r="AL6372" s="151"/>
    </row>
    <row r="6373" spans="38:38" x14ac:dyDescent="0.25">
      <c r="AL6373" s="151"/>
    </row>
    <row r="6374" spans="38:38" x14ac:dyDescent="0.25">
      <c r="AL6374" s="151"/>
    </row>
    <row r="6375" spans="38:38" x14ac:dyDescent="0.25">
      <c r="AL6375" s="151"/>
    </row>
    <row r="6376" spans="38:38" x14ac:dyDescent="0.25">
      <c r="AL6376" s="151"/>
    </row>
    <row r="6377" spans="38:38" x14ac:dyDescent="0.25">
      <c r="AL6377" s="151"/>
    </row>
    <row r="6378" spans="38:38" x14ac:dyDescent="0.25">
      <c r="AL6378" s="151"/>
    </row>
    <row r="6379" spans="38:38" x14ac:dyDescent="0.25">
      <c r="AL6379" s="151"/>
    </row>
    <row r="6380" spans="38:38" x14ac:dyDescent="0.25">
      <c r="AL6380" s="151"/>
    </row>
    <row r="6381" spans="38:38" x14ac:dyDescent="0.25">
      <c r="AL6381" s="151"/>
    </row>
    <row r="6382" spans="38:38" x14ac:dyDescent="0.25">
      <c r="AL6382" s="151"/>
    </row>
    <row r="6383" spans="38:38" x14ac:dyDescent="0.25">
      <c r="AL6383" s="151"/>
    </row>
    <row r="6384" spans="38:38" x14ac:dyDescent="0.25">
      <c r="AL6384" s="151"/>
    </row>
    <row r="6385" spans="38:38" x14ac:dyDescent="0.25">
      <c r="AL6385" s="151"/>
    </row>
    <row r="6386" spans="38:38" x14ac:dyDescent="0.25">
      <c r="AL6386" s="151"/>
    </row>
    <row r="6387" spans="38:38" x14ac:dyDescent="0.25">
      <c r="AL6387" s="151"/>
    </row>
    <row r="6388" spans="38:38" x14ac:dyDescent="0.25">
      <c r="AL6388" s="151"/>
    </row>
    <row r="6389" spans="38:38" x14ac:dyDescent="0.25">
      <c r="AL6389" s="151"/>
    </row>
    <row r="6390" spans="38:38" x14ac:dyDescent="0.25">
      <c r="AL6390" s="151"/>
    </row>
    <row r="6391" spans="38:38" x14ac:dyDescent="0.25">
      <c r="AL6391" s="151"/>
    </row>
    <row r="6392" spans="38:38" x14ac:dyDescent="0.25">
      <c r="AL6392" s="151"/>
    </row>
    <row r="6393" spans="38:38" x14ac:dyDescent="0.25">
      <c r="AL6393" s="151"/>
    </row>
    <row r="6394" spans="38:38" x14ac:dyDescent="0.25">
      <c r="AL6394" s="151"/>
    </row>
    <row r="6395" spans="38:38" x14ac:dyDescent="0.25">
      <c r="AL6395" s="151"/>
    </row>
    <row r="6396" spans="38:38" x14ac:dyDescent="0.25">
      <c r="AL6396" s="151"/>
    </row>
    <row r="6397" spans="38:38" x14ac:dyDescent="0.25">
      <c r="AL6397" s="151"/>
    </row>
    <row r="6398" spans="38:38" x14ac:dyDescent="0.25">
      <c r="AL6398" s="151"/>
    </row>
    <row r="6399" spans="38:38" x14ac:dyDescent="0.25">
      <c r="AL6399" s="151"/>
    </row>
    <row r="6400" spans="38:38" x14ac:dyDescent="0.25">
      <c r="AL6400" s="151"/>
    </row>
    <row r="6401" spans="38:38" x14ac:dyDescent="0.25">
      <c r="AL6401" s="151"/>
    </row>
    <row r="6402" spans="38:38" x14ac:dyDescent="0.25">
      <c r="AL6402" s="151"/>
    </row>
    <row r="6403" spans="38:38" x14ac:dyDescent="0.25">
      <c r="AL6403" s="151"/>
    </row>
    <row r="6404" spans="38:38" x14ac:dyDescent="0.25">
      <c r="AL6404" s="151"/>
    </row>
    <row r="6405" spans="38:38" x14ac:dyDescent="0.25">
      <c r="AL6405" s="151"/>
    </row>
    <row r="6406" spans="38:38" x14ac:dyDescent="0.25">
      <c r="AL6406" s="151"/>
    </row>
    <row r="6407" spans="38:38" x14ac:dyDescent="0.25">
      <c r="AL6407" s="151"/>
    </row>
    <row r="6408" spans="38:38" x14ac:dyDescent="0.25">
      <c r="AL6408" s="151"/>
    </row>
    <row r="6409" spans="38:38" x14ac:dyDescent="0.25">
      <c r="AL6409" s="151"/>
    </row>
    <row r="6410" spans="38:38" x14ac:dyDescent="0.25">
      <c r="AL6410" s="151"/>
    </row>
    <row r="6411" spans="38:38" x14ac:dyDescent="0.25">
      <c r="AL6411" s="151"/>
    </row>
    <row r="6412" spans="38:38" x14ac:dyDescent="0.25">
      <c r="AL6412" s="151"/>
    </row>
    <row r="6413" spans="38:38" x14ac:dyDescent="0.25">
      <c r="AL6413" s="151"/>
    </row>
    <row r="6414" spans="38:38" x14ac:dyDescent="0.25">
      <c r="AL6414" s="151"/>
    </row>
    <row r="6415" spans="38:38" x14ac:dyDescent="0.25">
      <c r="AL6415" s="151"/>
    </row>
    <row r="6416" spans="38:38" x14ac:dyDescent="0.25">
      <c r="AL6416" s="151"/>
    </row>
    <row r="6417" spans="38:38" x14ac:dyDescent="0.25">
      <c r="AL6417" s="151"/>
    </row>
    <row r="6418" spans="38:38" x14ac:dyDescent="0.25">
      <c r="AL6418" s="151"/>
    </row>
    <row r="6419" spans="38:38" x14ac:dyDescent="0.25">
      <c r="AL6419" s="151"/>
    </row>
    <row r="6420" spans="38:38" x14ac:dyDescent="0.25">
      <c r="AL6420" s="151"/>
    </row>
    <row r="6421" spans="38:38" x14ac:dyDescent="0.25">
      <c r="AL6421" s="151"/>
    </row>
    <row r="6422" spans="38:38" x14ac:dyDescent="0.25">
      <c r="AL6422" s="151"/>
    </row>
    <row r="6423" spans="38:38" x14ac:dyDescent="0.25">
      <c r="AL6423" s="151"/>
    </row>
    <row r="6424" spans="38:38" x14ac:dyDescent="0.25">
      <c r="AL6424" s="151"/>
    </row>
    <row r="6425" spans="38:38" x14ac:dyDescent="0.25">
      <c r="AL6425" s="151"/>
    </row>
    <row r="6426" spans="38:38" x14ac:dyDescent="0.25">
      <c r="AL6426" s="151"/>
    </row>
    <row r="6427" spans="38:38" x14ac:dyDescent="0.25">
      <c r="AL6427" s="151"/>
    </row>
    <row r="6428" spans="38:38" x14ac:dyDescent="0.25">
      <c r="AL6428" s="151"/>
    </row>
    <row r="6429" spans="38:38" x14ac:dyDescent="0.25">
      <c r="AL6429" s="151"/>
    </row>
    <row r="6430" spans="38:38" x14ac:dyDescent="0.25">
      <c r="AL6430" s="151"/>
    </row>
    <row r="6431" spans="38:38" x14ac:dyDescent="0.25">
      <c r="AL6431" s="151"/>
    </row>
    <row r="6432" spans="38:38" x14ac:dyDescent="0.25">
      <c r="AL6432" s="151"/>
    </row>
    <row r="6433" spans="38:38" x14ac:dyDescent="0.25">
      <c r="AL6433" s="151"/>
    </row>
    <row r="6434" spans="38:38" x14ac:dyDescent="0.25">
      <c r="AL6434" s="151"/>
    </row>
    <row r="6435" spans="38:38" x14ac:dyDescent="0.25">
      <c r="AL6435" s="151"/>
    </row>
    <row r="6436" spans="38:38" x14ac:dyDescent="0.25">
      <c r="AL6436" s="151"/>
    </row>
    <row r="6437" spans="38:38" x14ac:dyDescent="0.25">
      <c r="AL6437" s="151"/>
    </row>
    <row r="6438" spans="38:38" x14ac:dyDescent="0.25">
      <c r="AL6438" s="151"/>
    </row>
    <row r="6439" spans="38:38" x14ac:dyDescent="0.25">
      <c r="AL6439" s="151"/>
    </row>
    <row r="6440" spans="38:38" x14ac:dyDescent="0.25">
      <c r="AL6440" s="151"/>
    </row>
    <row r="6441" spans="38:38" x14ac:dyDescent="0.25">
      <c r="AL6441" s="151"/>
    </row>
    <row r="6442" spans="38:38" x14ac:dyDescent="0.25">
      <c r="AL6442" s="151"/>
    </row>
    <row r="6443" spans="38:38" x14ac:dyDescent="0.25">
      <c r="AL6443" s="151"/>
    </row>
    <row r="6444" spans="38:38" x14ac:dyDescent="0.25">
      <c r="AL6444" s="151"/>
    </row>
    <row r="6445" spans="38:38" x14ac:dyDescent="0.25">
      <c r="AL6445" s="151"/>
    </row>
    <row r="6446" spans="38:38" x14ac:dyDescent="0.25">
      <c r="AL6446" s="151"/>
    </row>
    <row r="6447" spans="38:38" x14ac:dyDescent="0.25">
      <c r="AL6447" s="151"/>
    </row>
    <row r="6448" spans="38:38" x14ac:dyDescent="0.25">
      <c r="AL6448" s="151"/>
    </row>
    <row r="6449" spans="38:38" x14ac:dyDescent="0.25">
      <c r="AL6449" s="151"/>
    </row>
    <row r="6450" spans="38:38" x14ac:dyDescent="0.25">
      <c r="AL6450" s="151"/>
    </row>
    <row r="6451" spans="38:38" x14ac:dyDescent="0.25">
      <c r="AL6451" s="151"/>
    </row>
    <row r="6452" spans="38:38" x14ac:dyDescent="0.25">
      <c r="AL6452" s="151"/>
    </row>
    <row r="6453" spans="38:38" x14ac:dyDescent="0.25">
      <c r="AL6453" s="151"/>
    </row>
    <row r="6454" spans="38:38" x14ac:dyDescent="0.25">
      <c r="AL6454" s="151"/>
    </row>
    <row r="6455" spans="38:38" x14ac:dyDescent="0.25">
      <c r="AL6455" s="151"/>
    </row>
    <row r="6456" spans="38:38" x14ac:dyDescent="0.25">
      <c r="AL6456" s="151"/>
    </row>
    <row r="6457" spans="38:38" x14ac:dyDescent="0.25">
      <c r="AL6457" s="151"/>
    </row>
    <row r="6458" spans="38:38" x14ac:dyDescent="0.25">
      <c r="AL6458" s="151"/>
    </row>
    <row r="6459" spans="38:38" x14ac:dyDescent="0.25">
      <c r="AL6459" s="151"/>
    </row>
    <row r="6460" spans="38:38" x14ac:dyDescent="0.25">
      <c r="AL6460" s="151"/>
    </row>
    <row r="6461" spans="38:38" x14ac:dyDescent="0.25">
      <c r="AL6461" s="151"/>
    </row>
    <row r="6462" spans="38:38" x14ac:dyDescent="0.25">
      <c r="AL6462" s="151"/>
    </row>
    <row r="6463" spans="38:38" x14ac:dyDescent="0.25">
      <c r="AL6463" s="151"/>
    </row>
    <row r="6464" spans="38:38" x14ac:dyDescent="0.25">
      <c r="AL6464" s="151"/>
    </row>
    <row r="6465" spans="38:38" x14ac:dyDescent="0.25">
      <c r="AL6465" s="151"/>
    </row>
    <row r="6466" spans="38:38" x14ac:dyDescent="0.25">
      <c r="AL6466" s="151"/>
    </row>
    <row r="6467" spans="38:38" x14ac:dyDescent="0.25">
      <c r="AL6467" s="151"/>
    </row>
    <row r="6468" spans="38:38" x14ac:dyDescent="0.25">
      <c r="AL6468" s="151"/>
    </row>
    <row r="6469" spans="38:38" x14ac:dyDescent="0.25">
      <c r="AL6469" s="151"/>
    </row>
    <row r="6470" spans="38:38" x14ac:dyDescent="0.25">
      <c r="AL6470" s="151"/>
    </row>
    <row r="6471" spans="38:38" x14ac:dyDescent="0.25">
      <c r="AL6471" s="151"/>
    </row>
    <row r="6472" spans="38:38" x14ac:dyDescent="0.25">
      <c r="AL6472" s="151"/>
    </row>
    <row r="6473" spans="38:38" x14ac:dyDescent="0.25">
      <c r="AL6473" s="151"/>
    </row>
    <row r="6474" spans="38:38" x14ac:dyDescent="0.25">
      <c r="AL6474" s="151"/>
    </row>
    <row r="6475" spans="38:38" x14ac:dyDescent="0.25">
      <c r="AL6475" s="151"/>
    </row>
    <row r="6476" spans="38:38" x14ac:dyDescent="0.25">
      <c r="AL6476" s="151"/>
    </row>
    <row r="6477" spans="38:38" x14ac:dyDescent="0.25">
      <c r="AL6477" s="151"/>
    </row>
    <row r="6478" spans="38:38" x14ac:dyDescent="0.25">
      <c r="AL6478" s="151"/>
    </row>
    <row r="6479" spans="38:38" x14ac:dyDescent="0.25">
      <c r="AL6479" s="151"/>
    </row>
    <row r="6480" spans="38:38" x14ac:dyDescent="0.25">
      <c r="AL6480" s="151"/>
    </row>
    <row r="6481" spans="38:38" x14ac:dyDescent="0.25">
      <c r="AL6481" s="151"/>
    </row>
    <row r="6482" spans="38:38" x14ac:dyDescent="0.25">
      <c r="AL6482" s="151"/>
    </row>
    <row r="6483" spans="38:38" x14ac:dyDescent="0.25">
      <c r="AL6483" s="151"/>
    </row>
    <row r="6484" spans="38:38" x14ac:dyDescent="0.25">
      <c r="AL6484" s="151"/>
    </row>
    <row r="6485" spans="38:38" x14ac:dyDescent="0.25">
      <c r="AL6485" s="151"/>
    </row>
    <row r="6486" spans="38:38" x14ac:dyDescent="0.25">
      <c r="AL6486" s="151"/>
    </row>
    <row r="6487" spans="38:38" x14ac:dyDescent="0.25">
      <c r="AL6487" s="151"/>
    </row>
    <row r="6488" spans="38:38" x14ac:dyDescent="0.25">
      <c r="AL6488" s="151"/>
    </row>
    <row r="6489" spans="38:38" x14ac:dyDescent="0.25">
      <c r="AL6489" s="151"/>
    </row>
    <row r="6490" spans="38:38" x14ac:dyDescent="0.25">
      <c r="AL6490" s="151"/>
    </row>
    <row r="6491" spans="38:38" x14ac:dyDescent="0.25">
      <c r="AL6491" s="151"/>
    </row>
    <row r="6492" spans="38:38" x14ac:dyDescent="0.25">
      <c r="AL6492" s="151"/>
    </row>
    <row r="6493" spans="38:38" x14ac:dyDescent="0.25">
      <c r="AL6493" s="151"/>
    </row>
    <row r="6494" spans="38:38" x14ac:dyDescent="0.25">
      <c r="AL6494" s="151"/>
    </row>
    <row r="6495" spans="38:38" x14ac:dyDescent="0.25">
      <c r="AL6495" s="151"/>
    </row>
    <row r="6496" spans="38:38" x14ac:dyDescent="0.25">
      <c r="AL6496" s="151"/>
    </row>
    <row r="6497" spans="38:38" x14ac:dyDescent="0.25">
      <c r="AL6497" s="151"/>
    </row>
    <row r="6498" spans="38:38" x14ac:dyDescent="0.25">
      <c r="AL6498" s="151"/>
    </row>
    <row r="6499" spans="38:38" x14ac:dyDescent="0.25">
      <c r="AL6499" s="151"/>
    </row>
    <row r="6500" spans="38:38" x14ac:dyDescent="0.25">
      <c r="AL6500" s="151"/>
    </row>
    <row r="6501" spans="38:38" x14ac:dyDescent="0.25">
      <c r="AL6501" s="151"/>
    </row>
    <row r="6502" spans="38:38" x14ac:dyDescent="0.25">
      <c r="AL6502" s="151"/>
    </row>
    <row r="6503" spans="38:38" x14ac:dyDescent="0.25">
      <c r="AL6503" s="151"/>
    </row>
    <row r="6504" spans="38:38" x14ac:dyDescent="0.25">
      <c r="AL6504" s="151"/>
    </row>
    <row r="6505" spans="38:38" x14ac:dyDescent="0.25">
      <c r="AL6505" s="151"/>
    </row>
    <row r="6506" spans="38:38" x14ac:dyDescent="0.25">
      <c r="AL6506" s="151"/>
    </row>
    <row r="6507" spans="38:38" x14ac:dyDescent="0.25">
      <c r="AL6507" s="151"/>
    </row>
    <row r="6508" spans="38:38" x14ac:dyDescent="0.25">
      <c r="AL6508" s="151"/>
    </row>
    <row r="6509" spans="38:38" x14ac:dyDescent="0.25">
      <c r="AL6509" s="151"/>
    </row>
    <row r="6510" spans="38:38" x14ac:dyDescent="0.25">
      <c r="AL6510" s="151"/>
    </row>
    <row r="6511" spans="38:38" x14ac:dyDescent="0.25">
      <c r="AL6511" s="151"/>
    </row>
    <row r="6512" spans="38:38" x14ac:dyDescent="0.25">
      <c r="AL6512" s="151"/>
    </row>
    <row r="6513" spans="38:38" x14ac:dyDescent="0.25">
      <c r="AL6513" s="151"/>
    </row>
    <row r="6514" spans="38:38" x14ac:dyDescent="0.25">
      <c r="AL6514" s="151"/>
    </row>
    <row r="6515" spans="38:38" x14ac:dyDescent="0.25">
      <c r="AL6515" s="151"/>
    </row>
    <row r="6516" spans="38:38" x14ac:dyDescent="0.25">
      <c r="AL6516" s="151"/>
    </row>
    <row r="6517" spans="38:38" x14ac:dyDescent="0.25">
      <c r="AL6517" s="151"/>
    </row>
    <row r="6518" spans="38:38" x14ac:dyDescent="0.25">
      <c r="AL6518" s="151"/>
    </row>
    <row r="6519" spans="38:38" x14ac:dyDescent="0.25">
      <c r="AL6519" s="151"/>
    </row>
    <row r="6520" spans="38:38" x14ac:dyDescent="0.25">
      <c r="AL6520" s="151"/>
    </row>
    <row r="6521" spans="38:38" x14ac:dyDescent="0.25">
      <c r="AL6521" s="151"/>
    </row>
    <row r="6522" spans="38:38" x14ac:dyDescent="0.25">
      <c r="AL6522" s="151"/>
    </row>
    <row r="6523" spans="38:38" x14ac:dyDescent="0.25">
      <c r="AL6523" s="151"/>
    </row>
    <row r="6524" spans="38:38" x14ac:dyDescent="0.25">
      <c r="AL6524" s="151"/>
    </row>
    <row r="6525" spans="38:38" x14ac:dyDescent="0.25">
      <c r="AL6525" s="151"/>
    </row>
    <row r="6526" spans="38:38" x14ac:dyDescent="0.25">
      <c r="AL6526" s="151"/>
    </row>
    <row r="6527" spans="38:38" x14ac:dyDescent="0.25">
      <c r="AL6527" s="151"/>
    </row>
    <row r="6528" spans="38:38" x14ac:dyDescent="0.25">
      <c r="AL6528" s="151"/>
    </row>
    <row r="6529" spans="38:38" x14ac:dyDescent="0.25">
      <c r="AL6529" s="151"/>
    </row>
    <row r="6530" spans="38:38" x14ac:dyDescent="0.25">
      <c r="AL6530" s="151"/>
    </row>
    <row r="6531" spans="38:38" x14ac:dyDescent="0.25">
      <c r="AL6531" s="151"/>
    </row>
    <row r="6532" spans="38:38" x14ac:dyDescent="0.25">
      <c r="AL6532" s="151"/>
    </row>
    <row r="6533" spans="38:38" x14ac:dyDescent="0.25">
      <c r="AL6533" s="151"/>
    </row>
    <row r="6534" spans="38:38" x14ac:dyDescent="0.25">
      <c r="AL6534" s="151"/>
    </row>
    <row r="6535" spans="38:38" x14ac:dyDescent="0.25">
      <c r="AL6535" s="151"/>
    </row>
    <row r="6536" spans="38:38" x14ac:dyDescent="0.25">
      <c r="AL6536" s="151"/>
    </row>
    <row r="6537" spans="38:38" x14ac:dyDescent="0.25">
      <c r="AL6537" s="151"/>
    </row>
    <row r="6538" spans="38:38" x14ac:dyDescent="0.25">
      <c r="AL6538" s="151"/>
    </row>
  </sheetData>
  <autoFilter ref="A2:BK253"/>
  <sortState ref="A3:WWX182">
    <sortCondition ref="B3:B182"/>
    <sortCondition ref="D3:D182"/>
  </sortState>
  <mergeCells count="4">
    <mergeCell ref="H1:O1"/>
    <mergeCell ref="Q1:X1"/>
    <mergeCell ref="Z1:AG1"/>
    <mergeCell ref="AI1:BC1"/>
  </mergeCells>
  <pageMargins left="0.7" right="0.7" top="0.75" bottom="0.75" header="0.3" footer="0.3"/>
  <pageSetup scale="4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5"/>
  <sheetViews>
    <sheetView workbookViewId="0">
      <selection activeCell="G17" sqref="G17"/>
    </sheetView>
  </sheetViews>
  <sheetFormatPr defaultRowHeight="15" outlineLevelCol="1" x14ac:dyDescent="0.25"/>
  <cols>
    <col min="1" max="1" width="9.140625" style="166"/>
    <col min="2" max="2" width="20.42578125" style="139" bestFit="1" customWidth="1"/>
    <col min="3" max="3" width="9.42578125" style="3" customWidth="1"/>
    <col min="4" max="4" width="8" style="3" customWidth="1"/>
    <col min="5" max="5" width="12.5703125" style="167" customWidth="1"/>
    <col min="6" max="6" width="13.5703125" style="3" customWidth="1"/>
    <col min="7" max="7" width="54.28515625" style="8" customWidth="1"/>
    <col min="8" max="9" width="11.85546875" style="169" hidden="1" customWidth="1" outlineLevel="1"/>
    <col min="10" max="13" width="15.42578125" style="169" hidden="1" customWidth="1" outlineLevel="1"/>
    <col min="14" max="14" width="10.5703125" style="169" bestFit="1" customWidth="1" collapsed="1"/>
    <col min="15" max="15" width="13.28515625" style="169" hidden="1" customWidth="1" outlineLevel="1"/>
    <col min="16" max="16" width="2.7109375" style="169" customWidth="1" collapsed="1"/>
    <col min="17" max="17" width="12.42578125" style="169" hidden="1" customWidth="1" outlineLevel="1"/>
    <col min="18" max="18" width="11.85546875" style="169" hidden="1" customWidth="1" outlineLevel="1"/>
    <col min="19" max="22" width="15.42578125" style="169" hidden="1" customWidth="1" outlineLevel="1"/>
    <col min="23" max="23" width="12.7109375" style="169" customWidth="1" collapsed="1"/>
    <col min="24" max="24" width="14.85546875" style="169" hidden="1" customWidth="1" outlineLevel="1"/>
    <col min="25" max="25" width="2.7109375" style="169" customWidth="1" collapsed="1"/>
    <col min="26" max="26" width="12.42578125" style="169" hidden="1" customWidth="1" outlineLevel="1"/>
    <col min="27" max="27" width="11.85546875" style="169" bestFit="1" customWidth="1" collapsed="1"/>
    <col min="28" max="31" width="15.42578125" style="169" hidden="1" customWidth="1" outlineLevel="1"/>
    <col min="32" max="32" width="13.7109375" style="169" bestFit="1" customWidth="1" collapsed="1"/>
    <col min="33" max="33" width="13.28515625" style="169" hidden="1" customWidth="1" outlineLevel="1"/>
    <col min="34" max="34" width="2.7109375" style="169" customWidth="1" collapsed="1"/>
    <col min="35" max="35" width="10.7109375" style="169" customWidth="1"/>
    <col min="36" max="37" width="11.85546875" style="169" customWidth="1"/>
    <col min="38" max="41" width="15.42578125" style="169" customWidth="1" outlineLevel="1"/>
    <col min="42" max="42" width="13.7109375" style="169" customWidth="1" outlineLevel="1"/>
    <col min="43" max="43" width="14.85546875" style="169" customWidth="1" outlineLevel="1"/>
    <col min="44" max="44" width="2.7109375" style="169" customWidth="1" outlineLevel="1"/>
    <col min="45" max="45" width="10.7109375" style="169" customWidth="1" outlineLevel="1"/>
    <col min="46" max="46" width="11.85546875" style="169" customWidth="1" outlineLevel="1"/>
    <col min="47" max="50" width="15.42578125" style="169" customWidth="1" outlineLevel="1"/>
    <col min="51" max="51" width="13.7109375" style="169" customWidth="1" outlineLevel="1"/>
    <col min="52" max="52" width="17.7109375" style="169" customWidth="1" outlineLevel="1"/>
    <col min="53" max="62" width="9.140625" style="169"/>
    <col min="63" max="258" width="9.140625" style="8"/>
    <col min="259" max="259" width="20.42578125" style="8" bestFit="1" customWidth="1"/>
    <col min="260" max="260" width="9.42578125" style="8" customWidth="1"/>
    <col min="261" max="261" width="8" style="8" customWidth="1"/>
    <col min="262" max="262" width="12.5703125" style="8" customWidth="1"/>
    <col min="263" max="263" width="7.140625" style="8" customWidth="1"/>
    <col min="264" max="264" width="54.28515625" style="8" customWidth="1"/>
    <col min="265" max="265" width="11.85546875" style="8" bestFit="1" customWidth="1"/>
    <col min="266" max="266" width="11.85546875" style="8" customWidth="1"/>
    <col min="267" max="270" width="15.42578125" style="8" bestFit="1" customWidth="1"/>
    <col min="271" max="271" width="10.5703125" style="8" bestFit="1" customWidth="1"/>
    <col min="272" max="272" width="13.28515625" style="8" bestFit="1" customWidth="1"/>
    <col min="273" max="273" width="2.7109375" style="8" customWidth="1"/>
    <col min="274" max="274" width="12.42578125" style="8" bestFit="1" customWidth="1"/>
    <col min="275" max="275" width="11.85546875" style="8" bestFit="1" customWidth="1"/>
    <col min="276" max="279" width="15.42578125" style="8" bestFit="1" customWidth="1"/>
    <col min="280" max="280" width="10.5703125" style="8" bestFit="1" customWidth="1"/>
    <col min="281" max="281" width="17.7109375" style="8" bestFit="1" customWidth="1"/>
    <col min="282" max="282" width="2.7109375" style="8" customWidth="1"/>
    <col min="283" max="283" width="12.42578125" style="8" bestFit="1" customWidth="1"/>
    <col min="284" max="284" width="11.85546875" style="8" bestFit="1" customWidth="1"/>
    <col min="285" max="288" width="15.42578125" style="8" bestFit="1" customWidth="1"/>
    <col min="289" max="289" width="13.7109375" style="8" bestFit="1" customWidth="1"/>
    <col min="290" max="290" width="13.28515625" style="8" bestFit="1" customWidth="1"/>
    <col min="291" max="291" width="2.7109375" style="8" customWidth="1"/>
    <col min="292" max="292" width="10.7109375" style="8" customWidth="1"/>
    <col min="293" max="293" width="11.85546875" style="8" bestFit="1" customWidth="1"/>
    <col min="294" max="297" width="15.42578125" style="8" bestFit="1" customWidth="1"/>
    <col min="298" max="298" width="13.7109375" style="8" bestFit="1" customWidth="1"/>
    <col min="299" max="299" width="17.7109375" style="8" bestFit="1" customWidth="1"/>
    <col min="300" max="514" width="9.140625" style="8"/>
    <col min="515" max="515" width="20.42578125" style="8" bestFit="1" customWidth="1"/>
    <col min="516" max="516" width="9.42578125" style="8" customWidth="1"/>
    <col min="517" max="517" width="8" style="8" customWidth="1"/>
    <col min="518" max="518" width="12.5703125" style="8" customWidth="1"/>
    <col min="519" max="519" width="7.140625" style="8" customWidth="1"/>
    <col min="520" max="520" width="54.28515625" style="8" customWidth="1"/>
    <col min="521" max="521" width="11.85546875" style="8" bestFit="1" customWidth="1"/>
    <col min="522" max="522" width="11.85546875" style="8" customWidth="1"/>
    <col min="523" max="526" width="15.42578125" style="8" bestFit="1" customWidth="1"/>
    <col min="527" max="527" width="10.5703125" style="8" bestFit="1" customWidth="1"/>
    <col min="528" max="528" width="13.28515625" style="8" bestFit="1" customWidth="1"/>
    <col min="529" max="529" width="2.7109375" style="8" customWidth="1"/>
    <col min="530" max="530" width="12.42578125" style="8" bestFit="1" customWidth="1"/>
    <col min="531" max="531" width="11.85546875" style="8" bestFit="1" customWidth="1"/>
    <col min="532" max="535" width="15.42578125" style="8" bestFit="1" customWidth="1"/>
    <col min="536" max="536" width="10.5703125" style="8" bestFit="1" customWidth="1"/>
    <col min="537" max="537" width="17.7109375" style="8" bestFit="1" customWidth="1"/>
    <col min="538" max="538" width="2.7109375" style="8" customWidth="1"/>
    <col min="539" max="539" width="12.42578125" style="8" bestFit="1" customWidth="1"/>
    <col min="540" max="540" width="11.85546875" style="8" bestFit="1" customWidth="1"/>
    <col min="541" max="544" width="15.42578125" style="8" bestFit="1" customWidth="1"/>
    <col min="545" max="545" width="13.7109375" style="8" bestFit="1" customWidth="1"/>
    <col min="546" max="546" width="13.28515625" style="8" bestFit="1" customWidth="1"/>
    <col min="547" max="547" width="2.7109375" style="8" customWidth="1"/>
    <col min="548" max="548" width="10.7109375" style="8" customWidth="1"/>
    <col min="549" max="549" width="11.85546875" style="8" bestFit="1" customWidth="1"/>
    <col min="550" max="553" width="15.42578125" style="8" bestFit="1" customWidth="1"/>
    <col min="554" max="554" width="13.7109375" style="8" bestFit="1" customWidth="1"/>
    <col min="555" max="555" width="17.7109375" style="8" bestFit="1" customWidth="1"/>
    <col min="556" max="770" width="9.140625" style="8"/>
    <col min="771" max="771" width="20.42578125" style="8" bestFit="1" customWidth="1"/>
    <col min="772" max="772" width="9.42578125" style="8" customWidth="1"/>
    <col min="773" max="773" width="8" style="8" customWidth="1"/>
    <col min="774" max="774" width="12.5703125" style="8" customWidth="1"/>
    <col min="775" max="775" width="7.140625" style="8" customWidth="1"/>
    <col min="776" max="776" width="54.28515625" style="8" customWidth="1"/>
    <col min="777" max="777" width="11.85546875" style="8" bestFit="1" customWidth="1"/>
    <col min="778" max="778" width="11.85546875" style="8" customWidth="1"/>
    <col min="779" max="782" width="15.42578125" style="8" bestFit="1" customWidth="1"/>
    <col min="783" max="783" width="10.5703125" style="8" bestFit="1" customWidth="1"/>
    <col min="784" max="784" width="13.28515625" style="8" bestFit="1" customWidth="1"/>
    <col min="785" max="785" width="2.7109375" style="8" customWidth="1"/>
    <col min="786" max="786" width="12.42578125" style="8" bestFit="1" customWidth="1"/>
    <col min="787" max="787" width="11.85546875" style="8" bestFit="1" customWidth="1"/>
    <col min="788" max="791" width="15.42578125" style="8" bestFit="1" customWidth="1"/>
    <col min="792" max="792" width="10.5703125" style="8" bestFit="1" customWidth="1"/>
    <col min="793" max="793" width="17.7109375" style="8" bestFit="1" customWidth="1"/>
    <col min="794" max="794" width="2.7109375" style="8" customWidth="1"/>
    <col min="795" max="795" width="12.42578125" style="8" bestFit="1" customWidth="1"/>
    <col min="796" max="796" width="11.85546875" style="8" bestFit="1" customWidth="1"/>
    <col min="797" max="800" width="15.42578125" style="8" bestFit="1" customWidth="1"/>
    <col min="801" max="801" width="13.7109375" style="8" bestFit="1" customWidth="1"/>
    <col min="802" max="802" width="13.28515625" style="8" bestFit="1" customWidth="1"/>
    <col min="803" max="803" width="2.7109375" style="8" customWidth="1"/>
    <col min="804" max="804" width="10.7109375" style="8" customWidth="1"/>
    <col min="805" max="805" width="11.85546875" style="8" bestFit="1" customWidth="1"/>
    <col min="806" max="809" width="15.42578125" style="8" bestFit="1" customWidth="1"/>
    <col min="810" max="810" width="13.7109375" style="8" bestFit="1" customWidth="1"/>
    <col min="811" max="811" width="17.7109375" style="8" bestFit="1" customWidth="1"/>
    <col min="812" max="1026" width="9.140625" style="8"/>
    <col min="1027" max="1027" width="20.42578125" style="8" bestFit="1" customWidth="1"/>
    <col min="1028" max="1028" width="9.42578125" style="8" customWidth="1"/>
    <col min="1029" max="1029" width="8" style="8" customWidth="1"/>
    <col min="1030" max="1030" width="12.5703125" style="8" customWidth="1"/>
    <col min="1031" max="1031" width="7.140625" style="8" customWidth="1"/>
    <col min="1032" max="1032" width="54.28515625" style="8" customWidth="1"/>
    <col min="1033" max="1033" width="11.85546875" style="8" bestFit="1" customWidth="1"/>
    <col min="1034" max="1034" width="11.85546875" style="8" customWidth="1"/>
    <col min="1035" max="1038" width="15.42578125" style="8" bestFit="1" customWidth="1"/>
    <col min="1039" max="1039" width="10.5703125" style="8" bestFit="1" customWidth="1"/>
    <col min="1040" max="1040" width="13.28515625" style="8" bestFit="1" customWidth="1"/>
    <col min="1041" max="1041" width="2.7109375" style="8" customWidth="1"/>
    <col min="1042" max="1042" width="12.42578125" style="8" bestFit="1" customWidth="1"/>
    <col min="1043" max="1043" width="11.85546875" style="8" bestFit="1" customWidth="1"/>
    <col min="1044" max="1047" width="15.42578125" style="8" bestFit="1" customWidth="1"/>
    <col min="1048" max="1048" width="10.5703125" style="8" bestFit="1" customWidth="1"/>
    <col min="1049" max="1049" width="17.7109375" style="8" bestFit="1" customWidth="1"/>
    <col min="1050" max="1050" width="2.7109375" style="8" customWidth="1"/>
    <col min="1051" max="1051" width="12.42578125" style="8" bestFit="1" customWidth="1"/>
    <col min="1052" max="1052" width="11.85546875" style="8" bestFit="1" customWidth="1"/>
    <col min="1053" max="1056" width="15.42578125" style="8" bestFit="1" customWidth="1"/>
    <col min="1057" max="1057" width="13.7109375" style="8" bestFit="1" customWidth="1"/>
    <col min="1058" max="1058" width="13.28515625" style="8" bestFit="1" customWidth="1"/>
    <col min="1059" max="1059" width="2.7109375" style="8" customWidth="1"/>
    <col min="1060" max="1060" width="10.7109375" style="8" customWidth="1"/>
    <col min="1061" max="1061" width="11.85546875" style="8" bestFit="1" customWidth="1"/>
    <col min="1062" max="1065" width="15.42578125" style="8" bestFit="1" customWidth="1"/>
    <col min="1066" max="1066" width="13.7109375" style="8" bestFit="1" customWidth="1"/>
    <col min="1067" max="1067" width="17.7109375" style="8" bestFit="1" customWidth="1"/>
    <col min="1068" max="1282" width="9.140625" style="8"/>
    <col min="1283" max="1283" width="20.42578125" style="8" bestFit="1" customWidth="1"/>
    <col min="1284" max="1284" width="9.42578125" style="8" customWidth="1"/>
    <col min="1285" max="1285" width="8" style="8" customWidth="1"/>
    <col min="1286" max="1286" width="12.5703125" style="8" customWidth="1"/>
    <col min="1287" max="1287" width="7.140625" style="8" customWidth="1"/>
    <col min="1288" max="1288" width="54.28515625" style="8" customWidth="1"/>
    <col min="1289" max="1289" width="11.85546875" style="8" bestFit="1" customWidth="1"/>
    <col min="1290" max="1290" width="11.85546875" style="8" customWidth="1"/>
    <col min="1291" max="1294" width="15.42578125" style="8" bestFit="1" customWidth="1"/>
    <col min="1295" max="1295" width="10.5703125" style="8" bestFit="1" customWidth="1"/>
    <col min="1296" max="1296" width="13.28515625" style="8" bestFit="1" customWidth="1"/>
    <col min="1297" max="1297" width="2.7109375" style="8" customWidth="1"/>
    <col min="1298" max="1298" width="12.42578125" style="8" bestFit="1" customWidth="1"/>
    <col min="1299" max="1299" width="11.85546875" style="8" bestFit="1" customWidth="1"/>
    <col min="1300" max="1303" width="15.42578125" style="8" bestFit="1" customWidth="1"/>
    <col min="1304" max="1304" width="10.5703125" style="8" bestFit="1" customWidth="1"/>
    <col min="1305" max="1305" width="17.7109375" style="8" bestFit="1" customWidth="1"/>
    <col min="1306" max="1306" width="2.7109375" style="8" customWidth="1"/>
    <col min="1307" max="1307" width="12.42578125" style="8" bestFit="1" customWidth="1"/>
    <col min="1308" max="1308" width="11.85546875" style="8" bestFit="1" customWidth="1"/>
    <col min="1309" max="1312" width="15.42578125" style="8" bestFit="1" customWidth="1"/>
    <col min="1313" max="1313" width="13.7109375" style="8" bestFit="1" customWidth="1"/>
    <col min="1314" max="1314" width="13.28515625" style="8" bestFit="1" customWidth="1"/>
    <col min="1315" max="1315" width="2.7109375" style="8" customWidth="1"/>
    <col min="1316" max="1316" width="10.7109375" style="8" customWidth="1"/>
    <col min="1317" max="1317" width="11.85546875" style="8" bestFit="1" customWidth="1"/>
    <col min="1318" max="1321" width="15.42578125" style="8" bestFit="1" customWidth="1"/>
    <col min="1322" max="1322" width="13.7109375" style="8" bestFit="1" customWidth="1"/>
    <col min="1323" max="1323" width="17.7109375" style="8" bestFit="1" customWidth="1"/>
    <col min="1324" max="1538" width="9.140625" style="8"/>
    <col min="1539" max="1539" width="20.42578125" style="8" bestFit="1" customWidth="1"/>
    <col min="1540" max="1540" width="9.42578125" style="8" customWidth="1"/>
    <col min="1541" max="1541" width="8" style="8" customWidth="1"/>
    <col min="1542" max="1542" width="12.5703125" style="8" customWidth="1"/>
    <col min="1543" max="1543" width="7.140625" style="8" customWidth="1"/>
    <col min="1544" max="1544" width="54.28515625" style="8" customWidth="1"/>
    <col min="1545" max="1545" width="11.85546875" style="8" bestFit="1" customWidth="1"/>
    <col min="1546" max="1546" width="11.85546875" style="8" customWidth="1"/>
    <col min="1547" max="1550" width="15.42578125" style="8" bestFit="1" customWidth="1"/>
    <col min="1551" max="1551" width="10.5703125" style="8" bestFit="1" customWidth="1"/>
    <col min="1552" max="1552" width="13.28515625" style="8" bestFit="1" customWidth="1"/>
    <col min="1553" max="1553" width="2.7109375" style="8" customWidth="1"/>
    <col min="1554" max="1554" width="12.42578125" style="8" bestFit="1" customWidth="1"/>
    <col min="1555" max="1555" width="11.85546875" style="8" bestFit="1" customWidth="1"/>
    <col min="1556" max="1559" width="15.42578125" style="8" bestFit="1" customWidth="1"/>
    <col min="1560" max="1560" width="10.5703125" style="8" bestFit="1" customWidth="1"/>
    <col min="1561" max="1561" width="17.7109375" style="8" bestFit="1" customWidth="1"/>
    <col min="1562" max="1562" width="2.7109375" style="8" customWidth="1"/>
    <col min="1563" max="1563" width="12.42578125" style="8" bestFit="1" customWidth="1"/>
    <col min="1564" max="1564" width="11.85546875" style="8" bestFit="1" customWidth="1"/>
    <col min="1565" max="1568" width="15.42578125" style="8" bestFit="1" customWidth="1"/>
    <col min="1569" max="1569" width="13.7109375" style="8" bestFit="1" customWidth="1"/>
    <col min="1570" max="1570" width="13.28515625" style="8" bestFit="1" customWidth="1"/>
    <col min="1571" max="1571" width="2.7109375" style="8" customWidth="1"/>
    <col min="1572" max="1572" width="10.7109375" style="8" customWidth="1"/>
    <col min="1573" max="1573" width="11.85546875" style="8" bestFit="1" customWidth="1"/>
    <col min="1574" max="1577" width="15.42578125" style="8" bestFit="1" customWidth="1"/>
    <col min="1578" max="1578" width="13.7109375" style="8" bestFit="1" customWidth="1"/>
    <col min="1579" max="1579" width="17.7109375" style="8" bestFit="1" customWidth="1"/>
    <col min="1580" max="1794" width="9.140625" style="8"/>
    <col min="1795" max="1795" width="20.42578125" style="8" bestFit="1" customWidth="1"/>
    <col min="1796" max="1796" width="9.42578125" style="8" customWidth="1"/>
    <col min="1797" max="1797" width="8" style="8" customWidth="1"/>
    <col min="1798" max="1798" width="12.5703125" style="8" customWidth="1"/>
    <col min="1799" max="1799" width="7.140625" style="8" customWidth="1"/>
    <col min="1800" max="1800" width="54.28515625" style="8" customWidth="1"/>
    <col min="1801" max="1801" width="11.85546875" style="8" bestFit="1" customWidth="1"/>
    <col min="1802" max="1802" width="11.85546875" style="8" customWidth="1"/>
    <col min="1803" max="1806" width="15.42578125" style="8" bestFit="1" customWidth="1"/>
    <col min="1807" max="1807" width="10.5703125" style="8" bestFit="1" customWidth="1"/>
    <col min="1808" max="1808" width="13.28515625" style="8" bestFit="1" customWidth="1"/>
    <col min="1809" max="1809" width="2.7109375" style="8" customWidth="1"/>
    <col min="1810" max="1810" width="12.42578125" style="8" bestFit="1" customWidth="1"/>
    <col min="1811" max="1811" width="11.85546875" style="8" bestFit="1" customWidth="1"/>
    <col min="1812" max="1815" width="15.42578125" style="8" bestFit="1" customWidth="1"/>
    <col min="1816" max="1816" width="10.5703125" style="8" bestFit="1" customWidth="1"/>
    <col min="1817" max="1817" width="17.7109375" style="8" bestFit="1" customWidth="1"/>
    <col min="1818" max="1818" width="2.7109375" style="8" customWidth="1"/>
    <col min="1819" max="1819" width="12.42578125" style="8" bestFit="1" customWidth="1"/>
    <col min="1820" max="1820" width="11.85546875" style="8" bestFit="1" customWidth="1"/>
    <col min="1821" max="1824" width="15.42578125" style="8" bestFit="1" customWidth="1"/>
    <col min="1825" max="1825" width="13.7109375" style="8" bestFit="1" customWidth="1"/>
    <col min="1826" max="1826" width="13.28515625" style="8" bestFit="1" customWidth="1"/>
    <col min="1827" max="1827" width="2.7109375" style="8" customWidth="1"/>
    <col min="1828" max="1828" width="10.7109375" style="8" customWidth="1"/>
    <col min="1829" max="1829" width="11.85546875" style="8" bestFit="1" customWidth="1"/>
    <col min="1830" max="1833" width="15.42578125" style="8" bestFit="1" customWidth="1"/>
    <col min="1834" max="1834" width="13.7109375" style="8" bestFit="1" customWidth="1"/>
    <col min="1835" max="1835" width="17.7109375" style="8" bestFit="1" customWidth="1"/>
    <col min="1836" max="2050" width="9.140625" style="8"/>
    <col min="2051" max="2051" width="20.42578125" style="8" bestFit="1" customWidth="1"/>
    <col min="2052" max="2052" width="9.42578125" style="8" customWidth="1"/>
    <col min="2053" max="2053" width="8" style="8" customWidth="1"/>
    <col min="2054" max="2054" width="12.5703125" style="8" customWidth="1"/>
    <col min="2055" max="2055" width="7.140625" style="8" customWidth="1"/>
    <col min="2056" max="2056" width="54.28515625" style="8" customWidth="1"/>
    <col min="2057" max="2057" width="11.85546875" style="8" bestFit="1" customWidth="1"/>
    <col min="2058" max="2058" width="11.85546875" style="8" customWidth="1"/>
    <col min="2059" max="2062" width="15.42578125" style="8" bestFit="1" customWidth="1"/>
    <col min="2063" max="2063" width="10.5703125" style="8" bestFit="1" customWidth="1"/>
    <col min="2064" max="2064" width="13.28515625" style="8" bestFit="1" customWidth="1"/>
    <col min="2065" max="2065" width="2.7109375" style="8" customWidth="1"/>
    <col min="2066" max="2066" width="12.42578125" style="8" bestFit="1" customWidth="1"/>
    <col min="2067" max="2067" width="11.85546875" style="8" bestFit="1" customWidth="1"/>
    <col min="2068" max="2071" width="15.42578125" style="8" bestFit="1" customWidth="1"/>
    <col min="2072" max="2072" width="10.5703125" style="8" bestFit="1" customWidth="1"/>
    <col min="2073" max="2073" width="17.7109375" style="8" bestFit="1" customWidth="1"/>
    <col min="2074" max="2074" width="2.7109375" style="8" customWidth="1"/>
    <col min="2075" max="2075" width="12.42578125" style="8" bestFit="1" customWidth="1"/>
    <col min="2076" max="2076" width="11.85546875" style="8" bestFit="1" customWidth="1"/>
    <col min="2077" max="2080" width="15.42578125" style="8" bestFit="1" customWidth="1"/>
    <col min="2081" max="2081" width="13.7109375" style="8" bestFit="1" customWidth="1"/>
    <col min="2082" max="2082" width="13.28515625" style="8" bestFit="1" customWidth="1"/>
    <col min="2083" max="2083" width="2.7109375" style="8" customWidth="1"/>
    <col min="2084" max="2084" width="10.7109375" style="8" customWidth="1"/>
    <col min="2085" max="2085" width="11.85546875" style="8" bestFit="1" customWidth="1"/>
    <col min="2086" max="2089" width="15.42578125" style="8" bestFit="1" customWidth="1"/>
    <col min="2090" max="2090" width="13.7109375" style="8" bestFit="1" customWidth="1"/>
    <col min="2091" max="2091" width="17.7109375" style="8" bestFit="1" customWidth="1"/>
    <col min="2092" max="2306" width="9.140625" style="8"/>
    <col min="2307" max="2307" width="20.42578125" style="8" bestFit="1" customWidth="1"/>
    <col min="2308" max="2308" width="9.42578125" style="8" customWidth="1"/>
    <col min="2309" max="2309" width="8" style="8" customWidth="1"/>
    <col min="2310" max="2310" width="12.5703125" style="8" customWidth="1"/>
    <col min="2311" max="2311" width="7.140625" style="8" customWidth="1"/>
    <col min="2312" max="2312" width="54.28515625" style="8" customWidth="1"/>
    <col min="2313" max="2313" width="11.85546875" style="8" bestFit="1" customWidth="1"/>
    <col min="2314" max="2314" width="11.85546875" style="8" customWidth="1"/>
    <col min="2315" max="2318" width="15.42578125" style="8" bestFit="1" customWidth="1"/>
    <col min="2319" max="2319" width="10.5703125" style="8" bestFit="1" customWidth="1"/>
    <col min="2320" max="2320" width="13.28515625" style="8" bestFit="1" customWidth="1"/>
    <col min="2321" max="2321" width="2.7109375" style="8" customWidth="1"/>
    <col min="2322" max="2322" width="12.42578125" style="8" bestFit="1" customWidth="1"/>
    <col min="2323" max="2323" width="11.85546875" style="8" bestFit="1" customWidth="1"/>
    <col min="2324" max="2327" width="15.42578125" style="8" bestFit="1" customWidth="1"/>
    <col min="2328" max="2328" width="10.5703125" style="8" bestFit="1" customWidth="1"/>
    <col min="2329" max="2329" width="17.7109375" style="8" bestFit="1" customWidth="1"/>
    <col min="2330" max="2330" width="2.7109375" style="8" customWidth="1"/>
    <col min="2331" max="2331" width="12.42578125" style="8" bestFit="1" customWidth="1"/>
    <col min="2332" max="2332" width="11.85546875" style="8" bestFit="1" customWidth="1"/>
    <col min="2333" max="2336" width="15.42578125" style="8" bestFit="1" customWidth="1"/>
    <col min="2337" max="2337" width="13.7109375" style="8" bestFit="1" customWidth="1"/>
    <col min="2338" max="2338" width="13.28515625" style="8" bestFit="1" customWidth="1"/>
    <col min="2339" max="2339" width="2.7109375" style="8" customWidth="1"/>
    <col min="2340" max="2340" width="10.7109375" style="8" customWidth="1"/>
    <col min="2341" max="2341" width="11.85546875" style="8" bestFit="1" customWidth="1"/>
    <col min="2342" max="2345" width="15.42578125" style="8" bestFit="1" customWidth="1"/>
    <col min="2346" max="2346" width="13.7109375" style="8" bestFit="1" customWidth="1"/>
    <col min="2347" max="2347" width="17.7109375" style="8" bestFit="1" customWidth="1"/>
    <col min="2348" max="2562" width="9.140625" style="8"/>
    <col min="2563" max="2563" width="20.42578125" style="8" bestFit="1" customWidth="1"/>
    <col min="2564" max="2564" width="9.42578125" style="8" customWidth="1"/>
    <col min="2565" max="2565" width="8" style="8" customWidth="1"/>
    <col min="2566" max="2566" width="12.5703125" style="8" customWidth="1"/>
    <col min="2567" max="2567" width="7.140625" style="8" customWidth="1"/>
    <col min="2568" max="2568" width="54.28515625" style="8" customWidth="1"/>
    <col min="2569" max="2569" width="11.85546875" style="8" bestFit="1" customWidth="1"/>
    <col min="2570" max="2570" width="11.85546875" style="8" customWidth="1"/>
    <col min="2571" max="2574" width="15.42578125" style="8" bestFit="1" customWidth="1"/>
    <col min="2575" max="2575" width="10.5703125" style="8" bestFit="1" customWidth="1"/>
    <col min="2576" max="2576" width="13.28515625" style="8" bestFit="1" customWidth="1"/>
    <col min="2577" max="2577" width="2.7109375" style="8" customWidth="1"/>
    <col min="2578" max="2578" width="12.42578125" style="8" bestFit="1" customWidth="1"/>
    <col min="2579" max="2579" width="11.85546875" style="8" bestFit="1" customWidth="1"/>
    <col min="2580" max="2583" width="15.42578125" style="8" bestFit="1" customWidth="1"/>
    <col min="2584" max="2584" width="10.5703125" style="8" bestFit="1" customWidth="1"/>
    <col min="2585" max="2585" width="17.7109375" style="8" bestFit="1" customWidth="1"/>
    <col min="2586" max="2586" width="2.7109375" style="8" customWidth="1"/>
    <col min="2587" max="2587" width="12.42578125" style="8" bestFit="1" customWidth="1"/>
    <col min="2588" max="2588" width="11.85546875" style="8" bestFit="1" customWidth="1"/>
    <col min="2589" max="2592" width="15.42578125" style="8" bestFit="1" customWidth="1"/>
    <col min="2593" max="2593" width="13.7109375" style="8" bestFit="1" customWidth="1"/>
    <col min="2594" max="2594" width="13.28515625" style="8" bestFit="1" customWidth="1"/>
    <col min="2595" max="2595" width="2.7109375" style="8" customWidth="1"/>
    <col min="2596" max="2596" width="10.7109375" style="8" customWidth="1"/>
    <col min="2597" max="2597" width="11.85546875" style="8" bestFit="1" customWidth="1"/>
    <col min="2598" max="2601" width="15.42578125" style="8" bestFit="1" customWidth="1"/>
    <col min="2602" max="2602" width="13.7109375" style="8" bestFit="1" customWidth="1"/>
    <col min="2603" max="2603" width="17.7109375" style="8" bestFit="1" customWidth="1"/>
    <col min="2604" max="2818" width="9.140625" style="8"/>
    <col min="2819" max="2819" width="20.42578125" style="8" bestFit="1" customWidth="1"/>
    <col min="2820" max="2820" width="9.42578125" style="8" customWidth="1"/>
    <col min="2821" max="2821" width="8" style="8" customWidth="1"/>
    <col min="2822" max="2822" width="12.5703125" style="8" customWidth="1"/>
    <col min="2823" max="2823" width="7.140625" style="8" customWidth="1"/>
    <col min="2824" max="2824" width="54.28515625" style="8" customWidth="1"/>
    <col min="2825" max="2825" width="11.85546875" style="8" bestFit="1" customWidth="1"/>
    <col min="2826" max="2826" width="11.85546875" style="8" customWidth="1"/>
    <col min="2827" max="2830" width="15.42578125" style="8" bestFit="1" customWidth="1"/>
    <col min="2831" max="2831" width="10.5703125" style="8" bestFit="1" customWidth="1"/>
    <col min="2832" max="2832" width="13.28515625" style="8" bestFit="1" customWidth="1"/>
    <col min="2833" max="2833" width="2.7109375" style="8" customWidth="1"/>
    <col min="2834" max="2834" width="12.42578125" style="8" bestFit="1" customWidth="1"/>
    <col min="2835" max="2835" width="11.85546875" style="8" bestFit="1" customWidth="1"/>
    <col min="2836" max="2839" width="15.42578125" style="8" bestFit="1" customWidth="1"/>
    <col min="2840" max="2840" width="10.5703125" style="8" bestFit="1" customWidth="1"/>
    <col min="2841" max="2841" width="17.7109375" style="8" bestFit="1" customWidth="1"/>
    <col min="2842" max="2842" width="2.7109375" style="8" customWidth="1"/>
    <col min="2843" max="2843" width="12.42578125" style="8" bestFit="1" customWidth="1"/>
    <col min="2844" max="2844" width="11.85546875" style="8" bestFit="1" customWidth="1"/>
    <col min="2845" max="2848" width="15.42578125" style="8" bestFit="1" customWidth="1"/>
    <col min="2849" max="2849" width="13.7109375" style="8" bestFit="1" customWidth="1"/>
    <col min="2850" max="2850" width="13.28515625" style="8" bestFit="1" customWidth="1"/>
    <col min="2851" max="2851" width="2.7109375" style="8" customWidth="1"/>
    <col min="2852" max="2852" width="10.7109375" style="8" customWidth="1"/>
    <col min="2853" max="2853" width="11.85546875" style="8" bestFit="1" customWidth="1"/>
    <col min="2854" max="2857" width="15.42578125" style="8" bestFit="1" customWidth="1"/>
    <col min="2858" max="2858" width="13.7109375" style="8" bestFit="1" customWidth="1"/>
    <col min="2859" max="2859" width="17.7109375" style="8" bestFit="1" customWidth="1"/>
    <col min="2860" max="3074" width="9.140625" style="8"/>
    <col min="3075" max="3075" width="20.42578125" style="8" bestFit="1" customWidth="1"/>
    <col min="3076" max="3076" width="9.42578125" style="8" customWidth="1"/>
    <col min="3077" max="3077" width="8" style="8" customWidth="1"/>
    <col min="3078" max="3078" width="12.5703125" style="8" customWidth="1"/>
    <col min="3079" max="3079" width="7.140625" style="8" customWidth="1"/>
    <col min="3080" max="3080" width="54.28515625" style="8" customWidth="1"/>
    <col min="3081" max="3081" width="11.85546875" style="8" bestFit="1" customWidth="1"/>
    <col min="3082" max="3082" width="11.85546875" style="8" customWidth="1"/>
    <col min="3083" max="3086" width="15.42578125" style="8" bestFit="1" customWidth="1"/>
    <col min="3087" max="3087" width="10.5703125" style="8" bestFit="1" customWidth="1"/>
    <col min="3088" max="3088" width="13.28515625" style="8" bestFit="1" customWidth="1"/>
    <col min="3089" max="3089" width="2.7109375" style="8" customWidth="1"/>
    <col min="3090" max="3090" width="12.42578125" style="8" bestFit="1" customWidth="1"/>
    <col min="3091" max="3091" width="11.85546875" style="8" bestFit="1" customWidth="1"/>
    <col min="3092" max="3095" width="15.42578125" style="8" bestFit="1" customWidth="1"/>
    <col min="3096" max="3096" width="10.5703125" style="8" bestFit="1" customWidth="1"/>
    <col min="3097" max="3097" width="17.7109375" style="8" bestFit="1" customWidth="1"/>
    <col min="3098" max="3098" width="2.7109375" style="8" customWidth="1"/>
    <col min="3099" max="3099" width="12.42578125" style="8" bestFit="1" customWidth="1"/>
    <col min="3100" max="3100" width="11.85546875" style="8" bestFit="1" customWidth="1"/>
    <col min="3101" max="3104" width="15.42578125" style="8" bestFit="1" customWidth="1"/>
    <col min="3105" max="3105" width="13.7109375" style="8" bestFit="1" customWidth="1"/>
    <col min="3106" max="3106" width="13.28515625" style="8" bestFit="1" customWidth="1"/>
    <col min="3107" max="3107" width="2.7109375" style="8" customWidth="1"/>
    <col min="3108" max="3108" width="10.7109375" style="8" customWidth="1"/>
    <col min="3109" max="3109" width="11.85546875" style="8" bestFit="1" customWidth="1"/>
    <col min="3110" max="3113" width="15.42578125" style="8" bestFit="1" customWidth="1"/>
    <col min="3114" max="3114" width="13.7109375" style="8" bestFit="1" customWidth="1"/>
    <col min="3115" max="3115" width="17.7109375" style="8" bestFit="1" customWidth="1"/>
    <col min="3116" max="3330" width="9.140625" style="8"/>
    <col min="3331" max="3331" width="20.42578125" style="8" bestFit="1" customWidth="1"/>
    <col min="3332" max="3332" width="9.42578125" style="8" customWidth="1"/>
    <col min="3333" max="3333" width="8" style="8" customWidth="1"/>
    <col min="3334" max="3334" width="12.5703125" style="8" customWidth="1"/>
    <col min="3335" max="3335" width="7.140625" style="8" customWidth="1"/>
    <col min="3336" max="3336" width="54.28515625" style="8" customWidth="1"/>
    <col min="3337" max="3337" width="11.85546875" style="8" bestFit="1" customWidth="1"/>
    <col min="3338" max="3338" width="11.85546875" style="8" customWidth="1"/>
    <col min="3339" max="3342" width="15.42578125" style="8" bestFit="1" customWidth="1"/>
    <col min="3343" max="3343" width="10.5703125" style="8" bestFit="1" customWidth="1"/>
    <col min="3344" max="3344" width="13.28515625" style="8" bestFit="1" customWidth="1"/>
    <col min="3345" max="3345" width="2.7109375" style="8" customWidth="1"/>
    <col min="3346" max="3346" width="12.42578125" style="8" bestFit="1" customWidth="1"/>
    <col min="3347" max="3347" width="11.85546875" style="8" bestFit="1" customWidth="1"/>
    <col min="3348" max="3351" width="15.42578125" style="8" bestFit="1" customWidth="1"/>
    <col min="3352" max="3352" width="10.5703125" style="8" bestFit="1" customWidth="1"/>
    <col min="3353" max="3353" width="17.7109375" style="8" bestFit="1" customWidth="1"/>
    <col min="3354" max="3354" width="2.7109375" style="8" customWidth="1"/>
    <col min="3355" max="3355" width="12.42578125" style="8" bestFit="1" customWidth="1"/>
    <col min="3356" max="3356" width="11.85546875" style="8" bestFit="1" customWidth="1"/>
    <col min="3357" max="3360" width="15.42578125" style="8" bestFit="1" customWidth="1"/>
    <col min="3361" max="3361" width="13.7109375" style="8" bestFit="1" customWidth="1"/>
    <col min="3362" max="3362" width="13.28515625" style="8" bestFit="1" customWidth="1"/>
    <col min="3363" max="3363" width="2.7109375" style="8" customWidth="1"/>
    <col min="3364" max="3364" width="10.7109375" style="8" customWidth="1"/>
    <col min="3365" max="3365" width="11.85546875" style="8" bestFit="1" customWidth="1"/>
    <col min="3366" max="3369" width="15.42578125" style="8" bestFit="1" customWidth="1"/>
    <col min="3370" max="3370" width="13.7109375" style="8" bestFit="1" customWidth="1"/>
    <col min="3371" max="3371" width="17.7109375" style="8" bestFit="1" customWidth="1"/>
    <col min="3372" max="3586" width="9.140625" style="8"/>
    <col min="3587" max="3587" width="20.42578125" style="8" bestFit="1" customWidth="1"/>
    <col min="3588" max="3588" width="9.42578125" style="8" customWidth="1"/>
    <col min="3589" max="3589" width="8" style="8" customWidth="1"/>
    <col min="3590" max="3590" width="12.5703125" style="8" customWidth="1"/>
    <col min="3591" max="3591" width="7.140625" style="8" customWidth="1"/>
    <col min="3592" max="3592" width="54.28515625" style="8" customWidth="1"/>
    <col min="3593" max="3593" width="11.85546875" style="8" bestFit="1" customWidth="1"/>
    <col min="3594" max="3594" width="11.85546875" style="8" customWidth="1"/>
    <col min="3595" max="3598" width="15.42578125" style="8" bestFit="1" customWidth="1"/>
    <col min="3599" max="3599" width="10.5703125" style="8" bestFit="1" customWidth="1"/>
    <col min="3600" max="3600" width="13.28515625" style="8" bestFit="1" customWidth="1"/>
    <col min="3601" max="3601" width="2.7109375" style="8" customWidth="1"/>
    <col min="3602" max="3602" width="12.42578125" style="8" bestFit="1" customWidth="1"/>
    <col min="3603" max="3603" width="11.85546875" style="8" bestFit="1" customWidth="1"/>
    <col min="3604" max="3607" width="15.42578125" style="8" bestFit="1" customWidth="1"/>
    <col min="3608" max="3608" width="10.5703125" style="8" bestFit="1" customWidth="1"/>
    <col min="3609" max="3609" width="17.7109375" style="8" bestFit="1" customWidth="1"/>
    <col min="3610" max="3610" width="2.7109375" style="8" customWidth="1"/>
    <col min="3611" max="3611" width="12.42578125" style="8" bestFit="1" customWidth="1"/>
    <col min="3612" max="3612" width="11.85546875" style="8" bestFit="1" customWidth="1"/>
    <col min="3613" max="3616" width="15.42578125" style="8" bestFit="1" customWidth="1"/>
    <col min="3617" max="3617" width="13.7109375" style="8" bestFit="1" customWidth="1"/>
    <col min="3618" max="3618" width="13.28515625" style="8" bestFit="1" customWidth="1"/>
    <col min="3619" max="3619" width="2.7109375" style="8" customWidth="1"/>
    <col min="3620" max="3620" width="10.7109375" style="8" customWidth="1"/>
    <col min="3621" max="3621" width="11.85546875" style="8" bestFit="1" customWidth="1"/>
    <col min="3622" max="3625" width="15.42578125" style="8" bestFit="1" customWidth="1"/>
    <col min="3626" max="3626" width="13.7109375" style="8" bestFit="1" customWidth="1"/>
    <col min="3627" max="3627" width="17.7109375" style="8" bestFit="1" customWidth="1"/>
    <col min="3628" max="3842" width="9.140625" style="8"/>
    <col min="3843" max="3843" width="20.42578125" style="8" bestFit="1" customWidth="1"/>
    <col min="3844" max="3844" width="9.42578125" style="8" customWidth="1"/>
    <col min="3845" max="3845" width="8" style="8" customWidth="1"/>
    <col min="3846" max="3846" width="12.5703125" style="8" customWidth="1"/>
    <col min="3847" max="3847" width="7.140625" style="8" customWidth="1"/>
    <col min="3848" max="3848" width="54.28515625" style="8" customWidth="1"/>
    <col min="3849" max="3849" width="11.85546875" style="8" bestFit="1" customWidth="1"/>
    <col min="3850" max="3850" width="11.85546875" style="8" customWidth="1"/>
    <col min="3851" max="3854" width="15.42578125" style="8" bestFit="1" customWidth="1"/>
    <col min="3855" max="3855" width="10.5703125" style="8" bestFit="1" customWidth="1"/>
    <col min="3856" max="3856" width="13.28515625" style="8" bestFit="1" customWidth="1"/>
    <col min="3857" max="3857" width="2.7109375" style="8" customWidth="1"/>
    <col min="3858" max="3858" width="12.42578125" style="8" bestFit="1" customWidth="1"/>
    <col min="3859" max="3859" width="11.85546875" style="8" bestFit="1" customWidth="1"/>
    <col min="3860" max="3863" width="15.42578125" style="8" bestFit="1" customWidth="1"/>
    <col min="3864" max="3864" width="10.5703125" style="8" bestFit="1" customWidth="1"/>
    <col min="3865" max="3865" width="17.7109375" style="8" bestFit="1" customWidth="1"/>
    <col min="3866" max="3866" width="2.7109375" style="8" customWidth="1"/>
    <col min="3867" max="3867" width="12.42578125" style="8" bestFit="1" customWidth="1"/>
    <col min="3868" max="3868" width="11.85546875" style="8" bestFit="1" customWidth="1"/>
    <col min="3869" max="3872" width="15.42578125" style="8" bestFit="1" customWidth="1"/>
    <col min="3873" max="3873" width="13.7109375" style="8" bestFit="1" customWidth="1"/>
    <col min="3874" max="3874" width="13.28515625" style="8" bestFit="1" customWidth="1"/>
    <col min="3875" max="3875" width="2.7109375" style="8" customWidth="1"/>
    <col min="3876" max="3876" width="10.7109375" style="8" customWidth="1"/>
    <col min="3877" max="3877" width="11.85546875" style="8" bestFit="1" customWidth="1"/>
    <col min="3878" max="3881" width="15.42578125" style="8" bestFit="1" customWidth="1"/>
    <col min="3882" max="3882" width="13.7109375" style="8" bestFit="1" customWidth="1"/>
    <col min="3883" max="3883" width="17.7109375" style="8" bestFit="1" customWidth="1"/>
    <col min="3884" max="4098" width="9.140625" style="8"/>
    <col min="4099" max="4099" width="20.42578125" style="8" bestFit="1" customWidth="1"/>
    <col min="4100" max="4100" width="9.42578125" style="8" customWidth="1"/>
    <col min="4101" max="4101" width="8" style="8" customWidth="1"/>
    <col min="4102" max="4102" width="12.5703125" style="8" customWidth="1"/>
    <col min="4103" max="4103" width="7.140625" style="8" customWidth="1"/>
    <col min="4104" max="4104" width="54.28515625" style="8" customWidth="1"/>
    <col min="4105" max="4105" width="11.85546875" style="8" bestFit="1" customWidth="1"/>
    <col min="4106" max="4106" width="11.85546875" style="8" customWidth="1"/>
    <col min="4107" max="4110" width="15.42578125" style="8" bestFit="1" customWidth="1"/>
    <col min="4111" max="4111" width="10.5703125" style="8" bestFit="1" customWidth="1"/>
    <col min="4112" max="4112" width="13.28515625" style="8" bestFit="1" customWidth="1"/>
    <col min="4113" max="4113" width="2.7109375" style="8" customWidth="1"/>
    <col min="4114" max="4114" width="12.42578125" style="8" bestFit="1" customWidth="1"/>
    <col min="4115" max="4115" width="11.85546875" style="8" bestFit="1" customWidth="1"/>
    <col min="4116" max="4119" width="15.42578125" style="8" bestFit="1" customWidth="1"/>
    <col min="4120" max="4120" width="10.5703125" style="8" bestFit="1" customWidth="1"/>
    <col min="4121" max="4121" width="17.7109375" style="8" bestFit="1" customWidth="1"/>
    <col min="4122" max="4122" width="2.7109375" style="8" customWidth="1"/>
    <col min="4123" max="4123" width="12.42578125" style="8" bestFit="1" customWidth="1"/>
    <col min="4124" max="4124" width="11.85546875" style="8" bestFit="1" customWidth="1"/>
    <col min="4125" max="4128" width="15.42578125" style="8" bestFit="1" customWidth="1"/>
    <col min="4129" max="4129" width="13.7109375" style="8" bestFit="1" customWidth="1"/>
    <col min="4130" max="4130" width="13.28515625" style="8" bestFit="1" customWidth="1"/>
    <col min="4131" max="4131" width="2.7109375" style="8" customWidth="1"/>
    <col min="4132" max="4132" width="10.7109375" style="8" customWidth="1"/>
    <col min="4133" max="4133" width="11.85546875" style="8" bestFit="1" customWidth="1"/>
    <col min="4134" max="4137" width="15.42578125" style="8" bestFit="1" customWidth="1"/>
    <col min="4138" max="4138" width="13.7109375" style="8" bestFit="1" customWidth="1"/>
    <col min="4139" max="4139" width="17.7109375" style="8" bestFit="1" customWidth="1"/>
    <col min="4140" max="4354" width="9.140625" style="8"/>
    <col min="4355" max="4355" width="20.42578125" style="8" bestFit="1" customWidth="1"/>
    <col min="4356" max="4356" width="9.42578125" style="8" customWidth="1"/>
    <col min="4357" max="4357" width="8" style="8" customWidth="1"/>
    <col min="4358" max="4358" width="12.5703125" style="8" customWidth="1"/>
    <col min="4359" max="4359" width="7.140625" style="8" customWidth="1"/>
    <col min="4360" max="4360" width="54.28515625" style="8" customWidth="1"/>
    <col min="4361" max="4361" width="11.85546875" style="8" bestFit="1" customWidth="1"/>
    <col min="4362" max="4362" width="11.85546875" style="8" customWidth="1"/>
    <col min="4363" max="4366" width="15.42578125" style="8" bestFit="1" customWidth="1"/>
    <col min="4367" max="4367" width="10.5703125" style="8" bestFit="1" customWidth="1"/>
    <col min="4368" max="4368" width="13.28515625" style="8" bestFit="1" customWidth="1"/>
    <col min="4369" max="4369" width="2.7109375" style="8" customWidth="1"/>
    <col min="4370" max="4370" width="12.42578125" style="8" bestFit="1" customWidth="1"/>
    <col min="4371" max="4371" width="11.85546875" style="8" bestFit="1" customWidth="1"/>
    <col min="4372" max="4375" width="15.42578125" style="8" bestFit="1" customWidth="1"/>
    <col min="4376" max="4376" width="10.5703125" style="8" bestFit="1" customWidth="1"/>
    <col min="4377" max="4377" width="17.7109375" style="8" bestFit="1" customWidth="1"/>
    <col min="4378" max="4378" width="2.7109375" style="8" customWidth="1"/>
    <col min="4379" max="4379" width="12.42578125" style="8" bestFit="1" customWidth="1"/>
    <col min="4380" max="4380" width="11.85546875" style="8" bestFit="1" customWidth="1"/>
    <col min="4381" max="4384" width="15.42578125" style="8" bestFit="1" customWidth="1"/>
    <col min="4385" max="4385" width="13.7109375" style="8" bestFit="1" customWidth="1"/>
    <col min="4386" max="4386" width="13.28515625" style="8" bestFit="1" customWidth="1"/>
    <col min="4387" max="4387" width="2.7109375" style="8" customWidth="1"/>
    <col min="4388" max="4388" width="10.7109375" style="8" customWidth="1"/>
    <col min="4389" max="4389" width="11.85546875" style="8" bestFit="1" customWidth="1"/>
    <col min="4390" max="4393" width="15.42578125" style="8" bestFit="1" customWidth="1"/>
    <col min="4394" max="4394" width="13.7109375" style="8" bestFit="1" customWidth="1"/>
    <col min="4395" max="4395" width="17.7109375" style="8" bestFit="1" customWidth="1"/>
    <col min="4396" max="4610" width="9.140625" style="8"/>
    <col min="4611" max="4611" width="20.42578125" style="8" bestFit="1" customWidth="1"/>
    <col min="4612" max="4612" width="9.42578125" style="8" customWidth="1"/>
    <col min="4613" max="4613" width="8" style="8" customWidth="1"/>
    <col min="4614" max="4614" width="12.5703125" style="8" customWidth="1"/>
    <col min="4615" max="4615" width="7.140625" style="8" customWidth="1"/>
    <col min="4616" max="4616" width="54.28515625" style="8" customWidth="1"/>
    <col min="4617" max="4617" width="11.85546875" style="8" bestFit="1" customWidth="1"/>
    <col min="4618" max="4618" width="11.85546875" style="8" customWidth="1"/>
    <col min="4619" max="4622" width="15.42578125" style="8" bestFit="1" customWidth="1"/>
    <col min="4623" max="4623" width="10.5703125" style="8" bestFit="1" customWidth="1"/>
    <col min="4624" max="4624" width="13.28515625" style="8" bestFit="1" customWidth="1"/>
    <col min="4625" max="4625" width="2.7109375" style="8" customWidth="1"/>
    <col min="4626" max="4626" width="12.42578125" style="8" bestFit="1" customWidth="1"/>
    <col min="4627" max="4627" width="11.85546875" style="8" bestFit="1" customWidth="1"/>
    <col min="4628" max="4631" width="15.42578125" style="8" bestFit="1" customWidth="1"/>
    <col min="4632" max="4632" width="10.5703125" style="8" bestFit="1" customWidth="1"/>
    <col min="4633" max="4633" width="17.7109375" style="8" bestFit="1" customWidth="1"/>
    <col min="4634" max="4634" width="2.7109375" style="8" customWidth="1"/>
    <col min="4635" max="4635" width="12.42578125" style="8" bestFit="1" customWidth="1"/>
    <col min="4636" max="4636" width="11.85546875" style="8" bestFit="1" customWidth="1"/>
    <col min="4637" max="4640" width="15.42578125" style="8" bestFit="1" customWidth="1"/>
    <col min="4641" max="4641" width="13.7109375" style="8" bestFit="1" customWidth="1"/>
    <col min="4642" max="4642" width="13.28515625" style="8" bestFit="1" customWidth="1"/>
    <col min="4643" max="4643" width="2.7109375" style="8" customWidth="1"/>
    <col min="4644" max="4644" width="10.7109375" style="8" customWidth="1"/>
    <col min="4645" max="4645" width="11.85546875" style="8" bestFit="1" customWidth="1"/>
    <col min="4646" max="4649" width="15.42578125" style="8" bestFit="1" customWidth="1"/>
    <col min="4650" max="4650" width="13.7109375" style="8" bestFit="1" customWidth="1"/>
    <col min="4651" max="4651" width="17.7109375" style="8" bestFit="1" customWidth="1"/>
    <col min="4652" max="4866" width="9.140625" style="8"/>
    <col min="4867" max="4867" width="20.42578125" style="8" bestFit="1" customWidth="1"/>
    <col min="4868" max="4868" width="9.42578125" style="8" customWidth="1"/>
    <col min="4869" max="4869" width="8" style="8" customWidth="1"/>
    <col min="4870" max="4870" width="12.5703125" style="8" customWidth="1"/>
    <col min="4871" max="4871" width="7.140625" style="8" customWidth="1"/>
    <col min="4872" max="4872" width="54.28515625" style="8" customWidth="1"/>
    <col min="4873" max="4873" width="11.85546875" style="8" bestFit="1" customWidth="1"/>
    <col min="4874" max="4874" width="11.85546875" style="8" customWidth="1"/>
    <col min="4875" max="4878" width="15.42578125" style="8" bestFit="1" customWidth="1"/>
    <col min="4879" max="4879" width="10.5703125" style="8" bestFit="1" customWidth="1"/>
    <col min="4880" max="4880" width="13.28515625" style="8" bestFit="1" customWidth="1"/>
    <col min="4881" max="4881" width="2.7109375" style="8" customWidth="1"/>
    <col min="4882" max="4882" width="12.42578125" style="8" bestFit="1" customWidth="1"/>
    <col min="4883" max="4883" width="11.85546875" style="8" bestFit="1" customWidth="1"/>
    <col min="4884" max="4887" width="15.42578125" style="8" bestFit="1" customWidth="1"/>
    <col min="4888" max="4888" width="10.5703125" style="8" bestFit="1" customWidth="1"/>
    <col min="4889" max="4889" width="17.7109375" style="8" bestFit="1" customWidth="1"/>
    <col min="4890" max="4890" width="2.7109375" style="8" customWidth="1"/>
    <col min="4891" max="4891" width="12.42578125" style="8" bestFit="1" customWidth="1"/>
    <col min="4892" max="4892" width="11.85546875" style="8" bestFit="1" customWidth="1"/>
    <col min="4893" max="4896" width="15.42578125" style="8" bestFit="1" customWidth="1"/>
    <col min="4897" max="4897" width="13.7109375" style="8" bestFit="1" customWidth="1"/>
    <col min="4898" max="4898" width="13.28515625" style="8" bestFit="1" customWidth="1"/>
    <col min="4899" max="4899" width="2.7109375" style="8" customWidth="1"/>
    <col min="4900" max="4900" width="10.7109375" style="8" customWidth="1"/>
    <col min="4901" max="4901" width="11.85546875" style="8" bestFit="1" customWidth="1"/>
    <col min="4902" max="4905" width="15.42578125" style="8" bestFit="1" customWidth="1"/>
    <col min="4906" max="4906" width="13.7109375" style="8" bestFit="1" customWidth="1"/>
    <col min="4907" max="4907" width="17.7109375" style="8" bestFit="1" customWidth="1"/>
    <col min="4908" max="5122" width="9.140625" style="8"/>
    <col min="5123" max="5123" width="20.42578125" style="8" bestFit="1" customWidth="1"/>
    <col min="5124" max="5124" width="9.42578125" style="8" customWidth="1"/>
    <col min="5125" max="5125" width="8" style="8" customWidth="1"/>
    <col min="5126" max="5126" width="12.5703125" style="8" customWidth="1"/>
    <col min="5127" max="5127" width="7.140625" style="8" customWidth="1"/>
    <col min="5128" max="5128" width="54.28515625" style="8" customWidth="1"/>
    <col min="5129" max="5129" width="11.85546875" style="8" bestFit="1" customWidth="1"/>
    <col min="5130" max="5130" width="11.85546875" style="8" customWidth="1"/>
    <col min="5131" max="5134" width="15.42578125" style="8" bestFit="1" customWidth="1"/>
    <col min="5135" max="5135" width="10.5703125" style="8" bestFit="1" customWidth="1"/>
    <col min="5136" max="5136" width="13.28515625" style="8" bestFit="1" customWidth="1"/>
    <col min="5137" max="5137" width="2.7109375" style="8" customWidth="1"/>
    <col min="5138" max="5138" width="12.42578125" style="8" bestFit="1" customWidth="1"/>
    <col min="5139" max="5139" width="11.85546875" style="8" bestFit="1" customWidth="1"/>
    <col min="5140" max="5143" width="15.42578125" style="8" bestFit="1" customWidth="1"/>
    <col min="5144" max="5144" width="10.5703125" style="8" bestFit="1" customWidth="1"/>
    <col min="5145" max="5145" width="17.7109375" style="8" bestFit="1" customWidth="1"/>
    <col min="5146" max="5146" width="2.7109375" style="8" customWidth="1"/>
    <col min="5147" max="5147" width="12.42578125" style="8" bestFit="1" customWidth="1"/>
    <col min="5148" max="5148" width="11.85546875" style="8" bestFit="1" customWidth="1"/>
    <col min="5149" max="5152" width="15.42578125" style="8" bestFit="1" customWidth="1"/>
    <col min="5153" max="5153" width="13.7109375" style="8" bestFit="1" customWidth="1"/>
    <col min="5154" max="5154" width="13.28515625" style="8" bestFit="1" customWidth="1"/>
    <col min="5155" max="5155" width="2.7109375" style="8" customWidth="1"/>
    <col min="5156" max="5156" width="10.7109375" style="8" customWidth="1"/>
    <col min="5157" max="5157" width="11.85546875" style="8" bestFit="1" customWidth="1"/>
    <col min="5158" max="5161" width="15.42578125" style="8" bestFit="1" customWidth="1"/>
    <col min="5162" max="5162" width="13.7109375" style="8" bestFit="1" customWidth="1"/>
    <col min="5163" max="5163" width="17.7109375" style="8" bestFit="1" customWidth="1"/>
    <col min="5164" max="5378" width="9.140625" style="8"/>
    <col min="5379" max="5379" width="20.42578125" style="8" bestFit="1" customWidth="1"/>
    <col min="5380" max="5380" width="9.42578125" style="8" customWidth="1"/>
    <col min="5381" max="5381" width="8" style="8" customWidth="1"/>
    <col min="5382" max="5382" width="12.5703125" style="8" customWidth="1"/>
    <col min="5383" max="5383" width="7.140625" style="8" customWidth="1"/>
    <col min="5384" max="5384" width="54.28515625" style="8" customWidth="1"/>
    <col min="5385" max="5385" width="11.85546875" style="8" bestFit="1" customWidth="1"/>
    <col min="5386" max="5386" width="11.85546875" style="8" customWidth="1"/>
    <col min="5387" max="5390" width="15.42578125" style="8" bestFit="1" customWidth="1"/>
    <col min="5391" max="5391" width="10.5703125" style="8" bestFit="1" customWidth="1"/>
    <col min="5392" max="5392" width="13.28515625" style="8" bestFit="1" customWidth="1"/>
    <col min="5393" max="5393" width="2.7109375" style="8" customWidth="1"/>
    <col min="5394" max="5394" width="12.42578125" style="8" bestFit="1" customWidth="1"/>
    <col min="5395" max="5395" width="11.85546875" style="8" bestFit="1" customWidth="1"/>
    <col min="5396" max="5399" width="15.42578125" style="8" bestFit="1" customWidth="1"/>
    <col min="5400" max="5400" width="10.5703125" style="8" bestFit="1" customWidth="1"/>
    <col min="5401" max="5401" width="17.7109375" style="8" bestFit="1" customWidth="1"/>
    <col min="5402" max="5402" width="2.7109375" style="8" customWidth="1"/>
    <col min="5403" max="5403" width="12.42578125" style="8" bestFit="1" customWidth="1"/>
    <col min="5404" max="5404" width="11.85546875" style="8" bestFit="1" customWidth="1"/>
    <col min="5405" max="5408" width="15.42578125" style="8" bestFit="1" customWidth="1"/>
    <col min="5409" max="5409" width="13.7109375" style="8" bestFit="1" customWidth="1"/>
    <col min="5410" max="5410" width="13.28515625" style="8" bestFit="1" customWidth="1"/>
    <col min="5411" max="5411" width="2.7109375" style="8" customWidth="1"/>
    <col min="5412" max="5412" width="10.7109375" style="8" customWidth="1"/>
    <col min="5413" max="5413" width="11.85546875" style="8" bestFit="1" customWidth="1"/>
    <col min="5414" max="5417" width="15.42578125" style="8" bestFit="1" customWidth="1"/>
    <col min="5418" max="5418" width="13.7109375" style="8" bestFit="1" customWidth="1"/>
    <col min="5419" max="5419" width="17.7109375" style="8" bestFit="1" customWidth="1"/>
    <col min="5420" max="5634" width="9.140625" style="8"/>
    <col min="5635" max="5635" width="20.42578125" style="8" bestFit="1" customWidth="1"/>
    <col min="5636" max="5636" width="9.42578125" style="8" customWidth="1"/>
    <col min="5637" max="5637" width="8" style="8" customWidth="1"/>
    <col min="5638" max="5638" width="12.5703125" style="8" customWidth="1"/>
    <col min="5639" max="5639" width="7.140625" style="8" customWidth="1"/>
    <col min="5640" max="5640" width="54.28515625" style="8" customWidth="1"/>
    <col min="5641" max="5641" width="11.85546875" style="8" bestFit="1" customWidth="1"/>
    <col min="5642" max="5642" width="11.85546875" style="8" customWidth="1"/>
    <col min="5643" max="5646" width="15.42578125" style="8" bestFit="1" customWidth="1"/>
    <col min="5647" max="5647" width="10.5703125" style="8" bestFit="1" customWidth="1"/>
    <col min="5648" max="5648" width="13.28515625" style="8" bestFit="1" customWidth="1"/>
    <col min="5649" max="5649" width="2.7109375" style="8" customWidth="1"/>
    <col min="5650" max="5650" width="12.42578125" style="8" bestFit="1" customWidth="1"/>
    <col min="5651" max="5651" width="11.85546875" style="8" bestFit="1" customWidth="1"/>
    <col min="5652" max="5655" width="15.42578125" style="8" bestFit="1" customWidth="1"/>
    <col min="5656" max="5656" width="10.5703125" style="8" bestFit="1" customWidth="1"/>
    <col min="5657" max="5657" width="17.7109375" style="8" bestFit="1" customWidth="1"/>
    <col min="5658" max="5658" width="2.7109375" style="8" customWidth="1"/>
    <col min="5659" max="5659" width="12.42578125" style="8" bestFit="1" customWidth="1"/>
    <col min="5660" max="5660" width="11.85546875" style="8" bestFit="1" customWidth="1"/>
    <col min="5661" max="5664" width="15.42578125" style="8" bestFit="1" customWidth="1"/>
    <col min="5665" max="5665" width="13.7109375" style="8" bestFit="1" customWidth="1"/>
    <col min="5666" max="5666" width="13.28515625" style="8" bestFit="1" customWidth="1"/>
    <col min="5667" max="5667" width="2.7109375" style="8" customWidth="1"/>
    <col min="5668" max="5668" width="10.7109375" style="8" customWidth="1"/>
    <col min="5669" max="5669" width="11.85546875" style="8" bestFit="1" customWidth="1"/>
    <col min="5670" max="5673" width="15.42578125" style="8" bestFit="1" customWidth="1"/>
    <col min="5674" max="5674" width="13.7109375" style="8" bestFit="1" customWidth="1"/>
    <col min="5675" max="5675" width="17.7109375" style="8" bestFit="1" customWidth="1"/>
    <col min="5676" max="5890" width="9.140625" style="8"/>
    <col min="5891" max="5891" width="20.42578125" style="8" bestFit="1" customWidth="1"/>
    <col min="5892" max="5892" width="9.42578125" style="8" customWidth="1"/>
    <col min="5893" max="5893" width="8" style="8" customWidth="1"/>
    <col min="5894" max="5894" width="12.5703125" style="8" customWidth="1"/>
    <col min="5895" max="5895" width="7.140625" style="8" customWidth="1"/>
    <col min="5896" max="5896" width="54.28515625" style="8" customWidth="1"/>
    <col min="5897" max="5897" width="11.85546875" style="8" bestFit="1" customWidth="1"/>
    <col min="5898" max="5898" width="11.85546875" style="8" customWidth="1"/>
    <col min="5899" max="5902" width="15.42578125" style="8" bestFit="1" customWidth="1"/>
    <col min="5903" max="5903" width="10.5703125" style="8" bestFit="1" customWidth="1"/>
    <col min="5904" max="5904" width="13.28515625" style="8" bestFit="1" customWidth="1"/>
    <col min="5905" max="5905" width="2.7109375" style="8" customWidth="1"/>
    <col min="5906" max="5906" width="12.42578125" style="8" bestFit="1" customWidth="1"/>
    <col min="5907" max="5907" width="11.85546875" style="8" bestFit="1" customWidth="1"/>
    <col min="5908" max="5911" width="15.42578125" style="8" bestFit="1" customWidth="1"/>
    <col min="5912" max="5912" width="10.5703125" style="8" bestFit="1" customWidth="1"/>
    <col min="5913" max="5913" width="17.7109375" style="8" bestFit="1" customWidth="1"/>
    <col min="5914" max="5914" width="2.7109375" style="8" customWidth="1"/>
    <col min="5915" max="5915" width="12.42578125" style="8" bestFit="1" customWidth="1"/>
    <col min="5916" max="5916" width="11.85546875" style="8" bestFit="1" customWidth="1"/>
    <col min="5917" max="5920" width="15.42578125" style="8" bestFit="1" customWidth="1"/>
    <col min="5921" max="5921" width="13.7109375" style="8" bestFit="1" customWidth="1"/>
    <col min="5922" max="5922" width="13.28515625" style="8" bestFit="1" customWidth="1"/>
    <col min="5923" max="5923" width="2.7109375" style="8" customWidth="1"/>
    <col min="5924" max="5924" width="10.7109375" style="8" customWidth="1"/>
    <col min="5925" max="5925" width="11.85546875" style="8" bestFit="1" customWidth="1"/>
    <col min="5926" max="5929" width="15.42578125" style="8" bestFit="1" customWidth="1"/>
    <col min="5930" max="5930" width="13.7109375" style="8" bestFit="1" customWidth="1"/>
    <col min="5931" max="5931" width="17.7109375" style="8" bestFit="1" customWidth="1"/>
    <col min="5932" max="6146" width="9.140625" style="8"/>
    <col min="6147" max="6147" width="20.42578125" style="8" bestFit="1" customWidth="1"/>
    <col min="6148" max="6148" width="9.42578125" style="8" customWidth="1"/>
    <col min="6149" max="6149" width="8" style="8" customWidth="1"/>
    <col min="6150" max="6150" width="12.5703125" style="8" customWidth="1"/>
    <col min="6151" max="6151" width="7.140625" style="8" customWidth="1"/>
    <col min="6152" max="6152" width="54.28515625" style="8" customWidth="1"/>
    <col min="6153" max="6153" width="11.85546875" style="8" bestFit="1" customWidth="1"/>
    <col min="6154" max="6154" width="11.85546875" style="8" customWidth="1"/>
    <col min="6155" max="6158" width="15.42578125" style="8" bestFit="1" customWidth="1"/>
    <col min="6159" max="6159" width="10.5703125" style="8" bestFit="1" customWidth="1"/>
    <col min="6160" max="6160" width="13.28515625" style="8" bestFit="1" customWidth="1"/>
    <col min="6161" max="6161" width="2.7109375" style="8" customWidth="1"/>
    <col min="6162" max="6162" width="12.42578125" style="8" bestFit="1" customWidth="1"/>
    <col min="6163" max="6163" width="11.85546875" style="8" bestFit="1" customWidth="1"/>
    <col min="6164" max="6167" width="15.42578125" style="8" bestFit="1" customWidth="1"/>
    <col min="6168" max="6168" width="10.5703125" style="8" bestFit="1" customWidth="1"/>
    <col min="6169" max="6169" width="17.7109375" style="8" bestFit="1" customWidth="1"/>
    <col min="6170" max="6170" width="2.7109375" style="8" customWidth="1"/>
    <col min="6171" max="6171" width="12.42578125" style="8" bestFit="1" customWidth="1"/>
    <col min="6172" max="6172" width="11.85546875" style="8" bestFit="1" customWidth="1"/>
    <col min="6173" max="6176" width="15.42578125" style="8" bestFit="1" customWidth="1"/>
    <col min="6177" max="6177" width="13.7109375" style="8" bestFit="1" customWidth="1"/>
    <col min="6178" max="6178" width="13.28515625" style="8" bestFit="1" customWidth="1"/>
    <col min="6179" max="6179" width="2.7109375" style="8" customWidth="1"/>
    <col min="6180" max="6180" width="10.7109375" style="8" customWidth="1"/>
    <col min="6181" max="6181" width="11.85546875" style="8" bestFit="1" customWidth="1"/>
    <col min="6182" max="6185" width="15.42578125" style="8" bestFit="1" customWidth="1"/>
    <col min="6186" max="6186" width="13.7109375" style="8" bestFit="1" customWidth="1"/>
    <col min="6187" max="6187" width="17.7109375" style="8" bestFit="1" customWidth="1"/>
    <col min="6188" max="6402" width="9.140625" style="8"/>
    <col min="6403" max="6403" width="20.42578125" style="8" bestFit="1" customWidth="1"/>
    <col min="6404" max="6404" width="9.42578125" style="8" customWidth="1"/>
    <col min="6405" max="6405" width="8" style="8" customWidth="1"/>
    <col min="6406" max="6406" width="12.5703125" style="8" customWidth="1"/>
    <col min="6407" max="6407" width="7.140625" style="8" customWidth="1"/>
    <col min="6408" max="6408" width="54.28515625" style="8" customWidth="1"/>
    <col min="6409" max="6409" width="11.85546875" style="8" bestFit="1" customWidth="1"/>
    <col min="6410" max="6410" width="11.85546875" style="8" customWidth="1"/>
    <col min="6411" max="6414" width="15.42578125" style="8" bestFit="1" customWidth="1"/>
    <col min="6415" max="6415" width="10.5703125" style="8" bestFit="1" customWidth="1"/>
    <col min="6416" max="6416" width="13.28515625" style="8" bestFit="1" customWidth="1"/>
    <col min="6417" max="6417" width="2.7109375" style="8" customWidth="1"/>
    <col min="6418" max="6418" width="12.42578125" style="8" bestFit="1" customWidth="1"/>
    <col min="6419" max="6419" width="11.85546875" style="8" bestFit="1" customWidth="1"/>
    <col min="6420" max="6423" width="15.42578125" style="8" bestFit="1" customWidth="1"/>
    <col min="6424" max="6424" width="10.5703125" style="8" bestFit="1" customWidth="1"/>
    <col min="6425" max="6425" width="17.7109375" style="8" bestFit="1" customWidth="1"/>
    <col min="6426" max="6426" width="2.7109375" style="8" customWidth="1"/>
    <col min="6427" max="6427" width="12.42578125" style="8" bestFit="1" customWidth="1"/>
    <col min="6428" max="6428" width="11.85546875" style="8" bestFit="1" customWidth="1"/>
    <col min="6429" max="6432" width="15.42578125" style="8" bestFit="1" customWidth="1"/>
    <col min="6433" max="6433" width="13.7109375" style="8" bestFit="1" customWidth="1"/>
    <col min="6434" max="6434" width="13.28515625" style="8" bestFit="1" customWidth="1"/>
    <col min="6435" max="6435" width="2.7109375" style="8" customWidth="1"/>
    <col min="6436" max="6436" width="10.7109375" style="8" customWidth="1"/>
    <col min="6437" max="6437" width="11.85546875" style="8" bestFit="1" customWidth="1"/>
    <col min="6438" max="6441" width="15.42578125" style="8" bestFit="1" customWidth="1"/>
    <col min="6442" max="6442" width="13.7109375" style="8" bestFit="1" customWidth="1"/>
    <col min="6443" max="6443" width="17.7109375" style="8" bestFit="1" customWidth="1"/>
    <col min="6444" max="6658" width="9.140625" style="8"/>
    <col min="6659" max="6659" width="20.42578125" style="8" bestFit="1" customWidth="1"/>
    <col min="6660" max="6660" width="9.42578125" style="8" customWidth="1"/>
    <col min="6661" max="6661" width="8" style="8" customWidth="1"/>
    <col min="6662" max="6662" width="12.5703125" style="8" customWidth="1"/>
    <col min="6663" max="6663" width="7.140625" style="8" customWidth="1"/>
    <col min="6664" max="6664" width="54.28515625" style="8" customWidth="1"/>
    <col min="6665" max="6665" width="11.85546875" style="8" bestFit="1" customWidth="1"/>
    <col min="6666" max="6666" width="11.85546875" style="8" customWidth="1"/>
    <col min="6667" max="6670" width="15.42578125" style="8" bestFit="1" customWidth="1"/>
    <col min="6671" max="6671" width="10.5703125" style="8" bestFit="1" customWidth="1"/>
    <col min="6672" max="6672" width="13.28515625" style="8" bestFit="1" customWidth="1"/>
    <col min="6673" max="6673" width="2.7109375" style="8" customWidth="1"/>
    <col min="6674" max="6674" width="12.42578125" style="8" bestFit="1" customWidth="1"/>
    <col min="6675" max="6675" width="11.85546875" style="8" bestFit="1" customWidth="1"/>
    <col min="6676" max="6679" width="15.42578125" style="8" bestFit="1" customWidth="1"/>
    <col min="6680" max="6680" width="10.5703125" style="8" bestFit="1" customWidth="1"/>
    <col min="6681" max="6681" width="17.7109375" style="8" bestFit="1" customWidth="1"/>
    <col min="6682" max="6682" width="2.7109375" style="8" customWidth="1"/>
    <col min="6683" max="6683" width="12.42578125" style="8" bestFit="1" customWidth="1"/>
    <col min="6684" max="6684" width="11.85546875" style="8" bestFit="1" customWidth="1"/>
    <col min="6685" max="6688" width="15.42578125" style="8" bestFit="1" customWidth="1"/>
    <col min="6689" max="6689" width="13.7109375" style="8" bestFit="1" customWidth="1"/>
    <col min="6690" max="6690" width="13.28515625" style="8" bestFit="1" customWidth="1"/>
    <col min="6691" max="6691" width="2.7109375" style="8" customWidth="1"/>
    <col min="6692" max="6692" width="10.7109375" style="8" customWidth="1"/>
    <col min="6693" max="6693" width="11.85546875" style="8" bestFit="1" customWidth="1"/>
    <col min="6694" max="6697" width="15.42578125" style="8" bestFit="1" customWidth="1"/>
    <col min="6698" max="6698" width="13.7109375" style="8" bestFit="1" customWidth="1"/>
    <col min="6699" max="6699" width="17.7109375" style="8" bestFit="1" customWidth="1"/>
    <col min="6700" max="6914" width="9.140625" style="8"/>
    <col min="6915" max="6915" width="20.42578125" style="8" bestFit="1" customWidth="1"/>
    <col min="6916" max="6916" width="9.42578125" style="8" customWidth="1"/>
    <col min="6917" max="6917" width="8" style="8" customWidth="1"/>
    <col min="6918" max="6918" width="12.5703125" style="8" customWidth="1"/>
    <col min="6919" max="6919" width="7.140625" style="8" customWidth="1"/>
    <col min="6920" max="6920" width="54.28515625" style="8" customWidth="1"/>
    <col min="6921" max="6921" width="11.85546875" style="8" bestFit="1" customWidth="1"/>
    <col min="6922" max="6922" width="11.85546875" style="8" customWidth="1"/>
    <col min="6923" max="6926" width="15.42578125" style="8" bestFit="1" customWidth="1"/>
    <col min="6927" max="6927" width="10.5703125" style="8" bestFit="1" customWidth="1"/>
    <col min="6928" max="6928" width="13.28515625" style="8" bestFit="1" customWidth="1"/>
    <col min="6929" max="6929" width="2.7109375" style="8" customWidth="1"/>
    <col min="6930" max="6930" width="12.42578125" style="8" bestFit="1" customWidth="1"/>
    <col min="6931" max="6931" width="11.85546875" style="8" bestFit="1" customWidth="1"/>
    <col min="6932" max="6935" width="15.42578125" style="8" bestFit="1" customWidth="1"/>
    <col min="6936" max="6936" width="10.5703125" style="8" bestFit="1" customWidth="1"/>
    <col min="6937" max="6937" width="17.7109375" style="8" bestFit="1" customWidth="1"/>
    <col min="6938" max="6938" width="2.7109375" style="8" customWidth="1"/>
    <col min="6939" max="6939" width="12.42578125" style="8" bestFit="1" customWidth="1"/>
    <col min="6940" max="6940" width="11.85546875" style="8" bestFit="1" customWidth="1"/>
    <col min="6941" max="6944" width="15.42578125" style="8" bestFit="1" customWidth="1"/>
    <col min="6945" max="6945" width="13.7109375" style="8" bestFit="1" customWidth="1"/>
    <col min="6946" max="6946" width="13.28515625" style="8" bestFit="1" customWidth="1"/>
    <col min="6947" max="6947" width="2.7109375" style="8" customWidth="1"/>
    <col min="6948" max="6948" width="10.7109375" style="8" customWidth="1"/>
    <col min="6949" max="6949" width="11.85546875" style="8" bestFit="1" customWidth="1"/>
    <col min="6950" max="6953" width="15.42578125" style="8" bestFit="1" customWidth="1"/>
    <col min="6954" max="6954" width="13.7109375" style="8" bestFit="1" customWidth="1"/>
    <col min="6955" max="6955" width="17.7109375" style="8" bestFit="1" customWidth="1"/>
    <col min="6956" max="7170" width="9.140625" style="8"/>
    <col min="7171" max="7171" width="20.42578125" style="8" bestFit="1" customWidth="1"/>
    <col min="7172" max="7172" width="9.42578125" style="8" customWidth="1"/>
    <col min="7173" max="7173" width="8" style="8" customWidth="1"/>
    <col min="7174" max="7174" width="12.5703125" style="8" customWidth="1"/>
    <col min="7175" max="7175" width="7.140625" style="8" customWidth="1"/>
    <col min="7176" max="7176" width="54.28515625" style="8" customWidth="1"/>
    <col min="7177" max="7177" width="11.85546875" style="8" bestFit="1" customWidth="1"/>
    <col min="7178" max="7178" width="11.85546875" style="8" customWidth="1"/>
    <col min="7179" max="7182" width="15.42578125" style="8" bestFit="1" customWidth="1"/>
    <col min="7183" max="7183" width="10.5703125" style="8" bestFit="1" customWidth="1"/>
    <col min="7184" max="7184" width="13.28515625" style="8" bestFit="1" customWidth="1"/>
    <col min="7185" max="7185" width="2.7109375" style="8" customWidth="1"/>
    <col min="7186" max="7186" width="12.42578125" style="8" bestFit="1" customWidth="1"/>
    <col min="7187" max="7187" width="11.85546875" style="8" bestFit="1" customWidth="1"/>
    <col min="7188" max="7191" width="15.42578125" style="8" bestFit="1" customWidth="1"/>
    <col min="7192" max="7192" width="10.5703125" style="8" bestFit="1" customWidth="1"/>
    <col min="7193" max="7193" width="17.7109375" style="8" bestFit="1" customWidth="1"/>
    <col min="7194" max="7194" width="2.7109375" style="8" customWidth="1"/>
    <col min="7195" max="7195" width="12.42578125" style="8" bestFit="1" customWidth="1"/>
    <col min="7196" max="7196" width="11.85546875" style="8" bestFit="1" customWidth="1"/>
    <col min="7197" max="7200" width="15.42578125" style="8" bestFit="1" customWidth="1"/>
    <col min="7201" max="7201" width="13.7109375" style="8" bestFit="1" customWidth="1"/>
    <col min="7202" max="7202" width="13.28515625" style="8" bestFit="1" customWidth="1"/>
    <col min="7203" max="7203" width="2.7109375" style="8" customWidth="1"/>
    <col min="7204" max="7204" width="10.7109375" style="8" customWidth="1"/>
    <col min="7205" max="7205" width="11.85546875" style="8" bestFit="1" customWidth="1"/>
    <col min="7206" max="7209" width="15.42578125" style="8" bestFit="1" customWidth="1"/>
    <col min="7210" max="7210" width="13.7109375" style="8" bestFit="1" customWidth="1"/>
    <col min="7211" max="7211" width="17.7109375" style="8" bestFit="1" customWidth="1"/>
    <col min="7212" max="7426" width="9.140625" style="8"/>
    <col min="7427" max="7427" width="20.42578125" style="8" bestFit="1" customWidth="1"/>
    <col min="7428" max="7428" width="9.42578125" style="8" customWidth="1"/>
    <col min="7429" max="7429" width="8" style="8" customWidth="1"/>
    <col min="7430" max="7430" width="12.5703125" style="8" customWidth="1"/>
    <col min="7431" max="7431" width="7.140625" style="8" customWidth="1"/>
    <col min="7432" max="7432" width="54.28515625" style="8" customWidth="1"/>
    <col min="7433" max="7433" width="11.85546875" style="8" bestFit="1" customWidth="1"/>
    <col min="7434" max="7434" width="11.85546875" style="8" customWidth="1"/>
    <col min="7435" max="7438" width="15.42578125" style="8" bestFit="1" customWidth="1"/>
    <col min="7439" max="7439" width="10.5703125" style="8" bestFit="1" customWidth="1"/>
    <col min="7440" max="7440" width="13.28515625" style="8" bestFit="1" customWidth="1"/>
    <col min="7441" max="7441" width="2.7109375" style="8" customWidth="1"/>
    <col min="7442" max="7442" width="12.42578125" style="8" bestFit="1" customWidth="1"/>
    <col min="7443" max="7443" width="11.85546875" style="8" bestFit="1" customWidth="1"/>
    <col min="7444" max="7447" width="15.42578125" style="8" bestFit="1" customWidth="1"/>
    <col min="7448" max="7448" width="10.5703125" style="8" bestFit="1" customWidth="1"/>
    <col min="7449" max="7449" width="17.7109375" style="8" bestFit="1" customWidth="1"/>
    <col min="7450" max="7450" width="2.7109375" style="8" customWidth="1"/>
    <col min="7451" max="7451" width="12.42578125" style="8" bestFit="1" customWidth="1"/>
    <col min="7452" max="7452" width="11.85546875" style="8" bestFit="1" customWidth="1"/>
    <col min="7453" max="7456" width="15.42578125" style="8" bestFit="1" customWidth="1"/>
    <col min="7457" max="7457" width="13.7109375" style="8" bestFit="1" customWidth="1"/>
    <col min="7458" max="7458" width="13.28515625" style="8" bestFit="1" customWidth="1"/>
    <col min="7459" max="7459" width="2.7109375" style="8" customWidth="1"/>
    <col min="7460" max="7460" width="10.7109375" style="8" customWidth="1"/>
    <col min="7461" max="7461" width="11.85546875" style="8" bestFit="1" customWidth="1"/>
    <col min="7462" max="7465" width="15.42578125" style="8" bestFit="1" customWidth="1"/>
    <col min="7466" max="7466" width="13.7109375" style="8" bestFit="1" customWidth="1"/>
    <col min="7467" max="7467" width="17.7109375" style="8" bestFit="1" customWidth="1"/>
    <col min="7468" max="7682" width="9.140625" style="8"/>
    <col min="7683" max="7683" width="20.42578125" style="8" bestFit="1" customWidth="1"/>
    <col min="7684" max="7684" width="9.42578125" style="8" customWidth="1"/>
    <col min="7685" max="7685" width="8" style="8" customWidth="1"/>
    <col min="7686" max="7686" width="12.5703125" style="8" customWidth="1"/>
    <col min="7687" max="7687" width="7.140625" style="8" customWidth="1"/>
    <col min="7688" max="7688" width="54.28515625" style="8" customWidth="1"/>
    <col min="7689" max="7689" width="11.85546875" style="8" bestFit="1" customWidth="1"/>
    <col min="7690" max="7690" width="11.85546875" style="8" customWidth="1"/>
    <col min="7691" max="7694" width="15.42578125" style="8" bestFit="1" customWidth="1"/>
    <col min="7695" max="7695" width="10.5703125" style="8" bestFit="1" customWidth="1"/>
    <col min="7696" max="7696" width="13.28515625" style="8" bestFit="1" customWidth="1"/>
    <col min="7697" max="7697" width="2.7109375" style="8" customWidth="1"/>
    <col min="7698" max="7698" width="12.42578125" style="8" bestFit="1" customWidth="1"/>
    <col min="7699" max="7699" width="11.85546875" style="8" bestFit="1" customWidth="1"/>
    <col min="7700" max="7703" width="15.42578125" style="8" bestFit="1" customWidth="1"/>
    <col min="7704" max="7704" width="10.5703125" style="8" bestFit="1" customWidth="1"/>
    <col min="7705" max="7705" width="17.7109375" style="8" bestFit="1" customWidth="1"/>
    <col min="7706" max="7706" width="2.7109375" style="8" customWidth="1"/>
    <col min="7707" max="7707" width="12.42578125" style="8" bestFit="1" customWidth="1"/>
    <col min="7708" max="7708" width="11.85546875" style="8" bestFit="1" customWidth="1"/>
    <col min="7709" max="7712" width="15.42578125" style="8" bestFit="1" customWidth="1"/>
    <col min="7713" max="7713" width="13.7109375" style="8" bestFit="1" customWidth="1"/>
    <col min="7714" max="7714" width="13.28515625" style="8" bestFit="1" customWidth="1"/>
    <col min="7715" max="7715" width="2.7109375" style="8" customWidth="1"/>
    <col min="7716" max="7716" width="10.7109375" style="8" customWidth="1"/>
    <col min="7717" max="7717" width="11.85546875" style="8" bestFit="1" customWidth="1"/>
    <col min="7718" max="7721" width="15.42578125" style="8" bestFit="1" customWidth="1"/>
    <col min="7722" max="7722" width="13.7109375" style="8" bestFit="1" customWidth="1"/>
    <col min="7723" max="7723" width="17.7109375" style="8" bestFit="1" customWidth="1"/>
    <col min="7724" max="7938" width="9.140625" style="8"/>
    <col min="7939" max="7939" width="20.42578125" style="8" bestFit="1" customWidth="1"/>
    <col min="7940" max="7940" width="9.42578125" style="8" customWidth="1"/>
    <col min="7941" max="7941" width="8" style="8" customWidth="1"/>
    <col min="7942" max="7942" width="12.5703125" style="8" customWidth="1"/>
    <col min="7943" max="7943" width="7.140625" style="8" customWidth="1"/>
    <col min="7944" max="7944" width="54.28515625" style="8" customWidth="1"/>
    <col min="7945" max="7945" width="11.85546875" style="8" bestFit="1" customWidth="1"/>
    <col min="7946" max="7946" width="11.85546875" style="8" customWidth="1"/>
    <col min="7947" max="7950" width="15.42578125" style="8" bestFit="1" customWidth="1"/>
    <col min="7951" max="7951" width="10.5703125" style="8" bestFit="1" customWidth="1"/>
    <col min="7952" max="7952" width="13.28515625" style="8" bestFit="1" customWidth="1"/>
    <col min="7953" max="7953" width="2.7109375" style="8" customWidth="1"/>
    <col min="7954" max="7954" width="12.42578125" style="8" bestFit="1" customWidth="1"/>
    <col min="7955" max="7955" width="11.85546875" style="8" bestFit="1" customWidth="1"/>
    <col min="7956" max="7959" width="15.42578125" style="8" bestFit="1" customWidth="1"/>
    <col min="7960" max="7960" width="10.5703125" style="8" bestFit="1" customWidth="1"/>
    <col min="7961" max="7961" width="17.7109375" style="8" bestFit="1" customWidth="1"/>
    <col min="7962" max="7962" width="2.7109375" style="8" customWidth="1"/>
    <col min="7963" max="7963" width="12.42578125" style="8" bestFit="1" customWidth="1"/>
    <col min="7964" max="7964" width="11.85546875" style="8" bestFit="1" customWidth="1"/>
    <col min="7965" max="7968" width="15.42578125" style="8" bestFit="1" customWidth="1"/>
    <col min="7969" max="7969" width="13.7109375" style="8" bestFit="1" customWidth="1"/>
    <col min="7970" max="7970" width="13.28515625" style="8" bestFit="1" customWidth="1"/>
    <col min="7971" max="7971" width="2.7109375" style="8" customWidth="1"/>
    <col min="7972" max="7972" width="10.7109375" style="8" customWidth="1"/>
    <col min="7973" max="7973" width="11.85546875" style="8" bestFit="1" customWidth="1"/>
    <col min="7974" max="7977" width="15.42578125" style="8" bestFit="1" customWidth="1"/>
    <col min="7978" max="7978" width="13.7109375" style="8" bestFit="1" customWidth="1"/>
    <col min="7979" max="7979" width="17.7109375" style="8" bestFit="1" customWidth="1"/>
    <col min="7980" max="8194" width="9.140625" style="8"/>
    <col min="8195" max="8195" width="20.42578125" style="8" bestFit="1" customWidth="1"/>
    <col min="8196" max="8196" width="9.42578125" style="8" customWidth="1"/>
    <col min="8197" max="8197" width="8" style="8" customWidth="1"/>
    <col min="8198" max="8198" width="12.5703125" style="8" customWidth="1"/>
    <col min="8199" max="8199" width="7.140625" style="8" customWidth="1"/>
    <col min="8200" max="8200" width="54.28515625" style="8" customWidth="1"/>
    <col min="8201" max="8201" width="11.85546875" style="8" bestFit="1" customWidth="1"/>
    <col min="8202" max="8202" width="11.85546875" style="8" customWidth="1"/>
    <col min="8203" max="8206" width="15.42578125" style="8" bestFit="1" customWidth="1"/>
    <col min="8207" max="8207" width="10.5703125" style="8" bestFit="1" customWidth="1"/>
    <col min="8208" max="8208" width="13.28515625" style="8" bestFit="1" customWidth="1"/>
    <col min="8209" max="8209" width="2.7109375" style="8" customWidth="1"/>
    <col min="8210" max="8210" width="12.42578125" style="8" bestFit="1" customWidth="1"/>
    <col min="8211" max="8211" width="11.85546875" style="8" bestFit="1" customWidth="1"/>
    <col min="8212" max="8215" width="15.42578125" style="8" bestFit="1" customWidth="1"/>
    <col min="8216" max="8216" width="10.5703125" style="8" bestFit="1" customWidth="1"/>
    <col min="8217" max="8217" width="17.7109375" style="8" bestFit="1" customWidth="1"/>
    <col min="8218" max="8218" width="2.7109375" style="8" customWidth="1"/>
    <col min="8219" max="8219" width="12.42578125" style="8" bestFit="1" customWidth="1"/>
    <col min="8220" max="8220" width="11.85546875" style="8" bestFit="1" customWidth="1"/>
    <col min="8221" max="8224" width="15.42578125" style="8" bestFit="1" customWidth="1"/>
    <col min="8225" max="8225" width="13.7109375" style="8" bestFit="1" customWidth="1"/>
    <col min="8226" max="8226" width="13.28515625" style="8" bestFit="1" customWidth="1"/>
    <col min="8227" max="8227" width="2.7109375" style="8" customWidth="1"/>
    <col min="8228" max="8228" width="10.7109375" style="8" customWidth="1"/>
    <col min="8229" max="8229" width="11.85546875" style="8" bestFit="1" customWidth="1"/>
    <col min="8230" max="8233" width="15.42578125" style="8" bestFit="1" customWidth="1"/>
    <col min="8234" max="8234" width="13.7109375" style="8" bestFit="1" customWidth="1"/>
    <col min="8235" max="8235" width="17.7109375" style="8" bestFit="1" customWidth="1"/>
    <col min="8236" max="8450" width="9.140625" style="8"/>
    <col min="8451" max="8451" width="20.42578125" style="8" bestFit="1" customWidth="1"/>
    <col min="8452" max="8452" width="9.42578125" style="8" customWidth="1"/>
    <col min="8453" max="8453" width="8" style="8" customWidth="1"/>
    <col min="8454" max="8454" width="12.5703125" style="8" customWidth="1"/>
    <col min="8455" max="8455" width="7.140625" style="8" customWidth="1"/>
    <col min="8456" max="8456" width="54.28515625" style="8" customWidth="1"/>
    <col min="8457" max="8457" width="11.85546875" style="8" bestFit="1" customWidth="1"/>
    <col min="8458" max="8458" width="11.85546875" style="8" customWidth="1"/>
    <col min="8459" max="8462" width="15.42578125" style="8" bestFit="1" customWidth="1"/>
    <col min="8463" max="8463" width="10.5703125" style="8" bestFit="1" customWidth="1"/>
    <col min="8464" max="8464" width="13.28515625" style="8" bestFit="1" customWidth="1"/>
    <col min="8465" max="8465" width="2.7109375" style="8" customWidth="1"/>
    <col min="8466" max="8466" width="12.42578125" style="8" bestFit="1" customWidth="1"/>
    <col min="8467" max="8467" width="11.85546875" style="8" bestFit="1" customWidth="1"/>
    <col min="8468" max="8471" width="15.42578125" style="8" bestFit="1" customWidth="1"/>
    <col min="8472" max="8472" width="10.5703125" style="8" bestFit="1" customWidth="1"/>
    <col min="8473" max="8473" width="17.7109375" style="8" bestFit="1" customWidth="1"/>
    <col min="8474" max="8474" width="2.7109375" style="8" customWidth="1"/>
    <col min="8475" max="8475" width="12.42578125" style="8" bestFit="1" customWidth="1"/>
    <col min="8476" max="8476" width="11.85546875" style="8" bestFit="1" customWidth="1"/>
    <col min="8477" max="8480" width="15.42578125" style="8" bestFit="1" customWidth="1"/>
    <col min="8481" max="8481" width="13.7109375" style="8" bestFit="1" customWidth="1"/>
    <col min="8482" max="8482" width="13.28515625" style="8" bestFit="1" customWidth="1"/>
    <col min="8483" max="8483" width="2.7109375" style="8" customWidth="1"/>
    <col min="8484" max="8484" width="10.7109375" style="8" customWidth="1"/>
    <col min="8485" max="8485" width="11.85546875" style="8" bestFit="1" customWidth="1"/>
    <col min="8486" max="8489" width="15.42578125" style="8" bestFit="1" customWidth="1"/>
    <col min="8490" max="8490" width="13.7109375" style="8" bestFit="1" customWidth="1"/>
    <col min="8491" max="8491" width="17.7109375" style="8" bestFit="1" customWidth="1"/>
    <col min="8492" max="8706" width="9.140625" style="8"/>
    <col min="8707" max="8707" width="20.42578125" style="8" bestFit="1" customWidth="1"/>
    <col min="8708" max="8708" width="9.42578125" style="8" customWidth="1"/>
    <col min="8709" max="8709" width="8" style="8" customWidth="1"/>
    <col min="8710" max="8710" width="12.5703125" style="8" customWidth="1"/>
    <col min="8711" max="8711" width="7.140625" style="8" customWidth="1"/>
    <col min="8712" max="8712" width="54.28515625" style="8" customWidth="1"/>
    <col min="8713" max="8713" width="11.85546875" style="8" bestFit="1" customWidth="1"/>
    <col min="8714" max="8714" width="11.85546875" style="8" customWidth="1"/>
    <col min="8715" max="8718" width="15.42578125" style="8" bestFit="1" customWidth="1"/>
    <col min="8719" max="8719" width="10.5703125" style="8" bestFit="1" customWidth="1"/>
    <col min="8720" max="8720" width="13.28515625" style="8" bestFit="1" customWidth="1"/>
    <col min="8721" max="8721" width="2.7109375" style="8" customWidth="1"/>
    <col min="8722" max="8722" width="12.42578125" style="8" bestFit="1" customWidth="1"/>
    <col min="8723" max="8723" width="11.85546875" style="8" bestFit="1" customWidth="1"/>
    <col min="8724" max="8727" width="15.42578125" style="8" bestFit="1" customWidth="1"/>
    <col min="8728" max="8728" width="10.5703125" style="8" bestFit="1" customWidth="1"/>
    <col min="8729" max="8729" width="17.7109375" style="8" bestFit="1" customWidth="1"/>
    <col min="8730" max="8730" width="2.7109375" style="8" customWidth="1"/>
    <col min="8731" max="8731" width="12.42578125" style="8" bestFit="1" customWidth="1"/>
    <col min="8732" max="8732" width="11.85546875" style="8" bestFit="1" customWidth="1"/>
    <col min="8733" max="8736" width="15.42578125" style="8" bestFit="1" customWidth="1"/>
    <col min="8737" max="8737" width="13.7109375" style="8" bestFit="1" customWidth="1"/>
    <col min="8738" max="8738" width="13.28515625" style="8" bestFit="1" customWidth="1"/>
    <col min="8739" max="8739" width="2.7109375" style="8" customWidth="1"/>
    <col min="8740" max="8740" width="10.7109375" style="8" customWidth="1"/>
    <col min="8741" max="8741" width="11.85546875" style="8" bestFit="1" customWidth="1"/>
    <col min="8742" max="8745" width="15.42578125" style="8" bestFit="1" customWidth="1"/>
    <col min="8746" max="8746" width="13.7109375" style="8" bestFit="1" customWidth="1"/>
    <col min="8747" max="8747" width="17.7109375" style="8" bestFit="1" customWidth="1"/>
    <col min="8748" max="8962" width="9.140625" style="8"/>
    <col min="8963" max="8963" width="20.42578125" style="8" bestFit="1" customWidth="1"/>
    <col min="8964" max="8964" width="9.42578125" style="8" customWidth="1"/>
    <col min="8965" max="8965" width="8" style="8" customWidth="1"/>
    <col min="8966" max="8966" width="12.5703125" style="8" customWidth="1"/>
    <col min="8967" max="8967" width="7.140625" style="8" customWidth="1"/>
    <col min="8968" max="8968" width="54.28515625" style="8" customWidth="1"/>
    <col min="8969" max="8969" width="11.85546875" style="8" bestFit="1" customWidth="1"/>
    <col min="8970" max="8970" width="11.85546875" style="8" customWidth="1"/>
    <col min="8971" max="8974" width="15.42578125" style="8" bestFit="1" customWidth="1"/>
    <col min="8975" max="8975" width="10.5703125" style="8" bestFit="1" customWidth="1"/>
    <col min="8976" max="8976" width="13.28515625" style="8" bestFit="1" customWidth="1"/>
    <col min="8977" max="8977" width="2.7109375" style="8" customWidth="1"/>
    <col min="8978" max="8978" width="12.42578125" style="8" bestFit="1" customWidth="1"/>
    <col min="8979" max="8979" width="11.85546875" style="8" bestFit="1" customWidth="1"/>
    <col min="8980" max="8983" width="15.42578125" style="8" bestFit="1" customWidth="1"/>
    <col min="8984" max="8984" width="10.5703125" style="8" bestFit="1" customWidth="1"/>
    <col min="8985" max="8985" width="17.7109375" style="8" bestFit="1" customWidth="1"/>
    <col min="8986" max="8986" width="2.7109375" style="8" customWidth="1"/>
    <col min="8987" max="8987" width="12.42578125" style="8" bestFit="1" customWidth="1"/>
    <col min="8988" max="8988" width="11.85546875" style="8" bestFit="1" customWidth="1"/>
    <col min="8989" max="8992" width="15.42578125" style="8" bestFit="1" customWidth="1"/>
    <col min="8993" max="8993" width="13.7109375" style="8" bestFit="1" customWidth="1"/>
    <col min="8994" max="8994" width="13.28515625" style="8" bestFit="1" customWidth="1"/>
    <col min="8995" max="8995" width="2.7109375" style="8" customWidth="1"/>
    <col min="8996" max="8996" width="10.7109375" style="8" customWidth="1"/>
    <col min="8997" max="8997" width="11.85546875" style="8" bestFit="1" customWidth="1"/>
    <col min="8998" max="9001" width="15.42578125" style="8" bestFit="1" customWidth="1"/>
    <col min="9002" max="9002" width="13.7109375" style="8" bestFit="1" customWidth="1"/>
    <col min="9003" max="9003" width="17.7109375" style="8" bestFit="1" customWidth="1"/>
    <col min="9004" max="9218" width="9.140625" style="8"/>
    <col min="9219" max="9219" width="20.42578125" style="8" bestFit="1" customWidth="1"/>
    <col min="9220" max="9220" width="9.42578125" style="8" customWidth="1"/>
    <col min="9221" max="9221" width="8" style="8" customWidth="1"/>
    <col min="9222" max="9222" width="12.5703125" style="8" customWidth="1"/>
    <col min="9223" max="9223" width="7.140625" style="8" customWidth="1"/>
    <col min="9224" max="9224" width="54.28515625" style="8" customWidth="1"/>
    <col min="9225" max="9225" width="11.85546875" style="8" bestFit="1" customWidth="1"/>
    <col min="9226" max="9226" width="11.85546875" style="8" customWidth="1"/>
    <col min="9227" max="9230" width="15.42578125" style="8" bestFit="1" customWidth="1"/>
    <col min="9231" max="9231" width="10.5703125" style="8" bestFit="1" customWidth="1"/>
    <col min="9232" max="9232" width="13.28515625" style="8" bestFit="1" customWidth="1"/>
    <col min="9233" max="9233" width="2.7109375" style="8" customWidth="1"/>
    <col min="9234" max="9234" width="12.42578125" style="8" bestFit="1" customWidth="1"/>
    <col min="9235" max="9235" width="11.85546875" style="8" bestFit="1" customWidth="1"/>
    <col min="9236" max="9239" width="15.42578125" style="8" bestFit="1" customWidth="1"/>
    <col min="9240" max="9240" width="10.5703125" style="8" bestFit="1" customWidth="1"/>
    <col min="9241" max="9241" width="17.7109375" style="8" bestFit="1" customWidth="1"/>
    <col min="9242" max="9242" width="2.7109375" style="8" customWidth="1"/>
    <col min="9243" max="9243" width="12.42578125" style="8" bestFit="1" customWidth="1"/>
    <col min="9244" max="9244" width="11.85546875" style="8" bestFit="1" customWidth="1"/>
    <col min="9245" max="9248" width="15.42578125" style="8" bestFit="1" customWidth="1"/>
    <col min="9249" max="9249" width="13.7109375" style="8" bestFit="1" customWidth="1"/>
    <col min="9250" max="9250" width="13.28515625" style="8" bestFit="1" customWidth="1"/>
    <col min="9251" max="9251" width="2.7109375" style="8" customWidth="1"/>
    <col min="9252" max="9252" width="10.7109375" style="8" customWidth="1"/>
    <col min="9253" max="9253" width="11.85546875" style="8" bestFit="1" customWidth="1"/>
    <col min="9254" max="9257" width="15.42578125" style="8" bestFit="1" customWidth="1"/>
    <col min="9258" max="9258" width="13.7109375" style="8" bestFit="1" customWidth="1"/>
    <col min="9259" max="9259" width="17.7109375" style="8" bestFit="1" customWidth="1"/>
    <col min="9260" max="9474" width="9.140625" style="8"/>
    <col min="9475" max="9475" width="20.42578125" style="8" bestFit="1" customWidth="1"/>
    <col min="9476" max="9476" width="9.42578125" style="8" customWidth="1"/>
    <col min="9477" max="9477" width="8" style="8" customWidth="1"/>
    <col min="9478" max="9478" width="12.5703125" style="8" customWidth="1"/>
    <col min="9479" max="9479" width="7.140625" style="8" customWidth="1"/>
    <col min="9480" max="9480" width="54.28515625" style="8" customWidth="1"/>
    <col min="9481" max="9481" width="11.85546875" style="8" bestFit="1" customWidth="1"/>
    <col min="9482" max="9482" width="11.85546875" style="8" customWidth="1"/>
    <col min="9483" max="9486" width="15.42578125" style="8" bestFit="1" customWidth="1"/>
    <col min="9487" max="9487" width="10.5703125" style="8" bestFit="1" customWidth="1"/>
    <col min="9488" max="9488" width="13.28515625" style="8" bestFit="1" customWidth="1"/>
    <col min="9489" max="9489" width="2.7109375" style="8" customWidth="1"/>
    <col min="9490" max="9490" width="12.42578125" style="8" bestFit="1" customWidth="1"/>
    <col min="9491" max="9491" width="11.85546875" style="8" bestFit="1" customWidth="1"/>
    <col min="9492" max="9495" width="15.42578125" style="8" bestFit="1" customWidth="1"/>
    <col min="9496" max="9496" width="10.5703125" style="8" bestFit="1" customWidth="1"/>
    <col min="9497" max="9497" width="17.7109375" style="8" bestFit="1" customWidth="1"/>
    <col min="9498" max="9498" width="2.7109375" style="8" customWidth="1"/>
    <col min="9499" max="9499" width="12.42578125" style="8" bestFit="1" customWidth="1"/>
    <col min="9500" max="9500" width="11.85546875" style="8" bestFit="1" customWidth="1"/>
    <col min="9501" max="9504" width="15.42578125" style="8" bestFit="1" customWidth="1"/>
    <col min="9505" max="9505" width="13.7109375" style="8" bestFit="1" customWidth="1"/>
    <col min="9506" max="9506" width="13.28515625" style="8" bestFit="1" customWidth="1"/>
    <col min="9507" max="9507" width="2.7109375" style="8" customWidth="1"/>
    <col min="9508" max="9508" width="10.7109375" style="8" customWidth="1"/>
    <col min="9509" max="9509" width="11.85546875" style="8" bestFit="1" customWidth="1"/>
    <col min="9510" max="9513" width="15.42578125" style="8" bestFit="1" customWidth="1"/>
    <col min="9514" max="9514" width="13.7109375" style="8" bestFit="1" customWidth="1"/>
    <col min="9515" max="9515" width="17.7109375" style="8" bestFit="1" customWidth="1"/>
    <col min="9516" max="9730" width="9.140625" style="8"/>
    <col min="9731" max="9731" width="20.42578125" style="8" bestFit="1" customWidth="1"/>
    <col min="9732" max="9732" width="9.42578125" style="8" customWidth="1"/>
    <col min="9733" max="9733" width="8" style="8" customWidth="1"/>
    <col min="9734" max="9734" width="12.5703125" style="8" customWidth="1"/>
    <col min="9735" max="9735" width="7.140625" style="8" customWidth="1"/>
    <col min="9736" max="9736" width="54.28515625" style="8" customWidth="1"/>
    <col min="9737" max="9737" width="11.85546875" style="8" bestFit="1" customWidth="1"/>
    <col min="9738" max="9738" width="11.85546875" style="8" customWidth="1"/>
    <col min="9739" max="9742" width="15.42578125" style="8" bestFit="1" customWidth="1"/>
    <col min="9743" max="9743" width="10.5703125" style="8" bestFit="1" customWidth="1"/>
    <col min="9744" max="9744" width="13.28515625" style="8" bestFit="1" customWidth="1"/>
    <col min="9745" max="9745" width="2.7109375" style="8" customWidth="1"/>
    <col min="9746" max="9746" width="12.42578125" style="8" bestFit="1" customWidth="1"/>
    <col min="9747" max="9747" width="11.85546875" style="8" bestFit="1" customWidth="1"/>
    <col min="9748" max="9751" width="15.42578125" style="8" bestFit="1" customWidth="1"/>
    <col min="9752" max="9752" width="10.5703125" style="8" bestFit="1" customWidth="1"/>
    <col min="9753" max="9753" width="17.7109375" style="8" bestFit="1" customWidth="1"/>
    <col min="9754" max="9754" width="2.7109375" style="8" customWidth="1"/>
    <col min="9755" max="9755" width="12.42578125" style="8" bestFit="1" customWidth="1"/>
    <col min="9756" max="9756" width="11.85546875" style="8" bestFit="1" customWidth="1"/>
    <col min="9757" max="9760" width="15.42578125" style="8" bestFit="1" customWidth="1"/>
    <col min="9761" max="9761" width="13.7109375" style="8" bestFit="1" customWidth="1"/>
    <col min="9762" max="9762" width="13.28515625" style="8" bestFit="1" customWidth="1"/>
    <col min="9763" max="9763" width="2.7109375" style="8" customWidth="1"/>
    <col min="9764" max="9764" width="10.7109375" style="8" customWidth="1"/>
    <col min="9765" max="9765" width="11.85546875" style="8" bestFit="1" customWidth="1"/>
    <col min="9766" max="9769" width="15.42578125" style="8" bestFit="1" customWidth="1"/>
    <col min="9770" max="9770" width="13.7109375" style="8" bestFit="1" customWidth="1"/>
    <col min="9771" max="9771" width="17.7109375" style="8" bestFit="1" customWidth="1"/>
    <col min="9772" max="9986" width="9.140625" style="8"/>
    <col min="9987" max="9987" width="20.42578125" style="8" bestFit="1" customWidth="1"/>
    <col min="9988" max="9988" width="9.42578125" style="8" customWidth="1"/>
    <col min="9989" max="9989" width="8" style="8" customWidth="1"/>
    <col min="9990" max="9990" width="12.5703125" style="8" customWidth="1"/>
    <col min="9991" max="9991" width="7.140625" style="8" customWidth="1"/>
    <col min="9992" max="9992" width="54.28515625" style="8" customWidth="1"/>
    <col min="9993" max="9993" width="11.85546875" style="8" bestFit="1" customWidth="1"/>
    <col min="9994" max="9994" width="11.85546875" style="8" customWidth="1"/>
    <col min="9995" max="9998" width="15.42578125" style="8" bestFit="1" customWidth="1"/>
    <col min="9999" max="9999" width="10.5703125" style="8" bestFit="1" customWidth="1"/>
    <col min="10000" max="10000" width="13.28515625" style="8" bestFit="1" customWidth="1"/>
    <col min="10001" max="10001" width="2.7109375" style="8" customWidth="1"/>
    <col min="10002" max="10002" width="12.42578125" style="8" bestFit="1" customWidth="1"/>
    <col min="10003" max="10003" width="11.85546875" style="8" bestFit="1" customWidth="1"/>
    <col min="10004" max="10007" width="15.42578125" style="8" bestFit="1" customWidth="1"/>
    <col min="10008" max="10008" width="10.5703125" style="8" bestFit="1" customWidth="1"/>
    <col min="10009" max="10009" width="17.7109375" style="8" bestFit="1" customWidth="1"/>
    <col min="10010" max="10010" width="2.7109375" style="8" customWidth="1"/>
    <col min="10011" max="10011" width="12.42578125" style="8" bestFit="1" customWidth="1"/>
    <col min="10012" max="10012" width="11.85546875" style="8" bestFit="1" customWidth="1"/>
    <col min="10013" max="10016" width="15.42578125" style="8" bestFit="1" customWidth="1"/>
    <col min="10017" max="10017" width="13.7109375" style="8" bestFit="1" customWidth="1"/>
    <col min="10018" max="10018" width="13.28515625" style="8" bestFit="1" customWidth="1"/>
    <col min="10019" max="10019" width="2.7109375" style="8" customWidth="1"/>
    <col min="10020" max="10020" width="10.7109375" style="8" customWidth="1"/>
    <col min="10021" max="10021" width="11.85546875" style="8" bestFit="1" customWidth="1"/>
    <col min="10022" max="10025" width="15.42578125" style="8" bestFit="1" customWidth="1"/>
    <col min="10026" max="10026" width="13.7109375" style="8" bestFit="1" customWidth="1"/>
    <col min="10027" max="10027" width="17.7109375" style="8" bestFit="1" customWidth="1"/>
    <col min="10028" max="10242" width="9.140625" style="8"/>
    <col min="10243" max="10243" width="20.42578125" style="8" bestFit="1" customWidth="1"/>
    <col min="10244" max="10244" width="9.42578125" style="8" customWidth="1"/>
    <col min="10245" max="10245" width="8" style="8" customWidth="1"/>
    <col min="10246" max="10246" width="12.5703125" style="8" customWidth="1"/>
    <col min="10247" max="10247" width="7.140625" style="8" customWidth="1"/>
    <col min="10248" max="10248" width="54.28515625" style="8" customWidth="1"/>
    <col min="10249" max="10249" width="11.85546875" style="8" bestFit="1" customWidth="1"/>
    <col min="10250" max="10250" width="11.85546875" style="8" customWidth="1"/>
    <col min="10251" max="10254" width="15.42578125" style="8" bestFit="1" customWidth="1"/>
    <col min="10255" max="10255" width="10.5703125" style="8" bestFit="1" customWidth="1"/>
    <col min="10256" max="10256" width="13.28515625" style="8" bestFit="1" customWidth="1"/>
    <col min="10257" max="10257" width="2.7109375" style="8" customWidth="1"/>
    <col min="10258" max="10258" width="12.42578125" style="8" bestFit="1" customWidth="1"/>
    <col min="10259" max="10259" width="11.85546875" style="8" bestFit="1" customWidth="1"/>
    <col min="10260" max="10263" width="15.42578125" style="8" bestFit="1" customWidth="1"/>
    <col min="10264" max="10264" width="10.5703125" style="8" bestFit="1" customWidth="1"/>
    <col min="10265" max="10265" width="17.7109375" style="8" bestFit="1" customWidth="1"/>
    <col min="10266" max="10266" width="2.7109375" style="8" customWidth="1"/>
    <col min="10267" max="10267" width="12.42578125" style="8" bestFit="1" customWidth="1"/>
    <col min="10268" max="10268" width="11.85546875" style="8" bestFit="1" customWidth="1"/>
    <col min="10269" max="10272" width="15.42578125" style="8" bestFit="1" customWidth="1"/>
    <col min="10273" max="10273" width="13.7109375" style="8" bestFit="1" customWidth="1"/>
    <col min="10274" max="10274" width="13.28515625" style="8" bestFit="1" customWidth="1"/>
    <col min="10275" max="10275" width="2.7109375" style="8" customWidth="1"/>
    <col min="10276" max="10276" width="10.7109375" style="8" customWidth="1"/>
    <col min="10277" max="10277" width="11.85546875" style="8" bestFit="1" customWidth="1"/>
    <col min="10278" max="10281" width="15.42578125" style="8" bestFit="1" customWidth="1"/>
    <col min="10282" max="10282" width="13.7109375" style="8" bestFit="1" customWidth="1"/>
    <col min="10283" max="10283" width="17.7109375" style="8" bestFit="1" customWidth="1"/>
    <col min="10284" max="10498" width="9.140625" style="8"/>
    <col min="10499" max="10499" width="20.42578125" style="8" bestFit="1" customWidth="1"/>
    <col min="10500" max="10500" width="9.42578125" style="8" customWidth="1"/>
    <col min="10501" max="10501" width="8" style="8" customWidth="1"/>
    <col min="10502" max="10502" width="12.5703125" style="8" customWidth="1"/>
    <col min="10503" max="10503" width="7.140625" style="8" customWidth="1"/>
    <col min="10504" max="10504" width="54.28515625" style="8" customWidth="1"/>
    <col min="10505" max="10505" width="11.85546875" style="8" bestFit="1" customWidth="1"/>
    <col min="10506" max="10506" width="11.85546875" style="8" customWidth="1"/>
    <col min="10507" max="10510" width="15.42578125" style="8" bestFit="1" customWidth="1"/>
    <col min="10511" max="10511" width="10.5703125" style="8" bestFit="1" customWidth="1"/>
    <col min="10512" max="10512" width="13.28515625" style="8" bestFit="1" customWidth="1"/>
    <col min="10513" max="10513" width="2.7109375" style="8" customWidth="1"/>
    <col min="10514" max="10514" width="12.42578125" style="8" bestFit="1" customWidth="1"/>
    <col min="10515" max="10515" width="11.85546875" style="8" bestFit="1" customWidth="1"/>
    <col min="10516" max="10519" width="15.42578125" style="8" bestFit="1" customWidth="1"/>
    <col min="10520" max="10520" width="10.5703125" style="8" bestFit="1" customWidth="1"/>
    <col min="10521" max="10521" width="17.7109375" style="8" bestFit="1" customWidth="1"/>
    <col min="10522" max="10522" width="2.7109375" style="8" customWidth="1"/>
    <col min="10523" max="10523" width="12.42578125" style="8" bestFit="1" customWidth="1"/>
    <col min="10524" max="10524" width="11.85546875" style="8" bestFit="1" customWidth="1"/>
    <col min="10525" max="10528" width="15.42578125" style="8" bestFit="1" customWidth="1"/>
    <col min="10529" max="10529" width="13.7109375" style="8" bestFit="1" customWidth="1"/>
    <col min="10530" max="10530" width="13.28515625" style="8" bestFit="1" customWidth="1"/>
    <col min="10531" max="10531" width="2.7109375" style="8" customWidth="1"/>
    <col min="10532" max="10532" width="10.7109375" style="8" customWidth="1"/>
    <col min="10533" max="10533" width="11.85546875" style="8" bestFit="1" customWidth="1"/>
    <col min="10534" max="10537" width="15.42578125" style="8" bestFit="1" customWidth="1"/>
    <col min="10538" max="10538" width="13.7109375" style="8" bestFit="1" customWidth="1"/>
    <col min="10539" max="10539" width="17.7109375" style="8" bestFit="1" customWidth="1"/>
    <col min="10540" max="10754" width="9.140625" style="8"/>
    <col min="10755" max="10755" width="20.42578125" style="8" bestFit="1" customWidth="1"/>
    <col min="10756" max="10756" width="9.42578125" style="8" customWidth="1"/>
    <col min="10757" max="10757" width="8" style="8" customWidth="1"/>
    <col min="10758" max="10758" width="12.5703125" style="8" customWidth="1"/>
    <col min="10759" max="10759" width="7.140625" style="8" customWidth="1"/>
    <col min="10760" max="10760" width="54.28515625" style="8" customWidth="1"/>
    <col min="10761" max="10761" width="11.85546875" style="8" bestFit="1" customWidth="1"/>
    <col min="10762" max="10762" width="11.85546875" style="8" customWidth="1"/>
    <col min="10763" max="10766" width="15.42578125" style="8" bestFit="1" customWidth="1"/>
    <col min="10767" max="10767" width="10.5703125" style="8" bestFit="1" customWidth="1"/>
    <col min="10768" max="10768" width="13.28515625" style="8" bestFit="1" customWidth="1"/>
    <col min="10769" max="10769" width="2.7109375" style="8" customWidth="1"/>
    <col min="10770" max="10770" width="12.42578125" style="8" bestFit="1" customWidth="1"/>
    <col min="10771" max="10771" width="11.85546875" style="8" bestFit="1" customWidth="1"/>
    <col min="10772" max="10775" width="15.42578125" style="8" bestFit="1" customWidth="1"/>
    <col min="10776" max="10776" width="10.5703125" style="8" bestFit="1" customWidth="1"/>
    <col min="10777" max="10777" width="17.7109375" style="8" bestFit="1" customWidth="1"/>
    <col min="10778" max="10778" width="2.7109375" style="8" customWidth="1"/>
    <col min="10779" max="10779" width="12.42578125" style="8" bestFit="1" customWidth="1"/>
    <col min="10780" max="10780" width="11.85546875" style="8" bestFit="1" customWidth="1"/>
    <col min="10781" max="10784" width="15.42578125" style="8" bestFit="1" customWidth="1"/>
    <col min="10785" max="10785" width="13.7109375" style="8" bestFit="1" customWidth="1"/>
    <col min="10786" max="10786" width="13.28515625" style="8" bestFit="1" customWidth="1"/>
    <col min="10787" max="10787" width="2.7109375" style="8" customWidth="1"/>
    <col min="10788" max="10788" width="10.7109375" style="8" customWidth="1"/>
    <col min="10789" max="10789" width="11.85546875" style="8" bestFit="1" customWidth="1"/>
    <col min="10790" max="10793" width="15.42578125" style="8" bestFit="1" customWidth="1"/>
    <col min="10794" max="10794" width="13.7109375" style="8" bestFit="1" customWidth="1"/>
    <col min="10795" max="10795" width="17.7109375" style="8" bestFit="1" customWidth="1"/>
    <col min="10796" max="11010" width="9.140625" style="8"/>
    <col min="11011" max="11011" width="20.42578125" style="8" bestFit="1" customWidth="1"/>
    <col min="11012" max="11012" width="9.42578125" style="8" customWidth="1"/>
    <col min="11013" max="11013" width="8" style="8" customWidth="1"/>
    <col min="11014" max="11014" width="12.5703125" style="8" customWidth="1"/>
    <col min="11015" max="11015" width="7.140625" style="8" customWidth="1"/>
    <col min="11016" max="11016" width="54.28515625" style="8" customWidth="1"/>
    <col min="11017" max="11017" width="11.85546875" style="8" bestFit="1" customWidth="1"/>
    <col min="11018" max="11018" width="11.85546875" style="8" customWidth="1"/>
    <col min="11019" max="11022" width="15.42578125" style="8" bestFit="1" customWidth="1"/>
    <col min="11023" max="11023" width="10.5703125" style="8" bestFit="1" customWidth="1"/>
    <col min="11024" max="11024" width="13.28515625" style="8" bestFit="1" customWidth="1"/>
    <col min="11025" max="11025" width="2.7109375" style="8" customWidth="1"/>
    <col min="11026" max="11026" width="12.42578125" style="8" bestFit="1" customWidth="1"/>
    <col min="11027" max="11027" width="11.85546875" style="8" bestFit="1" customWidth="1"/>
    <col min="11028" max="11031" width="15.42578125" style="8" bestFit="1" customWidth="1"/>
    <col min="11032" max="11032" width="10.5703125" style="8" bestFit="1" customWidth="1"/>
    <col min="11033" max="11033" width="17.7109375" style="8" bestFit="1" customWidth="1"/>
    <col min="11034" max="11034" width="2.7109375" style="8" customWidth="1"/>
    <col min="11035" max="11035" width="12.42578125" style="8" bestFit="1" customWidth="1"/>
    <col min="11036" max="11036" width="11.85546875" style="8" bestFit="1" customWidth="1"/>
    <col min="11037" max="11040" width="15.42578125" style="8" bestFit="1" customWidth="1"/>
    <col min="11041" max="11041" width="13.7109375" style="8" bestFit="1" customWidth="1"/>
    <col min="11042" max="11042" width="13.28515625" style="8" bestFit="1" customWidth="1"/>
    <col min="11043" max="11043" width="2.7109375" style="8" customWidth="1"/>
    <col min="11044" max="11044" width="10.7109375" style="8" customWidth="1"/>
    <col min="11045" max="11045" width="11.85546875" style="8" bestFit="1" customWidth="1"/>
    <col min="11046" max="11049" width="15.42578125" style="8" bestFit="1" customWidth="1"/>
    <col min="11050" max="11050" width="13.7109375" style="8" bestFit="1" customWidth="1"/>
    <col min="11051" max="11051" width="17.7109375" style="8" bestFit="1" customWidth="1"/>
    <col min="11052" max="11266" width="9.140625" style="8"/>
    <col min="11267" max="11267" width="20.42578125" style="8" bestFit="1" customWidth="1"/>
    <col min="11268" max="11268" width="9.42578125" style="8" customWidth="1"/>
    <col min="11269" max="11269" width="8" style="8" customWidth="1"/>
    <col min="11270" max="11270" width="12.5703125" style="8" customWidth="1"/>
    <col min="11271" max="11271" width="7.140625" style="8" customWidth="1"/>
    <col min="11272" max="11272" width="54.28515625" style="8" customWidth="1"/>
    <col min="11273" max="11273" width="11.85546875" style="8" bestFit="1" customWidth="1"/>
    <col min="11274" max="11274" width="11.85546875" style="8" customWidth="1"/>
    <col min="11275" max="11278" width="15.42578125" style="8" bestFit="1" customWidth="1"/>
    <col min="11279" max="11279" width="10.5703125" style="8" bestFit="1" customWidth="1"/>
    <col min="11280" max="11280" width="13.28515625" style="8" bestFit="1" customWidth="1"/>
    <col min="11281" max="11281" width="2.7109375" style="8" customWidth="1"/>
    <col min="11282" max="11282" width="12.42578125" style="8" bestFit="1" customWidth="1"/>
    <col min="11283" max="11283" width="11.85546875" style="8" bestFit="1" customWidth="1"/>
    <col min="11284" max="11287" width="15.42578125" style="8" bestFit="1" customWidth="1"/>
    <col min="11288" max="11288" width="10.5703125" style="8" bestFit="1" customWidth="1"/>
    <col min="11289" max="11289" width="17.7109375" style="8" bestFit="1" customWidth="1"/>
    <col min="11290" max="11290" width="2.7109375" style="8" customWidth="1"/>
    <col min="11291" max="11291" width="12.42578125" style="8" bestFit="1" customWidth="1"/>
    <col min="11292" max="11292" width="11.85546875" style="8" bestFit="1" customWidth="1"/>
    <col min="11293" max="11296" width="15.42578125" style="8" bestFit="1" customWidth="1"/>
    <col min="11297" max="11297" width="13.7109375" style="8" bestFit="1" customWidth="1"/>
    <col min="11298" max="11298" width="13.28515625" style="8" bestFit="1" customWidth="1"/>
    <col min="11299" max="11299" width="2.7109375" style="8" customWidth="1"/>
    <col min="11300" max="11300" width="10.7109375" style="8" customWidth="1"/>
    <col min="11301" max="11301" width="11.85546875" style="8" bestFit="1" customWidth="1"/>
    <col min="11302" max="11305" width="15.42578125" style="8" bestFit="1" customWidth="1"/>
    <col min="11306" max="11306" width="13.7109375" style="8" bestFit="1" customWidth="1"/>
    <col min="11307" max="11307" width="17.7109375" style="8" bestFit="1" customWidth="1"/>
    <col min="11308" max="11522" width="9.140625" style="8"/>
    <col min="11523" max="11523" width="20.42578125" style="8" bestFit="1" customWidth="1"/>
    <col min="11524" max="11524" width="9.42578125" style="8" customWidth="1"/>
    <col min="11525" max="11525" width="8" style="8" customWidth="1"/>
    <col min="11526" max="11526" width="12.5703125" style="8" customWidth="1"/>
    <col min="11527" max="11527" width="7.140625" style="8" customWidth="1"/>
    <col min="11528" max="11528" width="54.28515625" style="8" customWidth="1"/>
    <col min="11529" max="11529" width="11.85546875" style="8" bestFit="1" customWidth="1"/>
    <col min="11530" max="11530" width="11.85546875" style="8" customWidth="1"/>
    <col min="11531" max="11534" width="15.42578125" style="8" bestFit="1" customWidth="1"/>
    <col min="11535" max="11535" width="10.5703125" style="8" bestFit="1" customWidth="1"/>
    <col min="11536" max="11536" width="13.28515625" style="8" bestFit="1" customWidth="1"/>
    <col min="11537" max="11537" width="2.7109375" style="8" customWidth="1"/>
    <col min="11538" max="11538" width="12.42578125" style="8" bestFit="1" customWidth="1"/>
    <col min="11539" max="11539" width="11.85546875" style="8" bestFit="1" customWidth="1"/>
    <col min="11540" max="11543" width="15.42578125" style="8" bestFit="1" customWidth="1"/>
    <col min="11544" max="11544" width="10.5703125" style="8" bestFit="1" customWidth="1"/>
    <col min="11545" max="11545" width="17.7109375" style="8" bestFit="1" customWidth="1"/>
    <col min="11546" max="11546" width="2.7109375" style="8" customWidth="1"/>
    <col min="11547" max="11547" width="12.42578125" style="8" bestFit="1" customWidth="1"/>
    <col min="11548" max="11548" width="11.85546875" style="8" bestFit="1" customWidth="1"/>
    <col min="11549" max="11552" width="15.42578125" style="8" bestFit="1" customWidth="1"/>
    <col min="11553" max="11553" width="13.7109375" style="8" bestFit="1" customWidth="1"/>
    <col min="11554" max="11554" width="13.28515625" style="8" bestFit="1" customWidth="1"/>
    <col min="11555" max="11555" width="2.7109375" style="8" customWidth="1"/>
    <col min="11556" max="11556" width="10.7109375" style="8" customWidth="1"/>
    <col min="11557" max="11557" width="11.85546875" style="8" bestFit="1" customWidth="1"/>
    <col min="11558" max="11561" width="15.42578125" style="8" bestFit="1" customWidth="1"/>
    <col min="11562" max="11562" width="13.7109375" style="8" bestFit="1" customWidth="1"/>
    <col min="11563" max="11563" width="17.7109375" style="8" bestFit="1" customWidth="1"/>
    <col min="11564" max="11778" width="9.140625" style="8"/>
    <col min="11779" max="11779" width="20.42578125" style="8" bestFit="1" customWidth="1"/>
    <col min="11780" max="11780" width="9.42578125" style="8" customWidth="1"/>
    <col min="11781" max="11781" width="8" style="8" customWidth="1"/>
    <col min="11782" max="11782" width="12.5703125" style="8" customWidth="1"/>
    <col min="11783" max="11783" width="7.140625" style="8" customWidth="1"/>
    <col min="11784" max="11784" width="54.28515625" style="8" customWidth="1"/>
    <col min="11785" max="11785" width="11.85546875" style="8" bestFit="1" customWidth="1"/>
    <col min="11786" max="11786" width="11.85546875" style="8" customWidth="1"/>
    <col min="11787" max="11790" width="15.42578125" style="8" bestFit="1" customWidth="1"/>
    <col min="11791" max="11791" width="10.5703125" style="8" bestFit="1" customWidth="1"/>
    <col min="11792" max="11792" width="13.28515625" style="8" bestFit="1" customWidth="1"/>
    <col min="11793" max="11793" width="2.7109375" style="8" customWidth="1"/>
    <col min="11794" max="11794" width="12.42578125" style="8" bestFit="1" customWidth="1"/>
    <col min="11795" max="11795" width="11.85546875" style="8" bestFit="1" customWidth="1"/>
    <col min="11796" max="11799" width="15.42578125" style="8" bestFit="1" customWidth="1"/>
    <col min="11800" max="11800" width="10.5703125" style="8" bestFit="1" customWidth="1"/>
    <col min="11801" max="11801" width="17.7109375" style="8" bestFit="1" customWidth="1"/>
    <col min="11802" max="11802" width="2.7109375" style="8" customWidth="1"/>
    <col min="11803" max="11803" width="12.42578125" style="8" bestFit="1" customWidth="1"/>
    <col min="11804" max="11804" width="11.85546875" style="8" bestFit="1" customWidth="1"/>
    <col min="11805" max="11808" width="15.42578125" style="8" bestFit="1" customWidth="1"/>
    <col min="11809" max="11809" width="13.7109375" style="8" bestFit="1" customWidth="1"/>
    <col min="11810" max="11810" width="13.28515625" style="8" bestFit="1" customWidth="1"/>
    <col min="11811" max="11811" width="2.7109375" style="8" customWidth="1"/>
    <col min="11812" max="11812" width="10.7109375" style="8" customWidth="1"/>
    <col min="11813" max="11813" width="11.85546875" style="8" bestFit="1" customWidth="1"/>
    <col min="11814" max="11817" width="15.42578125" style="8" bestFit="1" customWidth="1"/>
    <col min="11818" max="11818" width="13.7109375" style="8" bestFit="1" customWidth="1"/>
    <col min="11819" max="11819" width="17.7109375" style="8" bestFit="1" customWidth="1"/>
    <col min="11820" max="12034" width="9.140625" style="8"/>
    <col min="12035" max="12035" width="20.42578125" style="8" bestFit="1" customWidth="1"/>
    <col min="12036" max="12036" width="9.42578125" style="8" customWidth="1"/>
    <col min="12037" max="12037" width="8" style="8" customWidth="1"/>
    <col min="12038" max="12038" width="12.5703125" style="8" customWidth="1"/>
    <col min="12039" max="12039" width="7.140625" style="8" customWidth="1"/>
    <col min="12040" max="12040" width="54.28515625" style="8" customWidth="1"/>
    <col min="12041" max="12041" width="11.85546875" style="8" bestFit="1" customWidth="1"/>
    <col min="12042" max="12042" width="11.85546875" style="8" customWidth="1"/>
    <col min="12043" max="12046" width="15.42578125" style="8" bestFit="1" customWidth="1"/>
    <col min="12047" max="12047" width="10.5703125" style="8" bestFit="1" customWidth="1"/>
    <col min="12048" max="12048" width="13.28515625" style="8" bestFit="1" customWidth="1"/>
    <col min="12049" max="12049" width="2.7109375" style="8" customWidth="1"/>
    <col min="12050" max="12050" width="12.42578125" style="8" bestFit="1" customWidth="1"/>
    <col min="12051" max="12051" width="11.85546875" style="8" bestFit="1" customWidth="1"/>
    <col min="12052" max="12055" width="15.42578125" style="8" bestFit="1" customWidth="1"/>
    <col min="12056" max="12056" width="10.5703125" style="8" bestFit="1" customWidth="1"/>
    <col min="12057" max="12057" width="17.7109375" style="8" bestFit="1" customWidth="1"/>
    <col min="12058" max="12058" width="2.7109375" style="8" customWidth="1"/>
    <col min="12059" max="12059" width="12.42578125" style="8" bestFit="1" customWidth="1"/>
    <col min="12060" max="12060" width="11.85546875" style="8" bestFit="1" customWidth="1"/>
    <col min="12061" max="12064" width="15.42578125" style="8" bestFit="1" customWidth="1"/>
    <col min="12065" max="12065" width="13.7109375" style="8" bestFit="1" customWidth="1"/>
    <col min="12066" max="12066" width="13.28515625" style="8" bestFit="1" customWidth="1"/>
    <col min="12067" max="12067" width="2.7109375" style="8" customWidth="1"/>
    <col min="12068" max="12068" width="10.7109375" style="8" customWidth="1"/>
    <col min="12069" max="12069" width="11.85546875" style="8" bestFit="1" customWidth="1"/>
    <col min="12070" max="12073" width="15.42578125" style="8" bestFit="1" customWidth="1"/>
    <col min="12074" max="12074" width="13.7109375" style="8" bestFit="1" customWidth="1"/>
    <col min="12075" max="12075" width="17.7109375" style="8" bestFit="1" customWidth="1"/>
    <col min="12076" max="12290" width="9.140625" style="8"/>
    <col min="12291" max="12291" width="20.42578125" style="8" bestFit="1" customWidth="1"/>
    <col min="12292" max="12292" width="9.42578125" style="8" customWidth="1"/>
    <col min="12293" max="12293" width="8" style="8" customWidth="1"/>
    <col min="12294" max="12294" width="12.5703125" style="8" customWidth="1"/>
    <col min="12295" max="12295" width="7.140625" style="8" customWidth="1"/>
    <col min="12296" max="12296" width="54.28515625" style="8" customWidth="1"/>
    <col min="12297" max="12297" width="11.85546875" style="8" bestFit="1" customWidth="1"/>
    <col min="12298" max="12298" width="11.85546875" style="8" customWidth="1"/>
    <col min="12299" max="12302" width="15.42578125" style="8" bestFit="1" customWidth="1"/>
    <col min="12303" max="12303" width="10.5703125" style="8" bestFit="1" customWidth="1"/>
    <col min="12304" max="12304" width="13.28515625" style="8" bestFit="1" customWidth="1"/>
    <col min="12305" max="12305" width="2.7109375" style="8" customWidth="1"/>
    <col min="12306" max="12306" width="12.42578125" style="8" bestFit="1" customWidth="1"/>
    <col min="12307" max="12307" width="11.85546875" style="8" bestFit="1" customWidth="1"/>
    <col min="12308" max="12311" width="15.42578125" style="8" bestFit="1" customWidth="1"/>
    <col min="12312" max="12312" width="10.5703125" style="8" bestFit="1" customWidth="1"/>
    <col min="12313" max="12313" width="17.7109375" style="8" bestFit="1" customWidth="1"/>
    <col min="12314" max="12314" width="2.7109375" style="8" customWidth="1"/>
    <col min="12315" max="12315" width="12.42578125" style="8" bestFit="1" customWidth="1"/>
    <col min="12316" max="12316" width="11.85546875" style="8" bestFit="1" customWidth="1"/>
    <col min="12317" max="12320" width="15.42578125" style="8" bestFit="1" customWidth="1"/>
    <col min="12321" max="12321" width="13.7109375" style="8" bestFit="1" customWidth="1"/>
    <col min="12322" max="12322" width="13.28515625" style="8" bestFit="1" customWidth="1"/>
    <col min="12323" max="12323" width="2.7109375" style="8" customWidth="1"/>
    <col min="12324" max="12324" width="10.7109375" style="8" customWidth="1"/>
    <col min="12325" max="12325" width="11.85546875" style="8" bestFit="1" customWidth="1"/>
    <col min="12326" max="12329" width="15.42578125" style="8" bestFit="1" customWidth="1"/>
    <col min="12330" max="12330" width="13.7109375" style="8" bestFit="1" customWidth="1"/>
    <col min="12331" max="12331" width="17.7109375" style="8" bestFit="1" customWidth="1"/>
    <col min="12332" max="12546" width="9.140625" style="8"/>
    <col min="12547" max="12547" width="20.42578125" style="8" bestFit="1" customWidth="1"/>
    <col min="12548" max="12548" width="9.42578125" style="8" customWidth="1"/>
    <col min="12549" max="12549" width="8" style="8" customWidth="1"/>
    <col min="12550" max="12550" width="12.5703125" style="8" customWidth="1"/>
    <col min="12551" max="12551" width="7.140625" style="8" customWidth="1"/>
    <col min="12552" max="12552" width="54.28515625" style="8" customWidth="1"/>
    <col min="12553" max="12553" width="11.85546875" style="8" bestFit="1" customWidth="1"/>
    <col min="12554" max="12554" width="11.85546875" style="8" customWidth="1"/>
    <col min="12555" max="12558" width="15.42578125" style="8" bestFit="1" customWidth="1"/>
    <col min="12559" max="12559" width="10.5703125" style="8" bestFit="1" customWidth="1"/>
    <col min="12560" max="12560" width="13.28515625" style="8" bestFit="1" customWidth="1"/>
    <col min="12561" max="12561" width="2.7109375" style="8" customWidth="1"/>
    <col min="12562" max="12562" width="12.42578125" style="8" bestFit="1" customWidth="1"/>
    <col min="12563" max="12563" width="11.85546875" style="8" bestFit="1" customWidth="1"/>
    <col min="12564" max="12567" width="15.42578125" style="8" bestFit="1" customWidth="1"/>
    <col min="12568" max="12568" width="10.5703125" style="8" bestFit="1" customWidth="1"/>
    <col min="12569" max="12569" width="17.7109375" style="8" bestFit="1" customWidth="1"/>
    <col min="12570" max="12570" width="2.7109375" style="8" customWidth="1"/>
    <col min="12571" max="12571" width="12.42578125" style="8" bestFit="1" customWidth="1"/>
    <col min="12572" max="12572" width="11.85546875" style="8" bestFit="1" customWidth="1"/>
    <col min="12573" max="12576" width="15.42578125" style="8" bestFit="1" customWidth="1"/>
    <col min="12577" max="12577" width="13.7109375" style="8" bestFit="1" customWidth="1"/>
    <col min="12578" max="12578" width="13.28515625" style="8" bestFit="1" customWidth="1"/>
    <col min="12579" max="12579" width="2.7109375" style="8" customWidth="1"/>
    <col min="12580" max="12580" width="10.7109375" style="8" customWidth="1"/>
    <col min="12581" max="12581" width="11.85546875" style="8" bestFit="1" customWidth="1"/>
    <col min="12582" max="12585" width="15.42578125" style="8" bestFit="1" customWidth="1"/>
    <col min="12586" max="12586" width="13.7109375" style="8" bestFit="1" customWidth="1"/>
    <col min="12587" max="12587" width="17.7109375" style="8" bestFit="1" customWidth="1"/>
    <col min="12588" max="12802" width="9.140625" style="8"/>
    <col min="12803" max="12803" width="20.42578125" style="8" bestFit="1" customWidth="1"/>
    <col min="12804" max="12804" width="9.42578125" style="8" customWidth="1"/>
    <col min="12805" max="12805" width="8" style="8" customWidth="1"/>
    <col min="12806" max="12806" width="12.5703125" style="8" customWidth="1"/>
    <col min="12807" max="12807" width="7.140625" style="8" customWidth="1"/>
    <col min="12808" max="12808" width="54.28515625" style="8" customWidth="1"/>
    <col min="12809" max="12809" width="11.85546875" style="8" bestFit="1" customWidth="1"/>
    <col min="12810" max="12810" width="11.85546875" style="8" customWidth="1"/>
    <col min="12811" max="12814" width="15.42578125" style="8" bestFit="1" customWidth="1"/>
    <col min="12815" max="12815" width="10.5703125" style="8" bestFit="1" customWidth="1"/>
    <col min="12816" max="12816" width="13.28515625" style="8" bestFit="1" customWidth="1"/>
    <col min="12817" max="12817" width="2.7109375" style="8" customWidth="1"/>
    <col min="12818" max="12818" width="12.42578125" style="8" bestFit="1" customWidth="1"/>
    <col min="12819" max="12819" width="11.85546875" style="8" bestFit="1" customWidth="1"/>
    <col min="12820" max="12823" width="15.42578125" style="8" bestFit="1" customWidth="1"/>
    <col min="12824" max="12824" width="10.5703125" style="8" bestFit="1" customWidth="1"/>
    <col min="12825" max="12825" width="17.7109375" style="8" bestFit="1" customWidth="1"/>
    <col min="12826" max="12826" width="2.7109375" style="8" customWidth="1"/>
    <col min="12827" max="12827" width="12.42578125" style="8" bestFit="1" customWidth="1"/>
    <col min="12828" max="12828" width="11.85546875" style="8" bestFit="1" customWidth="1"/>
    <col min="12829" max="12832" width="15.42578125" style="8" bestFit="1" customWidth="1"/>
    <col min="12833" max="12833" width="13.7109375" style="8" bestFit="1" customWidth="1"/>
    <col min="12834" max="12834" width="13.28515625" style="8" bestFit="1" customWidth="1"/>
    <col min="12835" max="12835" width="2.7109375" style="8" customWidth="1"/>
    <col min="12836" max="12836" width="10.7109375" style="8" customWidth="1"/>
    <col min="12837" max="12837" width="11.85546875" style="8" bestFit="1" customWidth="1"/>
    <col min="12838" max="12841" width="15.42578125" style="8" bestFit="1" customWidth="1"/>
    <col min="12842" max="12842" width="13.7109375" style="8" bestFit="1" customWidth="1"/>
    <col min="12843" max="12843" width="17.7109375" style="8" bestFit="1" customWidth="1"/>
    <col min="12844" max="13058" width="9.140625" style="8"/>
    <col min="13059" max="13059" width="20.42578125" style="8" bestFit="1" customWidth="1"/>
    <col min="13060" max="13060" width="9.42578125" style="8" customWidth="1"/>
    <col min="13061" max="13061" width="8" style="8" customWidth="1"/>
    <col min="13062" max="13062" width="12.5703125" style="8" customWidth="1"/>
    <col min="13063" max="13063" width="7.140625" style="8" customWidth="1"/>
    <col min="13064" max="13064" width="54.28515625" style="8" customWidth="1"/>
    <col min="13065" max="13065" width="11.85546875" style="8" bestFit="1" customWidth="1"/>
    <col min="13066" max="13066" width="11.85546875" style="8" customWidth="1"/>
    <col min="13067" max="13070" width="15.42578125" style="8" bestFit="1" customWidth="1"/>
    <col min="13071" max="13071" width="10.5703125" style="8" bestFit="1" customWidth="1"/>
    <col min="13072" max="13072" width="13.28515625" style="8" bestFit="1" customWidth="1"/>
    <col min="13073" max="13073" width="2.7109375" style="8" customWidth="1"/>
    <col min="13074" max="13074" width="12.42578125" style="8" bestFit="1" customWidth="1"/>
    <col min="13075" max="13075" width="11.85546875" style="8" bestFit="1" customWidth="1"/>
    <col min="13076" max="13079" width="15.42578125" style="8" bestFit="1" customWidth="1"/>
    <col min="13080" max="13080" width="10.5703125" style="8" bestFit="1" customWidth="1"/>
    <col min="13081" max="13081" width="17.7109375" style="8" bestFit="1" customWidth="1"/>
    <col min="13082" max="13082" width="2.7109375" style="8" customWidth="1"/>
    <col min="13083" max="13083" width="12.42578125" style="8" bestFit="1" customWidth="1"/>
    <col min="13084" max="13084" width="11.85546875" style="8" bestFit="1" customWidth="1"/>
    <col min="13085" max="13088" width="15.42578125" style="8" bestFit="1" customWidth="1"/>
    <col min="13089" max="13089" width="13.7109375" style="8" bestFit="1" customWidth="1"/>
    <col min="13090" max="13090" width="13.28515625" style="8" bestFit="1" customWidth="1"/>
    <col min="13091" max="13091" width="2.7109375" style="8" customWidth="1"/>
    <col min="13092" max="13092" width="10.7109375" style="8" customWidth="1"/>
    <col min="13093" max="13093" width="11.85546875" style="8" bestFit="1" customWidth="1"/>
    <col min="13094" max="13097" width="15.42578125" style="8" bestFit="1" customWidth="1"/>
    <col min="13098" max="13098" width="13.7109375" style="8" bestFit="1" customWidth="1"/>
    <col min="13099" max="13099" width="17.7109375" style="8" bestFit="1" customWidth="1"/>
    <col min="13100" max="13314" width="9.140625" style="8"/>
    <col min="13315" max="13315" width="20.42578125" style="8" bestFit="1" customWidth="1"/>
    <col min="13316" max="13316" width="9.42578125" style="8" customWidth="1"/>
    <col min="13317" max="13317" width="8" style="8" customWidth="1"/>
    <col min="13318" max="13318" width="12.5703125" style="8" customWidth="1"/>
    <col min="13319" max="13319" width="7.140625" style="8" customWidth="1"/>
    <col min="13320" max="13320" width="54.28515625" style="8" customWidth="1"/>
    <col min="13321" max="13321" width="11.85546875" style="8" bestFit="1" customWidth="1"/>
    <col min="13322" max="13322" width="11.85546875" style="8" customWidth="1"/>
    <col min="13323" max="13326" width="15.42578125" style="8" bestFit="1" customWidth="1"/>
    <col min="13327" max="13327" width="10.5703125" style="8" bestFit="1" customWidth="1"/>
    <col min="13328" max="13328" width="13.28515625" style="8" bestFit="1" customWidth="1"/>
    <col min="13329" max="13329" width="2.7109375" style="8" customWidth="1"/>
    <col min="13330" max="13330" width="12.42578125" style="8" bestFit="1" customWidth="1"/>
    <col min="13331" max="13331" width="11.85546875" style="8" bestFit="1" customWidth="1"/>
    <col min="13332" max="13335" width="15.42578125" style="8" bestFit="1" customWidth="1"/>
    <col min="13336" max="13336" width="10.5703125" style="8" bestFit="1" customWidth="1"/>
    <col min="13337" max="13337" width="17.7109375" style="8" bestFit="1" customWidth="1"/>
    <col min="13338" max="13338" width="2.7109375" style="8" customWidth="1"/>
    <col min="13339" max="13339" width="12.42578125" style="8" bestFit="1" customWidth="1"/>
    <col min="13340" max="13340" width="11.85546875" style="8" bestFit="1" customWidth="1"/>
    <col min="13341" max="13344" width="15.42578125" style="8" bestFit="1" customWidth="1"/>
    <col min="13345" max="13345" width="13.7109375" style="8" bestFit="1" customWidth="1"/>
    <col min="13346" max="13346" width="13.28515625" style="8" bestFit="1" customWidth="1"/>
    <col min="13347" max="13347" width="2.7109375" style="8" customWidth="1"/>
    <col min="13348" max="13348" width="10.7109375" style="8" customWidth="1"/>
    <col min="13349" max="13349" width="11.85546875" style="8" bestFit="1" customWidth="1"/>
    <col min="13350" max="13353" width="15.42578125" style="8" bestFit="1" customWidth="1"/>
    <col min="13354" max="13354" width="13.7109375" style="8" bestFit="1" customWidth="1"/>
    <col min="13355" max="13355" width="17.7109375" style="8" bestFit="1" customWidth="1"/>
    <col min="13356" max="13570" width="9.140625" style="8"/>
    <col min="13571" max="13571" width="20.42578125" style="8" bestFit="1" customWidth="1"/>
    <col min="13572" max="13572" width="9.42578125" style="8" customWidth="1"/>
    <col min="13573" max="13573" width="8" style="8" customWidth="1"/>
    <col min="13574" max="13574" width="12.5703125" style="8" customWidth="1"/>
    <col min="13575" max="13575" width="7.140625" style="8" customWidth="1"/>
    <col min="13576" max="13576" width="54.28515625" style="8" customWidth="1"/>
    <col min="13577" max="13577" width="11.85546875" style="8" bestFit="1" customWidth="1"/>
    <col min="13578" max="13578" width="11.85546875" style="8" customWidth="1"/>
    <col min="13579" max="13582" width="15.42578125" style="8" bestFit="1" customWidth="1"/>
    <col min="13583" max="13583" width="10.5703125" style="8" bestFit="1" customWidth="1"/>
    <col min="13584" max="13584" width="13.28515625" style="8" bestFit="1" customWidth="1"/>
    <col min="13585" max="13585" width="2.7109375" style="8" customWidth="1"/>
    <col min="13586" max="13586" width="12.42578125" style="8" bestFit="1" customWidth="1"/>
    <col min="13587" max="13587" width="11.85546875" style="8" bestFit="1" customWidth="1"/>
    <col min="13588" max="13591" width="15.42578125" style="8" bestFit="1" customWidth="1"/>
    <col min="13592" max="13592" width="10.5703125" style="8" bestFit="1" customWidth="1"/>
    <col min="13593" max="13593" width="17.7109375" style="8" bestFit="1" customWidth="1"/>
    <col min="13594" max="13594" width="2.7109375" style="8" customWidth="1"/>
    <col min="13595" max="13595" width="12.42578125" style="8" bestFit="1" customWidth="1"/>
    <col min="13596" max="13596" width="11.85546875" style="8" bestFit="1" customWidth="1"/>
    <col min="13597" max="13600" width="15.42578125" style="8" bestFit="1" customWidth="1"/>
    <col min="13601" max="13601" width="13.7109375" style="8" bestFit="1" customWidth="1"/>
    <col min="13602" max="13602" width="13.28515625" style="8" bestFit="1" customWidth="1"/>
    <col min="13603" max="13603" width="2.7109375" style="8" customWidth="1"/>
    <col min="13604" max="13604" width="10.7109375" style="8" customWidth="1"/>
    <col min="13605" max="13605" width="11.85546875" style="8" bestFit="1" customWidth="1"/>
    <col min="13606" max="13609" width="15.42578125" style="8" bestFit="1" customWidth="1"/>
    <col min="13610" max="13610" width="13.7109375" style="8" bestFit="1" customWidth="1"/>
    <col min="13611" max="13611" width="17.7109375" style="8" bestFit="1" customWidth="1"/>
    <col min="13612" max="13826" width="9.140625" style="8"/>
    <col min="13827" max="13827" width="20.42578125" style="8" bestFit="1" customWidth="1"/>
    <col min="13828" max="13828" width="9.42578125" style="8" customWidth="1"/>
    <col min="13829" max="13829" width="8" style="8" customWidth="1"/>
    <col min="13830" max="13830" width="12.5703125" style="8" customWidth="1"/>
    <col min="13831" max="13831" width="7.140625" style="8" customWidth="1"/>
    <col min="13832" max="13832" width="54.28515625" style="8" customWidth="1"/>
    <col min="13833" max="13833" width="11.85546875" style="8" bestFit="1" customWidth="1"/>
    <col min="13834" max="13834" width="11.85546875" style="8" customWidth="1"/>
    <col min="13835" max="13838" width="15.42578125" style="8" bestFit="1" customWidth="1"/>
    <col min="13839" max="13839" width="10.5703125" style="8" bestFit="1" customWidth="1"/>
    <col min="13840" max="13840" width="13.28515625" style="8" bestFit="1" customWidth="1"/>
    <col min="13841" max="13841" width="2.7109375" style="8" customWidth="1"/>
    <col min="13842" max="13842" width="12.42578125" style="8" bestFit="1" customWidth="1"/>
    <col min="13843" max="13843" width="11.85546875" style="8" bestFit="1" customWidth="1"/>
    <col min="13844" max="13847" width="15.42578125" style="8" bestFit="1" customWidth="1"/>
    <col min="13848" max="13848" width="10.5703125" style="8" bestFit="1" customWidth="1"/>
    <col min="13849" max="13849" width="17.7109375" style="8" bestFit="1" customWidth="1"/>
    <col min="13850" max="13850" width="2.7109375" style="8" customWidth="1"/>
    <col min="13851" max="13851" width="12.42578125" style="8" bestFit="1" customWidth="1"/>
    <col min="13852" max="13852" width="11.85546875" style="8" bestFit="1" customWidth="1"/>
    <col min="13853" max="13856" width="15.42578125" style="8" bestFit="1" customWidth="1"/>
    <col min="13857" max="13857" width="13.7109375" style="8" bestFit="1" customWidth="1"/>
    <col min="13858" max="13858" width="13.28515625" style="8" bestFit="1" customWidth="1"/>
    <col min="13859" max="13859" width="2.7109375" style="8" customWidth="1"/>
    <col min="13860" max="13860" width="10.7109375" style="8" customWidth="1"/>
    <col min="13861" max="13861" width="11.85546875" style="8" bestFit="1" customWidth="1"/>
    <col min="13862" max="13865" width="15.42578125" style="8" bestFit="1" customWidth="1"/>
    <col min="13866" max="13866" width="13.7109375" style="8" bestFit="1" customWidth="1"/>
    <col min="13867" max="13867" width="17.7109375" style="8" bestFit="1" customWidth="1"/>
    <col min="13868" max="14082" width="9.140625" style="8"/>
    <col min="14083" max="14083" width="20.42578125" style="8" bestFit="1" customWidth="1"/>
    <col min="14084" max="14084" width="9.42578125" style="8" customWidth="1"/>
    <col min="14085" max="14085" width="8" style="8" customWidth="1"/>
    <col min="14086" max="14086" width="12.5703125" style="8" customWidth="1"/>
    <col min="14087" max="14087" width="7.140625" style="8" customWidth="1"/>
    <col min="14088" max="14088" width="54.28515625" style="8" customWidth="1"/>
    <col min="14089" max="14089" width="11.85546875" style="8" bestFit="1" customWidth="1"/>
    <col min="14090" max="14090" width="11.85546875" style="8" customWidth="1"/>
    <col min="14091" max="14094" width="15.42578125" style="8" bestFit="1" customWidth="1"/>
    <col min="14095" max="14095" width="10.5703125" style="8" bestFit="1" customWidth="1"/>
    <col min="14096" max="14096" width="13.28515625" style="8" bestFit="1" customWidth="1"/>
    <col min="14097" max="14097" width="2.7109375" style="8" customWidth="1"/>
    <col min="14098" max="14098" width="12.42578125" style="8" bestFit="1" customWidth="1"/>
    <col min="14099" max="14099" width="11.85546875" style="8" bestFit="1" customWidth="1"/>
    <col min="14100" max="14103" width="15.42578125" style="8" bestFit="1" customWidth="1"/>
    <col min="14104" max="14104" width="10.5703125" style="8" bestFit="1" customWidth="1"/>
    <col min="14105" max="14105" width="17.7109375" style="8" bestFit="1" customWidth="1"/>
    <col min="14106" max="14106" width="2.7109375" style="8" customWidth="1"/>
    <col min="14107" max="14107" width="12.42578125" style="8" bestFit="1" customWidth="1"/>
    <col min="14108" max="14108" width="11.85546875" style="8" bestFit="1" customWidth="1"/>
    <col min="14109" max="14112" width="15.42578125" style="8" bestFit="1" customWidth="1"/>
    <col min="14113" max="14113" width="13.7109375" style="8" bestFit="1" customWidth="1"/>
    <col min="14114" max="14114" width="13.28515625" style="8" bestFit="1" customWidth="1"/>
    <col min="14115" max="14115" width="2.7109375" style="8" customWidth="1"/>
    <col min="14116" max="14116" width="10.7109375" style="8" customWidth="1"/>
    <col min="14117" max="14117" width="11.85546875" style="8" bestFit="1" customWidth="1"/>
    <col min="14118" max="14121" width="15.42578125" style="8" bestFit="1" customWidth="1"/>
    <col min="14122" max="14122" width="13.7109375" style="8" bestFit="1" customWidth="1"/>
    <col min="14123" max="14123" width="17.7109375" style="8" bestFit="1" customWidth="1"/>
    <col min="14124" max="14338" width="9.140625" style="8"/>
    <col min="14339" max="14339" width="20.42578125" style="8" bestFit="1" customWidth="1"/>
    <col min="14340" max="14340" width="9.42578125" style="8" customWidth="1"/>
    <col min="14341" max="14341" width="8" style="8" customWidth="1"/>
    <col min="14342" max="14342" width="12.5703125" style="8" customWidth="1"/>
    <col min="14343" max="14343" width="7.140625" style="8" customWidth="1"/>
    <col min="14344" max="14344" width="54.28515625" style="8" customWidth="1"/>
    <col min="14345" max="14345" width="11.85546875" style="8" bestFit="1" customWidth="1"/>
    <col min="14346" max="14346" width="11.85546875" style="8" customWidth="1"/>
    <col min="14347" max="14350" width="15.42578125" style="8" bestFit="1" customWidth="1"/>
    <col min="14351" max="14351" width="10.5703125" style="8" bestFit="1" customWidth="1"/>
    <col min="14352" max="14352" width="13.28515625" style="8" bestFit="1" customWidth="1"/>
    <col min="14353" max="14353" width="2.7109375" style="8" customWidth="1"/>
    <col min="14354" max="14354" width="12.42578125" style="8" bestFit="1" customWidth="1"/>
    <col min="14355" max="14355" width="11.85546875" style="8" bestFit="1" customWidth="1"/>
    <col min="14356" max="14359" width="15.42578125" style="8" bestFit="1" customWidth="1"/>
    <col min="14360" max="14360" width="10.5703125" style="8" bestFit="1" customWidth="1"/>
    <col min="14361" max="14361" width="17.7109375" style="8" bestFit="1" customWidth="1"/>
    <col min="14362" max="14362" width="2.7109375" style="8" customWidth="1"/>
    <col min="14363" max="14363" width="12.42578125" style="8" bestFit="1" customWidth="1"/>
    <col min="14364" max="14364" width="11.85546875" style="8" bestFit="1" customWidth="1"/>
    <col min="14365" max="14368" width="15.42578125" style="8" bestFit="1" customWidth="1"/>
    <col min="14369" max="14369" width="13.7109375" style="8" bestFit="1" customWidth="1"/>
    <col min="14370" max="14370" width="13.28515625" style="8" bestFit="1" customWidth="1"/>
    <col min="14371" max="14371" width="2.7109375" style="8" customWidth="1"/>
    <col min="14372" max="14372" width="10.7109375" style="8" customWidth="1"/>
    <col min="14373" max="14373" width="11.85546875" style="8" bestFit="1" customWidth="1"/>
    <col min="14374" max="14377" width="15.42578125" style="8" bestFit="1" customWidth="1"/>
    <col min="14378" max="14378" width="13.7109375" style="8" bestFit="1" customWidth="1"/>
    <col min="14379" max="14379" width="17.7109375" style="8" bestFit="1" customWidth="1"/>
    <col min="14380" max="14594" width="9.140625" style="8"/>
    <col min="14595" max="14595" width="20.42578125" style="8" bestFit="1" customWidth="1"/>
    <col min="14596" max="14596" width="9.42578125" style="8" customWidth="1"/>
    <col min="14597" max="14597" width="8" style="8" customWidth="1"/>
    <col min="14598" max="14598" width="12.5703125" style="8" customWidth="1"/>
    <col min="14599" max="14599" width="7.140625" style="8" customWidth="1"/>
    <col min="14600" max="14600" width="54.28515625" style="8" customWidth="1"/>
    <col min="14601" max="14601" width="11.85546875" style="8" bestFit="1" customWidth="1"/>
    <col min="14602" max="14602" width="11.85546875" style="8" customWidth="1"/>
    <col min="14603" max="14606" width="15.42578125" style="8" bestFit="1" customWidth="1"/>
    <col min="14607" max="14607" width="10.5703125" style="8" bestFit="1" customWidth="1"/>
    <col min="14608" max="14608" width="13.28515625" style="8" bestFit="1" customWidth="1"/>
    <col min="14609" max="14609" width="2.7109375" style="8" customWidth="1"/>
    <col min="14610" max="14610" width="12.42578125" style="8" bestFit="1" customWidth="1"/>
    <col min="14611" max="14611" width="11.85546875" style="8" bestFit="1" customWidth="1"/>
    <col min="14612" max="14615" width="15.42578125" style="8" bestFit="1" customWidth="1"/>
    <col min="14616" max="14616" width="10.5703125" style="8" bestFit="1" customWidth="1"/>
    <col min="14617" max="14617" width="17.7109375" style="8" bestFit="1" customWidth="1"/>
    <col min="14618" max="14618" width="2.7109375" style="8" customWidth="1"/>
    <col min="14619" max="14619" width="12.42578125" style="8" bestFit="1" customWidth="1"/>
    <col min="14620" max="14620" width="11.85546875" style="8" bestFit="1" customWidth="1"/>
    <col min="14621" max="14624" width="15.42578125" style="8" bestFit="1" customWidth="1"/>
    <col min="14625" max="14625" width="13.7109375" style="8" bestFit="1" customWidth="1"/>
    <col min="14626" max="14626" width="13.28515625" style="8" bestFit="1" customWidth="1"/>
    <col min="14627" max="14627" width="2.7109375" style="8" customWidth="1"/>
    <col min="14628" max="14628" width="10.7109375" style="8" customWidth="1"/>
    <col min="14629" max="14629" width="11.85546875" style="8" bestFit="1" customWidth="1"/>
    <col min="14630" max="14633" width="15.42578125" style="8" bestFit="1" customWidth="1"/>
    <col min="14634" max="14634" width="13.7109375" style="8" bestFit="1" customWidth="1"/>
    <col min="14635" max="14635" width="17.7109375" style="8" bestFit="1" customWidth="1"/>
    <col min="14636" max="14850" width="9.140625" style="8"/>
    <col min="14851" max="14851" width="20.42578125" style="8" bestFit="1" customWidth="1"/>
    <col min="14852" max="14852" width="9.42578125" style="8" customWidth="1"/>
    <col min="14853" max="14853" width="8" style="8" customWidth="1"/>
    <col min="14854" max="14854" width="12.5703125" style="8" customWidth="1"/>
    <col min="14855" max="14855" width="7.140625" style="8" customWidth="1"/>
    <col min="14856" max="14856" width="54.28515625" style="8" customWidth="1"/>
    <col min="14857" max="14857" width="11.85546875" style="8" bestFit="1" customWidth="1"/>
    <col min="14858" max="14858" width="11.85546875" style="8" customWidth="1"/>
    <col min="14859" max="14862" width="15.42578125" style="8" bestFit="1" customWidth="1"/>
    <col min="14863" max="14863" width="10.5703125" style="8" bestFit="1" customWidth="1"/>
    <col min="14864" max="14864" width="13.28515625" style="8" bestFit="1" customWidth="1"/>
    <col min="14865" max="14865" width="2.7109375" style="8" customWidth="1"/>
    <col min="14866" max="14866" width="12.42578125" style="8" bestFit="1" customWidth="1"/>
    <col min="14867" max="14867" width="11.85546875" style="8" bestFit="1" customWidth="1"/>
    <col min="14868" max="14871" width="15.42578125" style="8" bestFit="1" customWidth="1"/>
    <col min="14872" max="14872" width="10.5703125" style="8" bestFit="1" customWidth="1"/>
    <col min="14873" max="14873" width="17.7109375" style="8" bestFit="1" customWidth="1"/>
    <col min="14874" max="14874" width="2.7109375" style="8" customWidth="1"/>
    <col min="14875" max="14875" width="12.42578125" style="8" bestFit="1" customWidth="1"/>
    <col min="14876" max="14876" width="11.85546875" style="8" bestFit="1" customWidth="1"/>
    <col min="14877" max="14880" width="15.42578125" style="8" bestFit="1" customWidth="1"/>
    <col min="14881" max="14881" width="13.7109375" style="8" bestFit="1" customWidth="1"/>
    <col min="14882" max="14882" width="13.28515625" style="8" bestFit="1" customWidth="1"/>
    <col min="14883" max="14883" width="2.7109375" style="8" customWidth="1"/>
    <col min="14884" max="14884" width="10.7109375" style="8" customWidth="1"/>
    <col min="14885" max="14885" width="11.85546875" style="8" bestFit="1" customWidth="1"/>
    <col min="14886" max="14889" width="15.42578125" style="8" bestFit="1" customWidth="1"/>
    <col min="14890" max="14890" width="13.7109375" style="8" bestFit="1" customWidth="1"/>
    <col min="14891" max="14891" width="17.7109375" style="8" bestFit="1" customWidth="1"/>
    <col min="14892" max="15106" width="9.140625" style="8"/>
    <col min="15107" max="15107" width="20.42578125" style="8" bestFit="1" customWidth="1"/>
    <col min="15108" max="15108" width="9.42578125" style="8" customWidth="1"/>
    <col min="15109" max="15109" width="8" style="8" customWidth="1"/>
    <col min="15110" max="15110" width="12.5703125" style="8" customWidth="1"/>
    <col min="15111" max="15111" width="7.140625" style="8" customWidth="1"/>
    <col min="15112" max="15112" width="54.28515625" style="8" customWidth="1"/>
    <col min="15113" max="15113" width="11.85546875" style="8" bestFit="1" customWidth="1"/>
    <col min="15114" max="15114" width="11.85546875" style="8" customWidth="1"/>
    <col min="15115" max="15118" width="15.42578125" style="8" bestFit="1" customWidth="1"/>
    <col min="15119" max="15119" width="10.5703125" style="8" bestFit="1" customWidth="1"/>
    <col min="15120" max="15120" width="13.28515625" style="8" bestFit="1" customWidth="1"/>
    <col min="15121" max="15121" width="2.7109375" style="8" customWidth="1"/>
    <col min="15122" max="15122" width="12.42578125" style="8" bestFit="1" customWidth="1"/>
    <col min="15123" max="15123" width="11.85546875" style="8" bestFit="1" customWidth="1"/>
    <col min="15124" max="15127" width="15.42578125" style="8" bestFit="1" customWidth="1"/>
    <col min="15128" max="15128" width="10.5703125" style="8" bestFit="1" customWidth="1"/>
    <col min="15129" max="15129" width="17.7109375" style="8" bestFit="1" customWidth="1"/>
    <col min="15130" max="15130" width="2.7109375" style="8" customWidth="1"/>
    <col min="15131" max="15131" width="12.42578125" style="8" bestFit="1" customWidth="1"/>
    <col min="15132" max="15132" width="11.85546875" style="8" bestFit="1" customWidth="1"/>
    <col min="15133" max="15136" width="15.42578125" style="8" bestFit="1" customWidth="1"/>
    <col min="15137" max="15137" width="13.7109375" style="8" bestFit="1" customWidth="1"/>
    <col min="15138" max="15138" width="13.28515625" style="8" bestFit="1" customWidth="1"/>
    <col min="15139" max="15139" width="2.7109375" style="8" customWidth="1"/>
    <col min="15140" max="15140" width="10.7109375" style="8" customWidth="1"/>
    <col min="15141" max="15141" width="11.85546875" style="8" bestFit="1" customWidth="1"/>
    <col min="15142" max="15145" width="15.42578125" style="8" bestFit="1" customWidth="1"/>
    <col min="15146" max="15146" width="13.7109375" style="8" bestFit="1" customWidth="1"/>
    <col min="15147" max="15147" width="17.7109375" style="8" bestFit="1" customWidth="1"/>
    <col min="15148" max="15362" width="9.140625" style="8"/>
    <col min="15363" max="15363" width="20.42578125" style="8" bestFit="1" customWidth="1"/>
    <col min="15364" max="15364" width="9.42578125" style="8" customWidth="1"/>
    <col min="15365" max="15365" width="8" style="8" customWidth="1"/>
    <col min="15366" max="15366" width="12.5703125" style="8" customWidth="1"/>
    <col min="15367" max="15367" width="7.140625" style="8" customWidth="1"/>
    <col min="15368" max="15368" width="54.28515625" style="8" customWidth="1"/>
    <col min="15369" max="15369" width="11.85546875" style="8" bestFit="1" customWidth="1"/>
    <col min="15370" max="15370" width="11.85546875" style="8" customWidth="1"/>
    <col min="15371" max="15374" width="15.42578125" style="8" bestFit="1" customWidth="1"/>
    <col min="15375" max="15375" width="10.5703125" style="8" bestFit="1" customWidth="1"/>
    <col min="15376" max="15376" width="13.28515625" style="8" bestFit="1" customWidth="1"/>
    <col min="15377" max="15377" width="2.7109375" style="8" customWidth="1"/>
    <col min="15378" max="15378" width="12.42578125" style="8" bestFit="1" customWidth="1"/>
    <col min="15379" max="15379" width="11.85546875" style="8" bestFit="1" customWidth="1"/>
    <col min="15380" max="15383" width="15.42578125" style="8" bestFit="1" customWidth="1"/>
    <col min="15384" max="15384" width="10.5703125" style="8" bestFit="1" customWidth="1"/>
    <col min="15385" max="15385" width="17.7109375" style="8" bestFit="1" customWidth="1"/>
    <col min="15386" max="15386" width="2.7109375" style="8" customWidth="1"/>
    <col min="15387" max="15387" width="12.42578125" style="8" bestFit="1" customWidth="1"/>
    <col min="15388" max="15388" width="11.85546875" style="8" bestFit="1" customWidth="1"/>
    <col min="15389" max="15392" width="15.42578125" style="8" bestFit="1" customWidth="1"/>
    <col min="15393" max="15393" width="13.7109375" style="8" bestFit="1" customWidth="1"/>
    <col min="15394" max="15394" width="13.28515625" style="8" bestFit="1" customWidth="1"/>
    <col min="15395" max="15395" width="2.7109375" style="8" customWidth="1"/>
    <col min="15396" max="15396" width="10.7109375" style="8" customWidth="1"/>
    <col min="15397" max="15397" width="11.85546875" style="8" bestFit="1" customWidth="1"/>
    <col min="15398" max="15401" width="15.42578125" style="8" bestFit="1" customWidth="1"/>
    <col min="15402" max="15402" width="13.7109375" style="8" bestFit="1" customWidth="1"/>
    <col min="15403" max="15403" width="17.7109375" style="8" bestFit="1" customWidth="1"/>
    <col min="15404" max="15618" width="9.140625" style="8"/>
    <col min="15619" max="15619" width="20.42578125" style="8" bestFit="1" customWidth="1"/>
    <col min="15620" max="15620" width="9.42578125" style="8" customWidth="1"/>
    <col min="15621" max="15621" width="8" style="8" customWidth="1"/>
    <col min="15622" max="15622" width="12.5703125" style="8" customWidth="1"/>
    <col min="15623" max="15623" width="7.140625" style="8" customWidth="1"/>
    <col min="15624" max="15624" width="54.28515625" style="8" customWidth="1"/>
    <col min="15625" max="15625" width="11.85546875" style="8" bestFit="1" customWidth="1"/>
    <col min="15626" max="15626" width="11.85546875" style="8" customWidth="1"/>
    <col min="15627" max="15630" width="15.42578125" style="8" bestFit="1" customWidth="1"/>
    <col min="15631" max="15631" width="10.5703125" style="8" bestFit="1" customWidth="1"/>
    <col min="15632" max="15632" width="13.28515625" style="8" bestFit="1" customWidth="1"/>
    <col min="15633" max="15633" width="2.7109375" style="8" customWidth="1"/>
    <col min="15634" max="15634" width="12.42578125" style="8" bestFit="1" customWidth="1"/>
    <col min="15635" max="15635" width="11.85546875" style="8" bestFit="1" customWidth="1"/>
    <col min="15636" max="15639" width="15.42578125" style="8" bestFit="1" customWidth="1"/>
    <col min="15640" max="15640" width="10.5703125" style="8" bestFit="1" customWidth="1"/>
    <col min="15641" max="15641" width="17.7109375" style="8" bestFit="1" customWidth="1"/>
    <col min="15642" max="15642" width="2.7109375" style="8" customWidth="1"/>
    <col min="15643" max="15643" width="12.42578125" style="8" bestFit="1" customWidth="1"/>
    <col min="15644" max="15644" width="11.85546875" style="8" bestFit="1" customWidth="1"/>
    <col min="15645" max="15648" width="15.42578125" style="8" bestFit="1" customWidth="1"/>
    <col min="15649" max="15649" width="13.7109375" style="8" bestFit="1" customWidth="1"/>
    <col min="15650" max="15650" width="13.28515625" style="8" bestFit="1" customWidth="1"/>
    <col min="15651" max="15651" width="2.7109375" style="8" customWidth="1"/>
    <col min="15652" max="15652" width="10.7109375" style="8" customWidth="1"/>
    <col min="15653" max="15653" width="11.85546875" style="8" bestFit="1" customWidth="1"/>
    <col min="15654" max="15657" width="15.42578125" style="8" bestFit="1" customWidth="1"/>
    <col min="15658" max="15658" width="13.7109375" style="8" bestFit="1" customWidth="1"/>
    <col min="15659" max="15659" width="17.7109375" style="8" bestFit="1" customWidth="1"/>
    <col min="15660" max="15874" width="9.140625" style="8"/>
    <col min="15875" max="15875" width="20.42578125" style="8" bestFit="1" customWidth="1"/>
    <col min="15876" max="15876" width="9.42578125" style="8" customWidth="1"/>
    <col min="15877" max="15877" width="8" style="8" customWidth="1"/>
    <col min="15878" max="15878" width="12.5703125" style="8" customWidth="1"/>
    <col min="15879" max="15879" width="7.140625" style="8" customWidth="1"/>
    <col min="15880" max="15880" width="54.28515625" style="8" customWidth="1"/>
    <col min="15881" max="15881" width="11.85546875" style="8" bestFit="1" customWidth="1"/>
    <col min="15882" max="15882" width="11.85546875" style="8" customWidth="1"/>
    <col min="15883" max="15886" width="15.42578125" style="8" bestFit="1" customWidth="1"/>
    <col min="15887" max="15887" width="10.5703125" style="8" bestFit="1" customWidth="1"/>
    <col min="15888" max="15888" width="13.28515625" style="8" bestFit="1" customWidth="1"/>
    <col min="15889" max="15889" width="2.7109375" style="8" customWidth="1"/>
    <col min="15890" max="15890" width="12.42578125" style="8" bestFit="1" customWidth="1"/>
    <col min="15891" max="15891" width="11.85546875" style="8" bestFit="1" customWidth="1"/>
    <col min="15892" max="15895" width="15.42578125" style="8" bestFit="1" customWidth="1"/>
    <col min="15896" max="15896" width="10.5703125" style="8" bestFit="1" customWidth="1"/>
    <col min="15897" max="15897" width="17.7109375" style="8" bestFit="1" customWidth="1"/>
    <col min="15898" max="15898" width="2.7109375" style="8" customWidth="1"/>
    <col min="15899" max="15899" width="12.42578125" style="8" bestFit="1" customWidth="1"/>
    <col min="15900" max="15900" width="11.85546875" style="8" bestFit="1" customWidth="1"/>
    <col min="15901" max="15904" width="15.42578125" style="8" bestFit="1" customWidth="1"/>
    <col min="15905" max="15905" width="13.7109375" style="8" bestFit="1" customWidth="1"/>
    <col min="15906" max="15906" width="13.28515625" style="8" bestFit="1" customWidth="1"/>
    <col min="15907" max="15907" width="2.7109375" style="8" customWidth="1"/>
    <col min="15908" max="15908" width="10.7109375" style="8" customWidth="1"/>
    <col min="15909" max="15909" width="11.85546875" style="8" bestFit="1" customWidth="1"/>
    <col min="15910" max="15913" width="15.42578125" style="8" bestFit="1" customWidth="1"/>
    <col min="15914" max="15914" width="13.7109375" style="8" bestFit="1" customWidth="1"/>
    <col min="15915" max="15915" width="17.7109375" style="8" bestFit="1" customWidth="1"/>
    <col min="15916" max="16130" width="9.140625" style="8"/>
    <col min="16131" max="16131" width="20.42578125" style="8" bestFit="1" customWidth="1"/>
    <col min="16132" max="16132" width="9.42578125" style="8" customWidth="1"/>
    <col min="16133" max="16133" width="8" style="8" customWidth="1"/>
    <col min="16134" max="16134" width="12.5703125" style="8" customWidth="1"/>
    <col min="16135" max="16135" width="7.140625" style="8" customWidth="1"/>
    <col min="16136" max="16136" width="54.28515625" style="8" customWidth="1"/>
    <col min="16137" max="16137" width="11.85546875" style="8" bestFit="1" customWidth="1"/>
    <col min="16138" max="16138" width="11.85546875" style="8" customWidth="1"/>
    <col min="16139" max="16142" width="15.42578125" style="8" bestFit="1" customWidth="1"/>
    <col min="16143" max="16143" width="10.5703125" style="8" bestFit="1" customWidth="1"/>
    <col min="16144" max="16144" width="13.28515625" style="8" bestFit="1" customWidth="1"/>
    <col min="16145" max="16145" width="2.7109375" style="8" customWidth="1"/>
    <col min="16146" max="16146" width="12.42578125" style="8" bestFit="1" customWidth="1"/>
    <col min="16147" max="16147" width="11.85546875" style="8" bestFit="1" customWidth="1"/>
    <col min="16148" max="16151" width="15.42578125" style="8" bestFit="1" customWidth="1"/>
    <col min="16152" max="16152" width="10.5703125" style="8" bestFit="1" customWidth="1"/>
    <col min="16153" max="16153" width="17.7109375" style="8" bestFit="1" customWidth="1"/>
    <col min="16154" max="16154" width="2.7109375" style="8" customWidth="1"/>
    <col min="16155" max="16155" width="12.42578125" style="8" bestFit="1" customWidth="1"/>
    <col min="16156" max="16156" width="11.85546875" style="8" bestFit="1" customWidth="1"/>
    <col min="16157" max="16160" width="15.42578125" style="8" bestFit="1" customWidth="1"/>
    <col min="16161" max="16161" width="13.7109375" style="8" bestFit="1" customWidth="1"/>
    <col min="16162" max="16162" width="13.28515625" style="8" bestFit="1" customWidth="1"/>
    <col min="16163" max="16163" width="2.7109375" style="8" customWidth="1"/>
    <col min="16164" max="16164" width="10.7109375" style="8" customWidth="1"/>
    <col min="16165" max="16165" width="11.85546875" style="8" bestFit="1" customWidth="1"/>
    <col min="16166" max="16169" width="15.42578125" style="8" bestFit="1" customWidth="1"/>
    <col min="16170" max="16170" width="13.7109375" style="8" bestFit="1" customWidth="1"/>
    <col min="16171" max="16171" width="17.7109375" style="8" bestFit="1" customWidth="1"/>
    <col min="16172" max="16384" width="9.140625" style="8"/>
  </cols>
  <sheetData>
    <row r="1" spans="1:62" x14ac:dyDescent="0.25">
      <c r="H1" s="207" t="s">
        <v>1</v>
      </c>
      <c r="I1" s="207"/>
      <c r="J1" s="207"/>
      <c r="K1" s="207"/>
      <c r="L1" s="207"/>
      <c r="M1" s="207"/>
      <c r="N1" s="207"/>
      <c r="O1" s="168"/>
      <c r="Q1" s="208" t="s">
        <v>2</v>
      </c>
      <c r="R1" s="208"/>
      <c r="S1" s="208"/>
      <c r="T1" s="208"/>
      <c r="U1" s="208"/>
      <c r="V1" s="208"/>
      <c r="W1" s="208"/>
      <c r="X1" s="208"/>
      <c r="Z1" s="209" t="s">
        <v>3</v>
      </c>
      <c r="AA1" s="209"/>
      <c r="AB1" s="209"/>
      <c r="AC1" s="209"/>
      <c r="AD1" s="209"/>
      <c r="AE1" s="209"/>
      <c r="AF1" s="209"/>
      <c r="AG1" s="209"/>
      <c r="AI1" s="210" t="s">
        <v>4</v>
      </c>
      <c r="AJ1" s="210"/>
      <c r="AK1" s="210"/>
      <c r="AL1" s="210"/>
      <c r="AM1" s="210"/>
      <c r="AN1" s="210"/>
      <c r="AO1" s="210"/>
      <c r="AP1" s="210"/>
      <c r="AQ1" s="210"/>
      <c r="AS1" s="208" t="s">
        <v>5</v>
      </c>
      <c r="AT1" s="208"/>
      <c r="AU1" s="208"/>
      <c r="AV1" s="208"/>
      <c r="AW1" s="208"/>
      <c r="AX1" s="208"/>
      <c r="AY1" s="208"/>
      <c r="AZ1" s="208"/>
    </row>
    <row r="2" spans="1:62" s="182" customFormat="1" ht="30" x14ac:dyDescent="0.25">
      <c r="A2" s="170" t="s">
        <v>69</v>
      </c>
      <c r="B2" s="171" t="s">
        <v>70</v>
      </c>
      <c r="C2" s="172" t="s">
        <v>71</v>
      </c>
      <c r="D2" s="172" t="s">
        <v>72</v>
      </c>
      <c r="E2" s="170" t="s">
        <v>73</v>
      </c>
      <c r="F2" s="173" t="s">
        <v>74</v>
      </c>
      <c r="G2" s="173" t="s">
        <v>75</v>
      </c>
      <c r="H2" s="174" t="s">
        <v>6</v>
      </c>
      <c r="I2" s="174" t="s">
        <v>7</v>
      </c>
      <c r="J2" s="174" t="s">
        <v>76</v>
      </c>
      <c r="K2" s="174" t="s">
        <v>77</v>
      </c>
      <c r="L2" s="174" t="s">
        <v>78</v>
      </c>
      <c r="M2" s="174" t="s">
        <v>79</v>
      </c>
      <c r="N2" s="174" t="s">
        <v>12</v>
      </c>
      <c r="O2" s="174" t="s">
        <v>80</v>
      </c>
      <c r="P2" s="175"/>
      <c r="Q2" s="176" t="s">
        <v>6</v>
      </c>
      <c r="R2" s="176" t="s">
        <v>7</v>
      </c>
      <c r="S2" s="176" t="s">
        <v>76</v>
      </c>
      <c r="T2" s="176" t="s">
        <v>77</v>
      </c>
      <c r="U2" s="176" t="s">
        <v>78</v>
      </c>
      <c r="V2" s="176" t="s">
        <v>79</v>
      </c>
      <c r="W2" s="176" t="s">
        <v>12</v>
      </c>
      <c r="X2" s="176" t="s">
        <v>80</v>
      </c>
      <c r="Y2" s="175"/>
      <c r="Z2" s="177" t="s">
        <v>6</v>
      </c>
      <c r="AA2" s="177" t="s">
        <v>7</v>
      </c>
      <c r="AB2" s="177" t="s">
        <v>76</v>
      </c>
      <c r="AC2" s="177" t="s">
        <v>77</v>
      </c>
      <c r="AD2" s="177" t="s">
        <v>78</v>
      </c>
      <c r="AE2" s="177" t="s">
        <v>79</v>
      </c>
      <c r="AF2" s="177" t="s">
        <v>12</v>
      </c>
      <c r="AG2" s="177" t="s">
        <v>80</v>
      </c>
      <c r="AH2" s="175"/>
      <c r="AI2" s="178" t="s">
        <v>441</v>
      </c>
      <c r="AJ2" s="178" t="s">
        <v>7</v>
      </c>
      <c r="AK2" s="178" t="s">
        <v>443</v>
      </c>
      <c r="AL2" s="178" t="s">
        <v>76</v>
      </c>
      <c r="AM2" s="178" t="s">
        <v>77</v>
      </c>
      <c r="AN2" s="178" t="s">
        <v>78</v>
      </c>
      <c r="AO2" s="178" t="s">
        <v>79</v>
      </c>
      <c r="AP2" s="178" t="s">
        <v>12</v>
      </c>
      <c r="AQ2" s="179" t="s">
        <v>80</v>
      </c>
      <c r="AR2" s="180"/>
      <c r="AS2" s="176" t="s">
        <v>6</v>
      </c>
      <c r="AT2" s="176" t="s">
        <v>7</v>
      </c>
      <c r="AU2" s="176" t="s">
        <v>76</v>
      </c>
      <c r="AV2" s="176" t="s">
        <v>77</v>
      </c>
      <c r="AW2" s="176" t="s">
        <v>78</v>
      </c>
      <c r="AX2" s="176" t="s">
        <v>79</v>
      </c>
      <c r="AY2" s="176" t="s">
        <v>12</v>
      </c>
      <c r="AZ2" s="181" t="s">
        <v>80</v>
      </c>
      <c r="BA2" s="175"/>
      <c r="BB2" s="175"/>
      <c r="BC2" s="175"/>
      <c r="BD2" s="175"/>
      <c r="BE2" s="175"/>
      <c r="BF2" s="175"/>
      <c r="BG2" s="175"/>
      <c r="BH2" s="175"/>
      <c r="BI2" s="175"/>
      <c r="BJ2" s="175"/>
    </row>
    <row r="3" spans="1:62" s="182" customFormat="1" x14ac:dyDescent="0.25">
      <c r="A3" s="166">
        <v>3</v>
      </c>
      <c r="B3" s="138" t="s">
        <v>172</v>
      </c>
      <c r="C3" s="183" t="str">
        <f t="shared" ref="C3:C44" si="0">MID(B3,5,2)</f>
        <v>00</v>
      </c>
      <c r="D3" s="184" t="str">
        <f t="shared" ref="D3:D44" si="1">MID(B3,8,2)</f>
        <v>00</v>
      </c>
      <c r="E3" s="185" t="str">
        <f t="shared" ref="E3:E44" si="2">MID(B3,11,3)</f>
        <v>900</v>
      </c>
      <c r="F3" s="3" t="str">
        <f t="shared" ref="F3:F33" si="3">RIGHT(B3,7)</f>
        <v>4300.12</v>
      </c>
      <c r="G3" s="186" t="s">
        <v>173</v>
      </c>
      <c r="H3" s="187">
        <v>0</v>
      </c>
      <c r="I3" s="187">
        <v>0</v>
      </c>
      <c r="J3" s="187"/>
      <c r="K3" s="187"/>
      <c r="L3" s="187"/>
      <c r="M3" s="187">
        <v>0</v>
      </c>
      <c r="N3" s="187">
        <v>0</v>
      </c>
      <c r="O3" s="188">
        <f t="shared" ref="O3:O44" si="4">H3-N3</f>
        <v>0</v>
      </c>
      <c r="P3" s="175"/>
      <c r="Q3" s="189">
        <v>0</v>
      </c>
      <c r="R3" s="189">
        <v>0</v>
      </c>
      <c r="S3" s="189"/>
      <c r="T3" s="189"/>
      <c r="U3" s="189"/>
      <c r="V3" s="189">
        <v>0</v>
      </c>
      <c r="W3" s="189">
        <v>0</v>
      </c>
      <c r="X3" s="190">
        <f t="shared" ref="X3:X44" si="5">Q3-W3</f>
        <v>0</v>
      </c>
      <c r="Y3" s="191"/>
      <c r="Z3" s="192">
        <v>0</v>
      </c>
      <c r="AA3" s="192">
        <v>0</v>
      </c>
      <c r="AB3" s="192"/>
      <c r="AC3" s="192"/>
      <c r="AD3" s="192"/>
      <c r="AE3" s="192">
        <v>0</v>
      </c>
      <c r="AF3" s="192">
        <v>0</v>
      </c>
      <c r="AG3" s="193">
        <f t="shared" ref="AG3:AG44" si="6">AA3-AF3</f>
        <v>0</v>
      </c>
      <c r="AH3" s="191"/>
      <c r="AI3" s="194">
        <v>0</v>
      </c>
      <c r="AJ3" s="194">
        <v>0</v>
      </c>
      <c r="AK3" s="194"/>
      <c r="AL3" s="194">
        <f>IFERROR(VLOOKUP(B3,[3]rptBudgetaryBudgetCrossOrganiza!$A$531:$N$572,13,FALSE),"0")</f>
        <v>0</v>
      </c>
      <c r="AM3" s="194"/>
      <c r="AN3" s="194"/>
      <c r="AO3" s="194"/>
      <c r="AP3" s="194"/>
      <c r="AQ3" s="163"/>
      <c r="AR3" s="156"/>
      <c r="AS3" s="189"/>
      <c r="AT3" s="189"/>
      <c r="AU3" s="189"/>
      <c r="AV3" s="189"/>
      <c r="AW3" s="189"/>
      <c r="AX3" s="189"/>
      <c r="AY3" s="189"/>
      <c r="AZ3" s="190"/>
      <c r="BA3" s="191"/>
      <c r="BB3" s="191"/>
      <c r="BC3" s="191"/>
      <c r="BD3" s="191"/>
      <c r="BE3" s="175"/>
      <c r="BF3" s="175"/>
      <c r="BG3" s="175"/>
      <c r="BH3" s="175"/>
      <c r="BI3" s="175"/>
      <c r="BJ3" s="175"/>
    </row>
    <row r="4" spans="1:62" x14ac:dyDescent="0.25">
      <c r="A4" s="166">
        <v>3</v>
      </c>
      <c r="B4" s="139" t="s">
        <v>181</v>
      </c>
      <c r="C4" s="183" t="str">
        <f t="shared" si="0"/>
        <v>00</v>
      </c>
      <c r="D4" s="184" t="str">
        <f t="shared" si="1"/>
        <v>00</v>
      </c>
      <c r="E4" s="185" t="str">
        <f t="shared" si="2"/>
        <v>900</v>
      </c>
      <c r="F4" s="3" t="str">
        <f t="shared" si="3"/>
        <v>4450.35</v>
      </c>
      <c r="G4" s="8" t="s">
        <v>182</v>
      </c>
      <c r="H4" s="187">
        <v>0</v>
      </c>
      <c r="I4" s="187">
        <v>0</v>
      </c>
      <c r="J4" s="188"/>
      <c r="K4" s="188"/>
      <c r="L4" s="188"/>
      <c r="M4" s="188">
        <v>0</v>
      </c>
      <c r="N4" s="187">
        <v>0</v>
      </c>
      <c r="O4" s="188">
        <f t="shared" si="4"/>
        <v>0</v>
      </c>
      <c r="Q4" s="189">
        <v>0</v>
      </c>
      <c r="R4" s="189">
        <v>0</v>
      </c>
      <c r="S4" s="190"/>
      <c r="T4" s="190"/>
      <c r="U4" s="190"/>
      <c r="V4" s="189">
        <v>0</v>
      </c>
      <c r="W4" s="189">
        <v>0</v>
      </c>
      <c r="X4" s="190">
        <f t="shared" si="5"/>
        <v>0</v>
      </c>
      <c r="Y4" s="146"/>
      <c r="Z4" s="192">
        <v>0</v>
      </c>
      <c r="AA4" s="192">
        <v>0</v>
      </c>
      <c r="AB4" s="192"/>
      <c r="AC4" s="193"/>
      <c r="AD4" s="193"/>
      <c r="AE4" s="192">
        <v>0</v>
      </c>
      <c r="AF4" s="192">
        <v>0</v>
      </c>
      <c r="AG4" s="193">
        <f t="shared" si="6"/>
        <v>0</v>
      </c>
      <c r="AH4" s="146"/>
      <c r="AI4" s="194">
        <v>0</v>
      </c>
      <c r="AJ4" s="194">
        <v>0</v>
      </c>
      <c r="AK4" s="163"/>
      <c r="AL4" s="194">
        <f>IFERROR(VLOOKUP(B4,[3]rptBudgetaryBudgetCrossOrganiza!$A$531:$N$572,13,FALSE),"0")</f>
        <v>0</v>
      </c>
      <c r="AM4" s="163"/>
      <c r="AN4" s="163"/>
      <c r="AO4" s="163"/>
      <c r="AP4" s="163"/>
      <c r="AQ4" s="163"/>
      <c r="AR4" s="146"/>
      <c r="AS4" s="190"/>
      <c r="AT4" s="190"/>
      <c r="AU4" s="190"/>
      <c r="AV4" s="190"/>
      <c r="AW4" s="190"/>
      <c r="AX4" s="190"/>
      <c r="AY4" s="190"/>
      <c r="AZ4" s="190"/>
      <c r="BA4" s="146"/>
      <c r="BB4" s="146"/>
      <c r="BC4" s="146"/>
      <c r="BD4" s="146"/>
    </row>
    <row r="5" spans="1:62" x14ac:dyDescent="0.25">
      <c r="A5" s="166">
        <v>1</v>
      </c>
      <c r="B5" s="139" t="s">
        <v>224</v>
      </c>
      <c r="C5" s="183" t="str">
        <f t="shared" si="0"/>
        <v>00</v>
      </c>
      <c r="D5" s="184" t="str">
        <f t="shared" si="1"/>
        <v>00</v>
      </c>
      <c r="E5" s="185" t="str">
        <f t="shared" si="2"/>
        <v>900</v>
      </c>
      <c r="F5" s="3" t="str">
        <f t="shared" si="3"/>
        <v>4600.02</v>
      </c>
      <c r="G5" s="8" t="s">
        <v>225</v>
      </c>
      <c r="H5" s="187">
        <v>0</v>
      </c>
      <c r="I5" s="187">
        <v>0</v>
      </c>
      <c r="J5" s="188"/>
      <c r="K5" s="188"/>
      <c r="L5" s="188"/>
      <c r="M5" s="188">
        <v>0</v>
      </c>
      <c r="N5" s="187">
        <v>0</v>
      </c>
      <c r="O5" s="188">
        <f t="shared" si="4"/>
        <v>0</v>
      </c>
      <c r="Q5" s="189">
        <v>0</v>
      </c>
      <c r="R5" s="189">
        <v>0</v>
      </c>
      <c r="S5" s="190"/>
      <c r="T5" s="190"/>
      <c r="U5" s="190"/>
      <c r="V5" s="189">
        <v>0</v>
      </c>
      <c r="W5" s="189">
        <v>0</v>
      </c>
      <c r="X5" s="190">
        <f t="shared" si="5"/>
        <v>0</v>
      </c>
      <c r="Z5" s="192">
        <v>0</v>
      </c>
      <c r="AA5" s="192">
        <v>0</v>
      </c>
      <c r="AB5" s="192"/>
      <c r="AC5" s="193"/>
      <c r="AD5" s="193"/>
      <c r="AE5" s="192">
        <v>0</v>
      </c>
      <c r="AF5" s="192">
        <v>0</v>
      </c>
      <c r="AG5" s="193">
        <f t="shared" si="6"/>
        <v>0</v>
      </c>
      <c r="AI5" s="194">
        <v>0</v>
      </c>
      <c r="AJ5" s="194">
        <v>0</v>
      </c>
      <c r="AK5" s="163"/>
      <c r="AL5" s="194">
        <f>IFERROR(VLOOKUP(B5,[3]rptBudgetaryBudgetCrossOrganiza!$A$531:$N$572,13,FALSE),"0")</f>
        <v>0</v>
      </c>
      <c r="AM5" s="163"/>
      <c r="AN5" s="163"/>
      <c r="AO5" s="163"/>
      <c r="AP5" s="163"/>
      <c r="AQ5" s="163"/>
      <c r="AS5" s="190"/>
      <c r="AT5" s="190"/>
      <c r="AU5" s="190"/>
      <c r="AV5" s="190"/>
      <c r="AW5" s="190"/>
      <c r="AX5" s="190"/>
      <c r="AY5" s="190"/>
      <c r="AZ5" s="190"/>
    </row>
    <row r="6" spans="1:62" x14ac:dyDescent="0.25">
      <c r="A6" s="166">
        <v>2</v>
      </c>
      <c r="B6" s="139" t="s">
        <v>229</v>
      </c>
      <c r="C6" s="183" t="str">
        <f t="shared" si="0"/>
        <v>00</v>
      </c>
      <c r="D6" s="184" t="str">
        <f t="shared" si="1"/>
        <v>00</v>
      </c>
      <c r="E6" s="185" t="str">
        <f t="shared" si="2"/>
        <v>900</v>
      </c>
      <c r="F6" s="3" t="str">
        <f t="shared" si="3"/>
        <v>4700.01</v>
      </c>
      <c r="G6" s="8" t="s">
        <v>230</v>
      </c>
      <c r="H6" s="187">
        <v>2500</v>
      </c>
      <c r="I6" s="187">
        <v>2500</v>
      </c>
      <c r="J6" s="188"/>
      <c r="K6" s="188"/>
      <c r="L6" s="188"/>
      <c r="M6" s="188">
        <v>4730.8500000000004</v>
      </c>
      <c r="N6" s="187">
        <v>4730.8500000000004</v>
      </c>
      <c r="O6" s="188">
        <f t="shared" si="4"/>
        <v>-2230.8500000000004</v>
      </c>
      <c r="Q6" s="189">
        <v>2500</v>
      </c>
      <c r="R6" s="189">
        <v>2500</v>
      </c>
      <c r="S6" s="190"/>
      <c r="T6" s="190"/>
      <c r="U6" s="190"/>
      <c r="V6" s="189">
        <v>7050.62</v>
      </c>
      <c r="W6" s="189">
        <v>7050.62</v>
      </c>
      <c r="X6" s="190">
        <f t="shared" si="5"/>
        <v>-4550.62</v>
      </c>
      <c r="Z6" s="192">
        <v>2500</v>
      </c>
      <c r="AA6" s="192">
        <v>2500</v>
      </c>
      <c r="AB6" s="192"/>
      <c r="AC6" s="193"/>
      <c r="AD6" s="193"/>
      <c r="AE6" s="192">
        <v>2014.58</v>
      </c>
      <c r="AF6" s="192">
        <v>2014.58</v>
      </c>
      <c r="AG6" s="193">
        <f t="shared" si="6"/>
        <v>485.42000000000007</v>
      </c>
      <c r="AI6" s="194">
        <v>2500</v>
      </c>
      <c r="AJ6" s="194">
        <v>2500</v>
      </c>
      <c r="AK6" s="163"/>
      <c r="AL6" s="194">
        <f>IFERROR(VLOOKUP(B6,[3]rptBudgetaryBudgetCrossOrganiza!$A$531:$N$572,13,FALSE),"0")</f>
        <v>0</v>
      </c>
      <c r="AM6" s="163"/>
      <c r="AN6" s="163"/>
      <c r="AO6" s="163"/>
      <c r="AP6" s="163"/>
      <c r="AQ6" s="163"/>
      <c r="AS6" s="190"/>
      <c r="AT6" s="190"/>
      <c r="AU6" s="190"/>
      <c r="AV6" s="190"/>
      <c r="AW6" s="190"/>
      <c r="AX6" s="190"/>
      <c r="AY6" s="190"/>
      <c r="AZ6" s="190"/>
    </row>
    <row r="7" spans="1:62" x14ac:dyDescent="0.25">
      <c r="A7" s="166">
        <v>2</v>
      </c>
      <c r="B7" s="139" t="s">
        <v>231</v>
      </c>
      <c r="C7" s="183" t="str">
        <f t="shared" si="0"/>
        <v>00</v>
      </c>
      <c r="D7" s="184" t="str">
        <f t="shared" si="1"/>
        <v>00</v>
      </c>
      <c r="E7" s="185" t="str">
        <f t="shared" si="2"/>
        <v>900</v>
      </c>
      <c r="F7" s="3" t="str">
        <f t="shared" si="3"/>
        <v>4700.21</v>
      </c>
      <c r="G7" s="8" t="s">
        <v>232</v>
      </c>
      <c r="H7" s="187">
        <v>-300</v>
      </c>
      <c r="I7" s="187">
        <v>-300</v>
      </c>
      <c r="J7" s="188"/>
      <c r="K7" s="188"/>
      <c r="L7" s="188"/>
      <c r="M7" s="188">
        <v>-318.24</v>
      </c>
      <c r="N7" s="187">
        <v>-318.24</v>
      </c>
      <c r="O7" s="188">
        <f t="shared" si="4"/>
        <v>18.240000000000009</v>
      </c>
      <c r="Q7" s="189">
        <v>-300</v>
      </c>
      <c r="R7" s="189">
        <v>-300</v>
      </c>
      <c r="S7" s="190"/>
      <c r="T7" s="190"/>
      <c r="U7" s="190"/>
      <c r="V7" s="189">
        <v>-312.75</v>
      </c>
      <c r="W7" s="189">
        <v>-312.75</v>
      </c>
      <c r="X7" s="190">
        <f t="shared" si="5"/>
        <v>12.75</v>
      </c>
      <c r="Z7" s="192">
        <v>-300</v>
      </c>
      <c r="AA7" s="192">
        <v>-300</v>
      </c>
      <c r="AB7" s="192"/>
      <c r="AC7" s="193"/>
      <c r="AD7" s="193"/>
      <c r="AE7" s="192">
        <v>-166.96</v>
      </c>
      <c r="AF7" s="192">
        <v>-166.96</v>
      </c>
      <c r="AG7" s="193">
        <f t="shared" si="6"/>
        <v>-133.04</v>
      </c>
      <c r="AI7" s="194">
        <v>-300</v>
      </c>
      <c r="AJ7" s="194">
        <v>-300</v>
      </c>
      <c r="AK7" s="163"/>
      <c r="AL7" s="194">
        <f>IFERROR(VLOOKUP(B7,[3]rptBudgetaryBudgetCrossOrganiza!$A$531:$N$572,13,FALSE),"0")</f>
        <v>0</v>
      </c>
      <c r="AM7" s="163"/>
      <c r="AN7" s="163"/>
      <c r="AO7" s="163"/>
      <c r="AP7" s="163"/>
      <c r="AQ7" s="163"/>
      <c r="AS7" s="190"/>
      <c r="AT7" s="190"/>
      <c r="AU7" s="190"/>
      <c r="AV7" s="190"/>
      <c r="AW7" s="190"/>
      <c r="AX7" s="190"/>
      <c r="AY7" s="190"/>
      <c r="AZ7" s="190"/>
    </row>
    <row r="8" spans="1:62" x14ac:dyDescent="0.25">
      <c r="A8" s="166">
        <v>3</v>
      </c>
      <c r="B8" s="139" t="s">
        <v>233</v>
      </c>
      <c r="C8" s="183" t="str">
        <f t="shared" si="0"/>
        <v>00</v>
      </c>
      <c r="D8" s="184" t="str">
        <f t="shared" si="1"/>
        <v>00</v>
      </c>
      <c r="E8" s="185" t="str">
        <f t="shared" si="2"/>
        <v>900</v>
      </c>
      <c r="F8" s="3" t="str">
        <f t="shared" si="3"/>
        <v>4850.07</v>
      </c>
      <c r="G8" s="8" t="s">
        <v>234</v>
      </c>
      <c r="H8" s="187">
        <v>0</v>
      </c>
      <c r="I8" s="187">
        <v>0</v>
      </c>
      <c r="J8" s="188"/>
      <c r="K8" s="188"/>
      <c r="L8" s="188"/>
      <c r="M8" s="188">
        <v>0</v>
      </c>
      <c r="N8" s="187">
        <v>0</v>
      </c>
      <c r="O8" s="188">
        <f t="shared" si="4"/>
        <v>0</v>
      </c>
      <c r="Q8" s="189">
        <v>0</v>
      </c>
      <c r="R8" s="189">
        <v>0</v>
      </c>
      <c r="S8" s="190"/>
      <c r="T8" s="190"/>
      <c r="U8" s="190"/>
      <c r="V8" s="189">
        <v>0</v>
      </c>
      <c r="W8" s="189">
        <v>0</v>
      </c>
      <c r="X8" s="190">
        <f t="shared" si="5"/>
        <v>0</v>
      </c>
      <c r="Z8" s="192">
        <v>0</v>
      </c>
      <c r="AA8" s="192">
        <v>0</v>
      </c>
      <c r="AB8" s="192"/>
      <c r="AC8" s="193"/>
      <c r="AD8" s="193"/>
      <c r="AE8" s="192">
        <v>0</v>
      </c>
      <c r="AF8" s="192">
        <v>0</v>
      </c>
      <c r="AG8" s="193">
        <f t="shared" si="6"/>
        <v>0</v>
      </c>
      <c r="AI8" s="194">
        <v>0</v>
      </c>
      <c r="AJ8" s="194">
        <v>0</v>
      </c>
      <c r="AK8" s="163"/>
      <c r="AL8" s="194">
        <f>IFERROR(VLOOKUP(B8,[3]rptBudgetaryBudgetCrossOrganiza!$A$531:$N$572,13,FALSE),"0")</f>
        <v>0</v>
      </c>
      <c r="AM8" s="163"/>
      <c r="AN8" s="163"/>
      <c r="AO8" s="163"/>
      <c r="AP8" s="163"/>
      <c r="AQ8" s="163"/>
      <c r="AS8" s="190"/>
      <c r="AT8" s="190"/>
      <c r="AU8" s="190"/>
      <c r="AV8" s="190"/>
      <c r="AW8" s="190"/>
      <c r="AX8" s="190"/>
      <c r="AY8" s="190"/>
      <c r="AZ8" s="190"/>
    </row>
    <row r="9" spans="1:62" x14ac:dyDescent="0.25">
      <c r="A9" s="166">
        <v>3</v>
      </c>
      <c r="B9" s="139" t="s">
        <v>237</v>
      </c>
      <c r="C9" s="183" t="str">
        <f t="shared" si="0"/>
        <v>00</v>
      </c>
      <c r="D9" s="184" t="str">
        <f t="shared" si="1"/>
        <v>00</v>
      </c>
      <c r="E9" s="185" t="str">
        <f t="shared" si="2"/>
        <v>900</v>
      </c>
      <c r="F9" s="3" t="str">
        <f t="shared" si="3"/>
        <v>4850.08</v>
      </c>
      <c r="G9" s="8" t="s">
        <v>238</v>
      </c>
      <c r="H9" s="187">
        <v>0</v>
      </c>
      <c r="I9" s="187">
        <v>0</v>
      </c>
      <c r="J9" s="188"/>
      <c r="K9" s="188"/>
      <c r="L9" s="188"/>
      <c r="M9" s="188">
        <v>13734.37</v>
      </c>
      <c r="N9" s="187">
        <v>13734.37</v>
      </c>
      <c r="O9" s="188">
        <f t="shared" si="4"/>
        <v>-13734.37</v>
      </c>
      <c r="Q9" s="189">
        <v>0</v>
      </c>
      <c r="R9" s="189">
        <v>0</v>
      </c>
      <c r="S9" s="190"/>
      <c r="T9" s="190"/>
      <c r="U9" s="190"/>
      <c r="V9" s="189">
        <v>0</v>
      </c>
      <c r="W9" s="189">
        <v>0</v>
      </c>
      <c r="X9" s="190">
        <f t="shared" si="5"/>
        <v>0</v>
      </c>
      <c r="Z9" s="192">
        <v>0</v>
      </c>
      <c r="AA9" s="192">
        <v>0</v>
      </c>
      <c r="AB9" s="192"/>
      <c r="AC9" s="193"/>
      <c r="AD9" s="193"/>
      <c r="AE9" s="192">
        <v>0</v>
      </c>
      <c r="AF9" s="192">
        <v>0</v>
      </c>
      <c r="AG9" s="193">
        <f t="shared" si="6"/>
        <v>0</v>
      </c>
      <c r="AI9" s="194">
        <v>0</v>
      </c>
      <c r="AJ9" s="194">
        <v>0</v>
      </c>
      <c r="AK9" s="163"/>
      <c r="AL9" s="194">
        <f>IFERROR(VLOOKUP(B9,[3]rptBudgetaryBudgetCrossOrganiza!$A$531:$N$572,13,FALSE),"0")</f>
        <v>0</v>
      </c>
      <c r="AM9" s="163"/>
      <c r="AN9" s="163"/>
      <c r="AO9" s="163"/>
      <c r="AP9" s="163"/>
      <c r="AQ9" s="163"/>
      <c r="AS9" s="190"/>
      <c r="AT9" s="190"/>
      <c r="AU9" s="190"/>
      <c r="AV9" s="190"/>
      <c r="AW9" s="190"/>
      <c r="AX9" s="190"/>
      <c r="AY9" s="190"/>
      <c r="AZ9" s="190"/>
    </row>
    <row r="10" spans="1:62" x14ac:dyDescent="0.25">
      <c r="A10" s="166">
        <v>10</v>
      </c>
      <c r="B10" s="139" t="s">
        <v>242</v>
      </c>
      <c r="C10" s="183" t="str">
        <f t="shared" si="0"/>
        <v>00</v>
      </c>
      <c r="D10" s="184" t="str">
        <f t="shared" si="1"/>
        <v>00</v>
      </c>
      <c r="E10" s="185" t="str">
        <f t="shared" si="2"/>
        <v>900</v>
      </c>
      <c r="F10" s="3" t="str">
        <f t="shared" si="3"/>
        <v>4900.01</v>
      </c>
      <c r="G10" s="8" t="s">
        <v>243</v>
      </c>
      <c r="H10" s="187">
        <v>450000</v>
      </c>
      <c r="I10" s="187">
        <v>450000</v>
      </c>
      <c r="J10" s="188"/>
      <c r="K10" s="188"/>
      <c r="L10" s="188"/>
      <c r="M10" s="188">
        <v>450000</v>
      </c>
      <c r="N10" s="187">
        <v>450000</v>
      </c>
      <c r="O10" s="188">
        <f t="shared" si="4"/>
        <v>0</v>
      </c>
      <c r="Q10" s="189">
        <v>0</v>
      </c>
      <c r="R10" s="189">
        <v>0</v>
      </c>
      <c r="S10" s="190"/>
      <c r="T10" s="190"/>
      <c r="U10" s="190"/>
      <c r="V10" s="189">
        <v>0</v>
      </c>
      <c r="W10" s="189">
        <v>0</v>
      </c>
      <c r="X10" s="190">
        <f t="shared" si="5"/>
        <v>0</v>
      </c>
      <c r="Z10" s="192">
        <v>0</v>
      </c>
      <c r="AA10" s="192">
        <v>0</v>
      </c>
      <c r="AB10" s="192"/>
      <c r="AC10" s="193"/>
      <c r="AD10" s="193"/>
      <c r="AE10" s="192">
        <v>0</v>
      </c>
      <c r="AF10" s="192">
        <v>0</v>
      </c>
      <c r="AG10" s="193">
        <f t="shared" si="6"/>
        <v>0</v>
      </c>
      <c r="AI10" s="194">
        <v>0</v>
      </c>
      <c r="AJ10" s="194">
        <v>0</v>
      </c>
      <c r="AK10" s="163"/>
      <c r="AL10" s="194">
        <f>IFERROR(VLOOKUP(B10,[3]rptBudgetaryBudgetCrossOrganiza!$A$531:$N$572,13,FALSE),"0")</f>
        <v>0</v>
      </c>
      <c r="AM10" s="163"/>
      <c r="AN10" s="163"/>
      <c r="AO10" s="163"/>
      <c r="AP10" s="163"/>
      <c r="AQ10" s="163"/>
      <c r="AS10" s="190"/>
      <c r="AT10" s="190"/>
      <c r="AU10" s="190"/>
      <c r="AV10" s="190"/>
      <c r="AW10" s="190"/>
      <c r="AX10" s="190"/>
      <c r="AY10" s="190"/>
      <c r="AZ10" s="190"/>
    </row>
    <row r="11" spans="1:62" x14ac:dyDescent="0.25">
      <c r="A11" s="166">
        <v>12</v>
      </c>
      <c r="B11" s="139" t="s">
        <v>244</v>
      </c>
      <c r="C11" s="183" t="str">
        <f t="shared" si="0"/>
        <v>00</v>
      </c>
      <c r="D11" s="184" t="str">
        <f t="shared" si="1"/>
        <v>00</v>
      </c>
      <c r="E11" s="185" t="str">
        <f t="shared" si="2"/>
        <v>900</v>
      </c>
      <c r="F11" s="3" t="str">
        <f t="shared" si="3"/>
        <v>4900.25</v>
      </c>
      <c r="G11" s="8" t="s">
        <v>245</v>
      </c>
      <c r="H11" s="187">
        <v>0</v>
      </c>
      <c r="I11" s="187">
        <v>0</v>
      </c>
      <c r="J11" s="188"/>
      <c r="K11" s="188"/>
      <c r="L11" s="188"/>
      <c r="M11" s="188">
        <v>0</v>
      </c>
      <c r="N11" s="187">
        <v>0</v>
      </c>
      <c r="O11" s="188">
        <f t="shared" si="4"/>
        <v>0</v>
      </c>
      <c r="Q11" s="189">
        <v>0</v>
      </c>
      <c r="R11" s="189">
        <v>0</v>
      </c>
      <c r="S11" s="190"/>
      <c r="T11" s="190"/>
      <c r="U11" s="190"/>
      <c r="V11" s="189">
        <v>0</v>
      </c>
      <c r="W11" s="189">
        <v>0</v>
      </c>
      <c r="X11" s="190">
        <f t="shared" si="5"/>
        <v>0</v>
      </c>
      <c r="Z11" s="192">
        <v>0</v>
      </c>
      <c r="AA11" s="192">
        <v>0</v>
      </c>
      <c r="AB11" s="192"/>
      <c r="AC11" s="193"/>
      <c r="AD11" s="193"/>
      <c r="AE11" s="192">
        <v>0</v>
      </c>
      <c r="AF11" s="192">
        <v>0</v>
      </c>
      <c r="AG11" s="193">
        <f t="shared" si="6"/>
        <v>0</v>
      </c>
      <c r="AI11" s="194">
        <v>0</v>
      </c>
      <c r="AJ11" s="194">
        <v>0</v>
      </c>
      <c r="AK11" s="163"/>
      <c r="AL11" s="194">
        <f>IFERROR(VLOOKUP(B11,[3]rptBudgetaryBudgetCrossOrganiza!$A$531:$N$572,13,FALSE),"0")</f>
        <v>0</v>
      </c>
      <c r="AM11" s="163"/>
      <c r="AN11" s="163"/>
      <c r="AO11" s="163"/>
      <c r="AP11" s="163"/>
      <c r="AQ11" s="163"/>
      <c r="AS11" s="190"/>
      <c r="AT11" s="190"/>
      <c r="AU11" s="190"/>
      <c r="AV11" s="190"/>
      <c r="AW11" s="190"/>
      <c r="AX11" s="190"/>
      <c r="AY11" s="190"/>
      <c r="AZ11" s="190"/>
    </row>
    <row r="12" spans="1:62" x14ac:dyDescent="0.25">
      <c r="A12" s="166">
        <v>3</v>
      </c>
      <c r="B12" s="139" t="s">
        <v>179</v>
      </c>
      <c r="C12" s="183" t="str">
        <f t="shared" si="0"/>
        <v>30</v>
      </c>
      <c r="D12" s="184" t="str">
        <f t="shared" si="1"/>
        <v>40</v>
      </c>
      <c r="E12" s="185" t="str">
        <f t="shared" si="2"/>
        <v>015</v>
      </c>
      <c r="F12" s="3" t="str">
        <f t="shared" si="3"/>
        <v>4400.31</v>
      </c>
      <c r="G12" s="8" t="s">
        <v>180</v>
      </c>
      <c r="H12" s="187">
        <v>0</v>
      </c>
      <c r="I12" s="187">
        <v>0</v>
      </c>
      <c r="J12" s="188"/>
      <c r="K12" s="188"/>
      <c r="L12" s="188"/>
      <c r="M12" s="188">
        <v>0</v>
      </c>
      <c r="N12" s="187">
        <v>0</v>
      </c>
      <c r="O12" s="188">
        <f t="shared" si="4"/>
        <v>0</v>
      </c>
      <c r="Q12" s="189">
        <v>0</v>
      </c>
      <c r="R12" s="189">
        <v>0</v>
      </c>
      <c r="S12" s="190"/>
      <c r="T12" s="190"/>
      <c r="U12" s="190"/>
      <c r="V12" s="189">
        <v>19410.66</v>
      </c>
      <c r="W12" s="189">
        <v>19410.66</v>
      </c>
      <c r="X12" s="190">
        <f t="shared" si="5"/>
        <v>-19410.66</v>
      </c>
      <c r="Y12" s="146"/>
      <c r="Z12" s="192">
        <v>0</v>
      </c>
      <c r="AA12" s="192">
        <v>0</v>
      </c>
      <c r="AB12" s="192"/>
      <c r="AC12" s="193"/>
      <c r="AD12" s="193"/>
      <c r="AE12" s="192">
        <v>8499.08</v>
      </c>
      <c r="AF12" s="192">
        <v>8499.08</v>
      </c>
      <c r="AG12" s="193">
        <f t="shared" si="6"/>
        <v>-8499.08</v>
      </c>
      <c r="AH12" s="146"/>
      <c r="AI12" s="194">
        <v>0</v>
      </c>
      <c r="AJ12" s="194">
        <v>0</v>
      </c>
      <c r="AK12" s="163"/>
      <c r="AL12" s="194">
        <f>IFERROR(VLOOKUP(B12,[3]rptBudgetaryBudgetCrossOrganiza!$A$531:$N$572,13,FALSE),"0")</f>
        <v>0</v>
      </c>
      <c r="AM12" s="163"/>
      <c r="AN12" s="163"/>
      <c r="AO12" s="163"/>
      <c r="AP12" s="163"/>
      <c r="AQ12" s="163"/>
      <c r="AR12" s="146"/>
      <c r="AS12" s="190"/>
      <c r="AT12" s="190"/>
      <c r="AU12" s="190"/>
      <c r="AV12" s="190"/>
      <c r="AW12" s="190"/>
      <c r="AX12" s="190"/>
      <c r="AY12" s="190"/>
      <c r="AZ12" s="190"/>
      <c r="BA12" s="146"/>
      <c r="BB12" s="146"/>
      <c r="BC12" s="146"/>
      <c r="BD12" s="146"/>
    </row>
    <row r="13" spans="1:62" x14ac:dyDescent="0.25">
      <c r="A13" s="166">
        <v>1</v>
      </c>
      <c r="B13" s="139" t="s">
        <v>183</v>
      </c>
      <c r="C13" s="183" t="str">
        <f t="shared" si="0"/>
        <v>30</v>
      </c>
      <c r="D13" s="184" t="str">
        <f t="shared" si="1"/>
        <v>40</v>
      </c>
      <c r="E13" s="185" t="str">
        <f t="shared" si="2"/>
        <v>015</v>
      </c>
      <c r="F13" s="3" t="str">
        <f t="shared" si="3"/>
        <v>4500.01</v>
      </c>
      <c r="G13" s="8" t="s">
        <v>184</v>
      </c>
      <c r="H13" s="187">
        <v>0</v>
      </c>
      <c r="I13" s="187">
        <v>0</v>
      </c>
      <c r="J13" s="188"/>
      <c r="K13" s="188"/>
      <c r="L13" s="188"/>
      <c r="M13" s="188">
        <v>0</v>
      </c>
      <c r="N13" s="187">
        <v>0</v>
      </c>
      <c r="O13" s="188">
        <f t="shared" si="4"/>
        <v>0</v>
      </c>
      <c r="Q13" s="189">
        <v>0</v>
      </c>
      <c r="R13" s="189">
        <v>0</v>
      </c>
      <c r="S13" s="190"/>
      <c r="T13" s="190"/>
      <c r="U13" s="190"/>
      <c r="V13" s="189">
        <v>0</v>
      </c>
      <c r="W13" s="189">
        <v>0</v>
      </c>
      <c r="X13" s="190">
        <f t="shared" si="5"/>
        <v>0</v>
      </c>
      <c r="Y13" s="146"/>
      <c r="Z13" s="192">
        <v>0</v>
      </c>
      <c r="AA13" s="192">
        <v>0</v>
      </c>
      <c r="AB13" s="192"/>
      <c r="AC13" s="193"/>
      <c r="AD13" s="193"/>
      <c r="AE13" s="192">
        <v>0</v>
      </c>
      <c r="AF13" s="192">
        <v>0</v>
      </c>
      <c r="AG13" s="193">
        <f t="shared" si="6"/>
        <v>0</v>
      </c>
      <c r="AH13" s="146"/>
      <c r="AI13" s="194">
        <v>0</v>
      </c>
      <c r="AJ13" s="194">
        <v>0</v>
      </c>
      <c r="AK13" s="163"/>
      <c r="AL13" s="194">
        <f>IFERROR(VLOOKUP(B13,[3]rptBudgetaryBudgetCrossOrganiza!$A$531:$N$572,13,FALSE),"0")</f>
        <v>0</v>
      </c>
      <c r="AM13" s="163"/>
      <c r="AN13" s="163"/>
      <c r="AO13" s="163"/>
      <c r="AP13" s="163"/>
      <c r="AQ13" s="163"/>
      <c r="AR13" s="146"/>
      <c r="AS13" s="190"/>
      <c r="AT13" s="190"/>
      <c r="AU13" s="190"/>
      <c r="AV13" s="190"/>
      <c r="AW13" s="190"/>
      <c r="AX13" s="190"/>
      <c r="AY13" s="190"/>
      <c r="AZ13" s="190"/>
      <c r="BA13" s="146"/>
      <c r="BB13" s="146"/>
      <c r="BC13" s="146"/>
      <c r="BD13" s="146"/>
    </row>
    <row r="14" spans="1:62" x14ac:dyDescent="0.25">
      <c r="A14" s="166">
        <v>1</v>
      </c>
      <c r="B14" s="139" t="s">
        <v>185</v>
      </c>
      <c r="C14" s="183" t="str">
        <f t="shared" si="0"/>
        <v>30</v>
      </c>
      <c r="D14" s="184" t="str">
        <f t="shared" si="1"/>
        <v>40</v>
      </c>
      <c r="E14" s="185" t="str">
        <f t="shared" si="2"/>
        <v>015</v>
      </c>
      <c r="F14" s="3" t="str">
        <f t="shared" si="3"/>
        <v>4500.02</v>
      </c>
      <c r="G14" s="8" t="s">
        <v>186</v>
      </c>
      <c r="H14" s="187">
        <v>0</v>
      </c>
      <c r="I14" s="187">
        <v>0</v>
      </c>
      <c r="J14" s="188"/>
      <c r="K14" s="188"/>
      <c r="L14" s="188"/>
      <c r="M14" s="188">
        <v>0</v>
      </c>
      <c r="N14" s="187">
        <v>0</v>
      </c>
      <c r="O14" s="188">
        <f t="shared" si="4"/>
        <v>0</v>
      </c>
      <c r="Q14" s="189">
        <v>0</v>
      </c>
      <c r="R14" s="189">
        <v>0</v>
      </c>
      <c r="S14" s="190"/>
      <c r="T14" s="190"/>
      <c r="U14" s="190"/>
      <c r="V14" s="189">
        <v>0</v>
      </c>
      <c r="W14" s="189">
        <v>0</v>
      </c>
      <c r="X14" s="190">
        <f t="shared" si="5"/>
        <v>0</v>
      </c>
      <c r="Y14" s="146"/>
      <c r="Z14" s="192">
        <v>0</v>
      </c>
      <c r="AA14" s="192">
        <v>0</v>
      </c>
      <c r="AB14" s="192"/>
      <c r="AC14" s="193"/>
      <c r="AD14" s="193"/>
      <c r="AE14" s="192">
        <v>0</v>
      </c>
      <c r="AF14" s="192">
        <v>0</v>
      </c>
      <c r="AG14" s="193">
        <f t="shared" si="6"/>
        <v>0</v>
      </c>
      <c r="AH14" s="146"/>
      <c r="AI14" s="194">
        <v>0</v>
      </c>
      <c r="AJ14" s="194">
        <v>0</v>
      </c>
      <c r="AK14" s="163"/>
      <c r="AL14" s="194">
        <f>IFERROR(VLOOKUP(B14,[3]rptBudgetaryBudgetCrossOrganiza!$A$531:$N$572,13,FALSE),"0")</f>
        <v>0</v>
      </c>
      <c r="AM14" s="163"/>
      <c r="AN14" s="163"/>
      <c r="AO14" s="163"/>
      <c r="AP14" s="163"/>
      <c r="AQ14" s="163"/>
      <c r="AR14" s="146"/>
      <c r="AS14" s="190"/>
      <c r="AT14" s="190"/>
      <c r="AU14" s="190"/>
      <c r="AV14" s="190"/>
      <c r="AW14" s="190"/>
      <c r="AX14" s="190"/>
      <c r="AY14" s="190"/>
      <c r="AZ14" s="190"/>
      <c r="BA14" s="146"/>
      <c r="BB14" s="146"/>
      <c r="BC14" s="146"/>
      <c r="BD14" s="146"/>
    </row>
    <row r="15" spans="1:62" x14ac:dyDescent="0.25">
      <c r="A15" s="166">
        <v>1</v>
      </c>
      <c r="B15" s="139" t="s">
        <v>187</v>
      </c>
      <c r="C15" s="183" t="str">
        <f t="shared" si="0"/>
        <v>30</v>
      </c>
      <c r="D15" s="184" t="str">
        <f t="shared" si="1"/>
        <v>40</v>
      </c>
      <c r="E15" s="185" t="str">
        <f t="shared" si="2"/>
        <v>015</v>
      </c>
      <c r="F15" s="3" t="str">
        <f t="shared" si="3"/>
        <v>4500.03</v>
      </c>
      <c r="G15" s="8" t="s">
        <v>188</v>
      </c>
      <c r="H15" s="187">
        <v>0</v>
      </c>
      <c r="I15" s="187">
        <v>0</v>
      </c>
      <c r="J15" s="188"/>
      <c r="K15" s="188"/>
      <c r="L15" s="188"/>
      <c r="M15" s="188">
        <v>0</v>
      </c>
      <c r="N15" s="187">
        <v>0</v>
      </c>
      <c r="O15" s="188">
        <f t="shared" si="4"/>
        <v>0</v>
      </c>
      <c r="Q15" s="189">
        <v>0</v>
      </c>
      <c r="R15" s="189">
        <v>0</v>
      </c>
      <c r="S15" s="190"/>
      <c r="T15" s="190"/>
      <c r="U15" s="190"/>
      <c r="V15" s="189">
        <v>0</v>
      </c>
      <c r="W15" s="189">
        <v>0</v>
      </c>
      <c r="X15" s="190">
        <f t="shared" si="5"/>
        <v>0</v>
      </c>
      <c r="Y15" s="146"/>
      <c r="Z15" s="192">
        <v>0</v>
      </c>
      <c r="AA15" s="192">
        <v>0</v>
      </c>
      <c r="AB15" s="192"/>
      <c r="AC15" s="193"/>
      <c r="AD15" s="193"/>
      <c r="AE15" s="192">
        <v>0</v>
      </c>
      <c r="AF15" s="192">
        <v>0</v>
      </c>
      <c r="AG15" s="193">
        <f t="shared" si="6"/>
        <v>0</v>
      </c>
      <c r="AH15" s="146"/>
      <c r="AI15" s="194">
        <v>0</v>
      </c>
      <c r="AJ15" s="194">
        <v>0</v>
      </c>
      <c r="AK15" s="163"/>
      <c r="AL15" s="194">
        <f>IFERROR(VLOOKUP(B15,[3]rptBudgetaryBudgetCrossOrganiza!$A$531:$N$572,13,FALSE),"0")</f>
        <v>0</v>
      </c>
      <c r="AM15" s="163"/>
      <c r="AN15" s="163"/>
      <c r="AO15" s="163"/>
      <c r="AP15" s="163"/>
      <c r="AQ15" s="163"/>
      <c r="AR15" s="146"/>
      <c r="AS15" s="190"/>
      <c r="AT15" s="190"/>
      <c r="AU15" s="190"/>
      <c r="AV15" s="190"/>
      <c r="AW15" s="190"/>
      <c r="AX15" s="190"/>
      <c r="AY15" s="190"/>
      <c r="AZ15" s="190"/>
      <c r="BA15" s="146"/>
      <c r="BB15" s="146"/>
      <c r="BC15" s="146"/>
      <c r="BD15" s="146"/>
    </row>
    <row r="16" spans="1:62" x14ac:dyDescent="0.25">
      <c r="A16" s="166">
        <v>1</v>
      </c>
      <c r="B16" s="139" t="s">
        <v>195</v>
      </c>
      <c r="C16" s="183" t="str">
        <f t="shared" si="0"/>
        <v>30</v>
      </c>
      <c r="D16" s="184" t="str">
        <f t="shared" si="1"/>
        <v>40</v>
      </c>
      <c r="E16" s="185" t="str">
        <f t="shared" si="2"/>
        <v>015</v>
      </c>
      <c r="F16" s="3" t="str">
        <f t="shared" si="3"/>
        <v>4520.04</v>
      </c>
      <c r="G16" s="8" t="s">
        <v>196</v>
      </c>
      <c r="H16" s="187">
        <v>0</v>
      </c>
      <c r="I16" s="187">
        <v>0</v>
      </c>
      <c r="J16" s="188"/>
      <c r="K16" s="188"/>
      <c r="L16" s="188"/>
      <c r="M16" s="188">
        <v>2028.64</v>
      </c>
      <c r="N16" s="187">
        <v>2028.64</v>
      </c>
      <c r="O16" s="188">
        <f t="shared" si="4"/>
        <v>-2028.64</v>
      </c>
      <c r="Q16" s="189">
        <v>0</v>
      </c>
      <c r="R16" s="189">
        <v>0</v>
      </c>
      <c r="S16" s="190"/>
      <c r="T16" s="190"/>
      <c r="U16" s="190"/>
      <c r="V16" s="189">
        <v>933.79</v>
      </c>
      <c r="W16" s="189">
        <v>933.79</v>
      </c>
      <c r="X16" s="190">
        <f t="shared" si="5"/>
        <v>-933.79</v>
      </c>
      <c r="Y16" s="146"/>
      <c r="Z16" s="192">
        <v>0</v>
      </c>
      <c r="AA16" s="192">
        <v>0</v>
      </c>
      <c r="AB16" s="192"/>
      <c r="AC16" s="193"/>
      <c r="AD16" s="193"/>
      <c r="AE16" s="192">
        <v>0</v>
      </c>
      <c r="AF16" s="192">
        <v>0</v>
      </c>
      <c r="AG16" s="193">
        <f t="shared" si="6"/>
        <v>0</v>
      </c>
      <c r="AH16" s="146"/>
      <c r="AI16" s="194">
        <v>0</v>
      </c>
      <c r="AJ16" s="194">
        <v>0</v>
      </c>
      <c r="AK16" s="163"/>
      <c r="AL16" s="194">
        <f>IFERROR(VLOOKUP(B16,[3]rptBudgetaryBudgetCrossOrganiza!$A$531:$N$572,13,FALSE),"0")</f>
        <v>0</v>
      </c>
      <c r="AM16" s="163"/>
      <c r="AN16" s="163"/>
      <c r="AO16" s="163"/>
      <c r="AP16" s="163"/>
      <c r="AQ16" s="163"/>
      <c r="AR16" s="146"/>
      <c r="AS16" s="190"/>
      <c r="AT16" s="190"/>
      <c r="AU16" s="190"/>
      <c r="AV16" s="190"/>
      <c r="AW16" s="190"/>
      <c r="AX16" s="190"/>
      <c r="AY16" s="190"/>
      <c r="AZ16" s="190"/>
      <c r="BA16" s="146"/>
      <c r="BB16" s="146"/>
      <c r="BC16" s="146"/>
      <c r="BD16" s="146"/>
    </row>
    <row r="17" spans="1:56" x14ac:dyDescent="0.25">
      <c r="A17" s="166">
        <v>1</v>
      </c>
      <c r="B17" s="139" t="s">
        <v>210</v>
      </c>
      <c r="C17" s="183" t="str">
        <f t="shared" si="0"/>
        <v>30</v>
      </c>
      <c r="D17" s="184" t="str">
        <f t="shared" si="1"/>
        <v>40</v>
      </c>
      <c r="E17" s="185" t="str">
        <f t="shared" si="2"/>
        <v>015</v>
      </c>
      <c r="F17" s="3" t="str">
        <f t="shared" si="3"/>
        <v>4520.11</v>
      </c>
      <c r="G17" s="8" t="s">
        <v>211</v>
      </c>
      <c r="H17" s="187">
        <v>350000</v>
      </c>
      <c r="I17" s="187">
        <v>350000</v>
      </c>
      <c r="J17" s="188"/>
      <c r="K17" s="188"/>
      <c r="L17" s="188"/>
      <c r="M17" s="188">
        <v>705481.27</v>
      </c>
      <c r="N17" s="187">
        <v>705481.27</v>
      </c>
      <c r="O17" s="188">
        <f t="shared" si="4"/>
        <v>-355481.27</v>
      </c>
      <c r="Q17" s="189">
        <v>359130</v>
      </c>
      <c r="R17" s="189">
        <v>359130</v>
      </c>
      <c r="S17" s="190"/>
      <c r="T17" s="190"/>
      <c r="U17" s="190"/>
      <c r="V17" s="189">
        <v>649707.12</v>
      </c>
      <c r="W17" s="189">
        <v>649707.12</v>
      </c>
      <c r="X17" s="190">
        <f t="shared" si="5"/>
        <v>-290577.12</v>
      </c>
      <c r="Z17" s="192">
        <v>412965</v>
      </c>
      <c r="AA17" s="192">
        <v>412965</v>
      </c>
      <c r="AB17" s="192"/>
      <c r="AC17" s="193"/>
      <c r="AD17" s="193"/>
      <c r="AE17" s="192">
        <v>432739.68</v>
      </c>
      <c r="AF17" s="192">
        <v>432739.68</v>
      </c>
      <c r="AG17" s="193">
        <f t="shared" si="6"/>
        <v>-19774.679999999993</v>
      </c>
      <c r="AI17" s="194">
        <v>412965</v>
      </c>
      <c r="AJ17" s="194">
        <v>412965</v>
      </c>
      <c r="AK17" s="163"/>
      <c r="AL17" s="194">
        <f>IFERROR(VLOOKUP(B17,[3]rptBudgetaryBudgetCrossOrganiza!$A$531:$N$572,13,FALSE),"0")</f>
        <v>51884</v>
      </c>
      <c r="AM17" s="163"/>
      <c r="AN17" s="163"/>
      <c r="AO17" s="163"/>
      <c r="AP17" s="163"/>
      <c r="AQ17" s="163"/>
      <c r="AS17" s="190"/>
      <c r="AT17" s="190"/>
      <c r="AU17" s="190"/>
      <c r="AV17" s="190"/>
      <c r="AW17" s="190"/>
      <c r="AX17" s="190"/>
      <c r="AY17" s="190"/>
      <c r="AZ17" s="190"/>
    </row>
    <row r="18" spans="1:56" x14ac:dyDescent="0.25">
      <c r="A18" s="166">
        <v>1</v>
      </c>
      <c r="B18" s="139" t="s">
        <v>212</v>
      </c>
      <c r="C18" s="183" t="str">
        <f t="shared" si="0"/>
        <v>30</v>
      </c>
      <c r="D18" s="184" t="str">
        <f t="shared" si="1"/>
        <v>40</v>
      </c>
      <c r="E18" s="185" t="str">
        <f t="shared" si="2"/>
        <v>015</v>
      </c>
      <c r="F18" s="3" t="str">
        <f t="shared" si="3"/>
        <v>4520.12</v>
      </c>
      <c r="G18" s="8" t="s">
        <v>213</v>
      </c>
      <c r="H18" s="187">
        <v>150000</v>
      </c>
      <c r="I18" s="187">
        <v>150000</v>
      </c>
      <c r="J18" s="188"/>
      <c r="K18" s="188"/>
      <c r="L18" s="188"/>
      <c r="M18" s="188">
        <v>1091388.27</v>
      </c>
      <c r="N18" s="187">
        <v>1091388.27</v>
      </c>
      <c r="O18" s="188">
        <f t="shared" si="4"/>
        <v>-941388.27</v>
      </c>
      <c r="Q18" s="189">
        <v>637280</v>
      </c>
      <c r="R18" s="189">
        <v>637280</v>
      </c>
      <c r="S18" s="190"/>
      <c r="T18" s="190"/>
      <c r="U18" s="190"/>
      <c r="V18" s="189">
        <v>502182.22</v>
      </c>
      <c r="W18" s="189">
        <v>502182.22</v>
      </c>
      <c r="X18" s="190">
        <f t="shared" si="5"/>
        <v>135097.78000000003</v>
      </c>
      <c r="Z18" s="192">
        <v>732815</v>
      </c>
      <c r="AA18" s="192">
        <v>732815</v>
      </c>
      <c r="AB18" s="192"/>
      <c r="AC18" s="193"/>
      <c r="AD18" s="193"/>
      <c r="AE18" s="192">
        <v>504502.98</v>
      </c>
      <c r="AF18" s="192">
        <v>504502.98</v>
      </c>
      <c r="AG18" s="193">
        <f t="shared" si="6"/>
        <v>228312.02000000002</v>
      </c>
      <c r="AI18" s="194">
        <v>732815</v>
      </c>
      <c r="AJ18" s="194">
        <v>732815</v>
      </c>
      <c r="AK18" s="163"/>
      <c r="AL18" s="194">
        <f>IFERROR(VLOOKUP(B18,[3]rptBudgetaryBudgetCrossOrganiza!$A$531:$N$572,13,FALSE),"0")</f>
        <v>107594.96</v>
      </c>
      <c r="AM18" s="163"/>
      <c r="AN18" s="163"/>
      <c r="AO18" s="163"/>
      <c r="AP18" s="163"/>
      <c r="AQ18" s="163"/>
      <c r="AS18" s="190"/>
      <c r="AT18" s="190"/>
      <c r="AU18" s="190"/>
      <c r="AV18" s="190"/>
      <c r="AW18" s="190"/>
      <c r="AX18" s="190"/>
      <c r="AY18" s="190"/>
      <c r="AZ18" s="190"/>
    </row>
    <row r="19" spans="1:56" x14ac:dyDescent="0.25">
      <c r="A19" s="166">
        <v>1</v>
      </c>
      <c r="B19" s="139" t="s">
        <v>214</v>
      </c>
      <c r="C19" s="183" t="str">
        <f t="shared" si="0"/>
        <v>30</v>
      </c>
      <c r="D19" s="184" t="str">
        <f t="shared" si="1"/>
        <v>40</v>
      </c>
      <c r="E19" s="185" t="str">
        <f t="shared" si="2"/>
        <v>015</v>
      </c>
      <c r="F19" s="3" t="str">
        <f t="shared" si="3"/>
        <v>4520.13</v>
      </c>
      <c r="G19" s="8" t="s">
        <v>215</v>
      </c>
      <c r="H19" s="187">
        <v>90000</v>
      </c>
      <c r="I19" s="187">
        <v>90000</v>
      </c>
      <c r="J19" s="188"/>
      <c r="K19" s="188"/>
      <c r="L19" s="188"/>
      <c r="M19" s="188">
        <v>135424.35999999999</v>
      </c>
      <c r="N19" s="187">
        <v>135424.35999999999</v>
      </c>
      <c r="O19" s="188">
        <f t="shared" si="4"/>
        <v>-45424.359999999986</v>
      </c>
      <c r="Q19" s="189">
        <v>115000</v>
      </c>
      <c r="R19" s="189">
        <v>115000</v>
      </c>
      <c r="S19" s="190"/>
      <c r="T19" s="190"/>
      <c r="U19" s="190"/>
      <c r="V19" s="189">
        <v>160461.5</v>
      </c>
      <c r="W19" s="189">
        <v>160461.5</v>
      </c>
      <c r="X19" s="190">
        <f t="shared" si="5"/>
        <v>-45461.5</v>
      </c>
      <c r="Z19" s="192">
        <v>160000</v>
      </c>
      <c r="AA19" s="192">
        <v>160000</v>
      </c>
      <c r="AB19" s="192"/>
      <c r="AC19" s="193"/>
      <c r="AD19" s="193"/>
      <c r="AE19" s="192">
        <v>158583.9</v>
      </c>
      <c r="AF19" s="192">
        <v>158583.9</v>
      </c>
      <c r="AG19" s="193">
        <f t="shared" si="6"/>
        <v>1416.1000000000058</v>
      </c>
      <c r="AI19" s="194">
        <v>160000</v>
      </c>
      <c r="AJ19" s="194">
        <v>160000</v>
      </c>
      <c r="AK19" s="163"/>
      <c r="AL19" s="194">
        <f>IFERROR(VLOOKUP(B19,[3]rptBudgetaryBudgetCrossOrganiza!$A$531:$N$572,13,FALSE),"0")</f>
        <v>15299.32</v>
      </c>
      <c r="AM19" s="163"/>
      <c r="AN19" s="163"/>
      <c r="AO19" s="163"/>
      <c r="AP19" s="163"/>
      <c r="AQ19" s="163"/>
      <c r="AS19" s="190"/>
      <c r="AT19" s="190"/>
      <c r="AU19" s="190"/>
      <c r="AV19" s="190"/>
      <c r="AW19" s="190"/>
      <c r="AX19" s="190"/>
      <c r="AY19" s="190"/>
      <c r="AZ19" s="190"/>
    </row>
    <row r="20" spans="1:56" x14ac:dyDescent="0.25">
      <c r="A20" s="166">
        <v>1</v>
      </c>
      <c r="B20" s="139" t="s">
        <v>216</v>
      </c>
      <c r="C20" s="183" t="str">
        <f t="shared" si="0"/>
        <v>30</v>
      </c>
      <c r="D20" s="184" t="str">
        <f t="shared" si="1"/>
        <v>40</v>
      </c>
      <c r="E20" s="185" t="str">
        <f t="shared" si="2"/>
        <v>015</v>
      </c>
      <c r="F20" s="3" t="str">
        <f t="shared" si="3"/>
        <v>4520.14</v>
      </c>
      <c r="G20" s="8" t="s">
        <v>217</v>
      </c>
      <c r="H20" s="187">
        <v>60000</v>
      </c>
      <c r="I20" s="187">
        <v>60000</v>
      </c>
      <c r="J20" s="188"/>
      <c r="K20" s="188"/>
      <c r="L20" s="188"/>
      <c r="M20" s="188">
        <v>57067</v>
      </c>
      <c r="N20" s="187">
        <v>57067</v>
      </c>
      <c r="O20" s="188">
        <f t="shared" si="4"/>
        <v>2933</v>
      </c>
      <c r="Q20" s="189">
        <v>60000</v>
      </c>
      <c r="R20" s="189">
        <v>60000</v>
      </c>
      <c r="S20" s="190"/>
      <c r="T20" s="190"/>
      <c r="U20" s="190"/>
      <c r="V20" s="189">
        <v>68562</v>
      </c>
      <c r="W20" s="189">
        <v>68562</v>
      </c>
      <c r="X20" s="190">
        <f t="shared" si="5"/>
        <v>-8562</v>
      </c>
      <c r="Z20" s="192">
        <v>45000</v>
      </c>
      <c r="AA20" s="192">
        <v>45000</v>
      </c>
      <c r="AB20" s="192"/>
      <c r="AC20" s="193"/>
      <c r="AD20" s="193"/>
      <c r="AE20" s="192">
        <v>53586</v>
      </c>
      <c r="AF20" s="192">
        <v>53586</v>
      </c>
      <c r="AG20" s="193">
        <f t="shared" si="6"/>
        <v>-8586</v>
      </c>
      <c r="AI20" s="194">
        <v>45000</v>
      </c>
      <c r="AJ20" s="194">
        <v>45000</v>
      </c>
      <c r="AK20" s="163"/>
      <c r="AL20" s="194">
        <f>IFERROR(VLOOKUP(B20,[3]rptBudgetaryBudgetCrossOrganiza!$A$531:$N$572,13,FALSE),"0")</f>
        <v>15617</v>
      </c>
      <c r="AM20" s="163"/>
      <c r="AN20" s="163"/>
      <c r="AO20" s="163"/>
      <c r="AP20" s="163"/>
      <c r="AQ20" s="163"/>
      <c r="AS20" s="190"/>
      <c r="AT20" s="190"/>
      <c r="AU20" s="190"/>
      <c r="AV20" s="190"/>
      <c r="AW20" s="190"/>
      <c r="AX20" s="190"/>
      <c r="AY20" s="190"/>
      <c r="AZ20" s="190"/>
    </row>
    <row r="21" spans="1:56" x14ac:dyDescent="0.25">
      <c r="A21" s="166">
        <v>1</v>
      </c>
      <c r="B21" s="139" t="s">
        <v>218</v>
      </c>
      <c r="C21" s="183" t="str">
        <f t="shared" si="0"/>
        <v>30</v>
      </c>
      <c r="D21" s="184" t="str">
        <f t="shared" si="1"/>
        <v>40</v>
      </c>
      <c r="E21" s="185" t="str">
        <f t="shared" si="2"/>
        <v>015</v>
      </c>
      <c r="F21" s="3" t="str">
        <f t="shared" si="3"/>
        <v>4520.15</v>
      </c>
      <c r="G21" s="8" t="s">
        <v>219</v>
      </c>
      <c r="H21" s="187">
        <v>0</v>
      </c>
      <c r="I21" s="187">
        <v>0</v>
      </c>
      <c r="J21" s="188"/>
      <c r="K21" s="188"/>
      <c r="L21" s="188"/>
      <c r="M21" s="188">
        <v>216691.95</v>
      </c>
      <c r="N21" s="187">
        <v>216691.95</v>
      </c>
      <c r="O21" s="188">
        <f t="shared" si="4"/>
        <v>-216691.95</v>
      </c>
      <c r="Q21" s="189">
        <v>0</v>
      </c>
      <c r="R21" s="189">
        <v>0</v>
      </c>
      <c r="S21" s="190"/>
      <c r="T21" s="190"/>
      <c r="U21" s="190"/>
      <c r="V21" s="189">
        <v>224400.5</v>
      </c>
      <c r="W21" s="189">
        <v>224400.5</v>
      </c>
      <c r="X21" s="190">
        <f t="shared" si="5"/>
        <v>-224400.5</v>
      </c>
      <c r="Z21" s="192">
        <v>100000</v>
      </c>
      <c r="AA21" s="192">
        <v>100000</v>
      </c>
      <c r="AB21" s="192"/>
      <c r="AC21" s="193"/>
      <c r="AD21" s="193"/>
      <c r="AE21" s="192">
        <v>231469.52</v>
      </c>
      <c r="AF21" s="192">
        <v>231469.52</v>
      </c>
      <c r="AG21" s="193">
        <f t="shared" si="6"/>
        <v>-131469.51999999999</v>
      </c>
      <c r="AI21" s="194">
        <v>100000</v>
      </c>
      <c r="AJ21" s="194">
        <v>100000</v>
      </c>
      <c r="AK21" s="163"/>
      <c r="AL21" s="194">
        <f>IFERROR(VLOOKUP(B21,[3]rptBudgetaryBudgetCrossOrganiza!$A$531:$N$572,13,FALSE),"0")</f>
        <v>0</v>
      </c>
      <c r="AM21" s="163"/>
      <c r="AN21" s="163"/>
      <c r="AO21" s="163"/>
      <c r="AP21" s="163"/>
      <c r="AQ21" s="163"/>
      <c r="AS21" s="190"/>
      <c r="AT21" s="190"/>
      <c r="AU21" s="190"/>
      <c r="AV21" s="190"/>
      <c r="AW21" s="190"/>
      <c r="AX21" s="190"/>
      <c r="AY21" s="190"/>
      <c r="AZ21" s="190"/>
    </row>
    <row r="22" spans="1:56" x14ac:dyDescent="0.25">
      <c r="A22" s="166">
        <v>1</v>
      </c>
      <c r="B22" s="139" t="s">
        <v>226</v>
      </c>
      <c r="C22" s="183" t="str">
        <f t="shared" si="0"/>
        <v>30</v>
      </c>
      <c r="D22" s="184" t="str">
        <f t="shared" si="1"/>
        <v>40</v>
      </c>
      <c r="E22" s="185" t="str">
        <f t="shared" si="2"/>
        <v>015</v>
      </c>
      <c r="F22" s="3" t="str">
        <f t="shared" si="3"/>
        <v>4600.02</v>
      </c>
      <c r="G22" s="8" t="s">
        <v>225</v>
      </c>
      <c r="H22" s="187">
        <v>0</v>
      </c>
      <c r="I22" s="187">
        <v>0</v>
      </c>
      <c r="J22" s="188"/>
      <c r="K22" s="188"/>
      <c r="L22" s="188"/>
      <c r="M22" s="188">
        <v>0</v>
      </c>
      <c r="N22" s="187">
        <v>0</v>
      </c>
      <c r="O22" s="188">
        <f t="shared" si="4"/>
        <v>0</v>
      </c>
      <c r="Q22" s="189">
        <v>39920</v>
      </c>
      <c r="R22" s="189">
        <v>39920</v>
      </c>
      <c r="S22" s="190"/>
      <c r="T22" s="190"/>
      <c r="U22" s="190"/>
      <c r="V22" s="189">
        <v>0</v>
      </c>
      <c r="W22" s="189">
        <v>0</v>
      </c>
      <c r="X22" s="190">
        <f t="shared" si="5"/>
        <v>39920</v>
      </c>
      <c r="Z22" s="192">
        <v>40795</v>
      </c>
      <c r="AA22" s="192">
        <v>40795</v>
      </c>
      <c r="AB22" s="192"/>
      <c r="AC22" s="193"/>
      <c r="AD22" s="193"/>
      <c r="AE22" s="192">
        <v>0</v>
      </c>
      <c r="AF22" s="192">
        <v>0</v>
      </c>
      <c r="AG22" s="193">
        <f t="shared" si="6"/>
        <v>40795</v>
      </c>
      <c r="AI22" s="194">
        <v>40795</v>
      </c>
      <c r="AJ22" s="194">
        <v>40795</v>
      </c>
      <c r="AK22" s="163"/>
      <c r="AL22" s="194">
        <f>IFERROR(VLOOKUP(B22,[3]rptBudgetaryBudgetCrossOrganiza!$A$531:$N$572,13,FALSE),"0")</f>
        <v>0</v>
      </c>
      <c r="AM22" s="163"/>
      <c r="AN22" s="163"/>
      <c r="AO22" s="163"/>
      <c r="AP22" s="163"/>
      <c r="AQ22" s="163"/>
      <c r="AS22" s="190"/>
      <c r="AT22" s="190"/>
      <c r="AU22" s="190"/>
      <c r="AV22" s="190"/>
      <c r="AW22" s="190"/>
      <c r="AX22" s="190"/>
      <c r="AY22" s="190"/>
      <c r="AZ22" s="190"/>
    </row>
    <row r="23" spans="1:56" x14ac:dyDescent="0.25">
      <c r="A23" s="166">
        <v>3</v>
      </c>
      <c r="B23" s="139" t="s">
        <v>235</v>
      </c>
      <c r="C23" s="183" t="str">
        <f t="shared" si="0"/>
        <v>30</v>
      </c>
      <c r="D23" s="184" t="str">
        <f t="shared" si="1"/>
        <v>40</v>
      </c>
      <c r="E23" s="185" t="str">
        <f t="shared" si="2"/>
        <v>015</v>
      </c>
      <c r="F23" s="3" t="str">
        <f t="shared" si="3"/>
        <v>4850.07</v>
      </c>
      <c r="G23" s="8" t="s">
        <v>234</v>
      </c>
      <c r="H23" s="187">
        <v>0</v>
      </c>
      <c r="I23" s="187">
        <v>0</v>
      </c>
      <c r="J23" s="188"/>
      <c r="K23" s="188"/>
      <c r="L23" s="188"/>
      <c r="M23" s="188">
        <v>8514.15</v>
      </c>
      <c r="N23" s="187">
        <v>8514.15</v>
      </c>
      <c r="O23" s="188">
        <f t="shared" si="4"/>
        <v>-8514.15</v>
      </c>
      <c r="Q23" s="189">
        <v>0</v>
      </c>
      <c r="R23" s="189">
        <v>0</v>
      </c>
      <c r="S23" s="190"/>
      <c r="T23" s="190"/>
      <c r="U23" s="190"/>
      <c r="V23" s="189">
        <v>55989.43</v>
      </c>
      <c r="W23" s="189">
        <v>55989.43</v>
      </c>
      <c r="X23" s="190">
        <f t="shared" si="5"/>
        <v>-55989.43</v>
      </c>
      <c r="Z23" s="192">
        <v>0</v>
      </c>
      <c r="AA23" s="192">
        <v>0</v>
      </c>
      <c r="AB23" s="192"/>
      <c r="AC23" s="193"/>
      <c r="AD23" s="193"/>
      <c r="AE23" s="192">
        <v>11486.25</v>
      </c>
      <c r="AF23" s="192">
        <v>11486.25</v>
      </c>
      <c r="AG23" s="193">
        <f t="shared" si="6"/>
        <v>-11486.25</v>
      </c>
      <c r="AI23" s="194">
        <v>0</v>
      </c>
      <c r="AJ23" s="194">
        <v>0</v>
      </c>
      <c r="AK23" s="163"/>
      <c r="AL23" s="194">
        <f>IFERROR(VLOOKUP(B23,[3]rptBudgetaryBudgetCrossOrganiza!$A$531:$N$572,13,FALSE),"0")</f>
        <v>0</v>
      </c>
      <c r="AM23" s="163"/>
      <c r="AN23" s="163"/>
      <c r="AO23" s="163"/>
      <c r="AP23" s="163"/>
      <c r="AQ23" s="163"/>
      <c r="AS23" s="190"/>
      <c r="AT23" s="190"/>
      <c r="AU23" s="190"/>
      <c r="AV23" s="190"/>
      <c r="AW23" s="190"/>
      <c r="AX23" s="190"/>
      <c r="AY23" s="190"/>
      <c r="AZ23" s="190"/>
    </row>
    <row r="24" spans="1:56" x14ac:dyDescent="0.25">
      <c r="A24" s="166">
        <v>3</v>
      </c>
      <c r="B24" s="139" t="s">
        <v>239</v>
      </c>
      <c r="C24" s="183" t="str">
        <f t="shared" si="0"/>
        <v>30</v>
      </c>
      <c r="D24" s="184" t="str">
        <f t="shared" si="1"/>
        <v>40</v>
      </c>
      <c r="E24" s="185" t="str">
        <f t="shared" si="2"/>
        <v>015</v>
      </c>
      <c r="F24" s="3" t="str">
        <f t="shared" si="3"/>
        <v>4850.08</v>
      </c>
      <c r="G24" s="8" t="s">
        <v>238</v>
      </c>
      <c r="H24" s="187">
        <v>0</v>
      </c>
      <c r="I24" s="187">
        <v>0</v>
      </c>
      <c r="J24" s="188"/>
      <c r="K24" s="188"/>
      <c r="L24" s="188"/>
      <c r="M24" s="188">
        <v>0</v>
      </c>
      <c r="N24" s="187">
        <v>0</v>
      </c>
      <c r="O24" s="188">
        <f t="shared" si="4"/>
        <v>0</v>
      </c>
      <c r="Q24" s="189">
        <v>0</v>
      </c>
      <c r="R24" s="189">
        <v>0</v>
      </c>
      <c r="S24" s="190"/>
      <c r="T24" s="190"/>
      <c r="U24" s="190"/>
      <c r="V24" s="189">
        <v>33858.26</v>
      </c>
      <c r="W24" s="189">
        <v>33858.26</v>
      </c>
      <c r="X24" s="190">
        <f t="shared" si="5"/>
        <v>-33858.26</v>
      </c>
      <c r="Z24" s="192">
        <v>30000</v>
      </c>
      <c r="AA24" s="192">
        <v>30000</v>
      </c>
      <c r="AB24" s="192"/>
      <c r="AC24" s="193"/>
      <c r="AD24" s="193"/>
      <c r="AE24" s="192">
        <v>18960.97</v>
      </c>
      <c r="AF24" s="192">
        <v>18960.97</v>
      </c>
      <c r="AG24" s="193">
        <f t="shared" si="6"/>
        <v>11039.029999999999</v>
      </c>
      <c r="AI24" s="194">
        <v>30000</v>
      </c>
      <c r="AJ24" s="194">
        <v>30000</v>
      </c>
      <c r="AK24" s="163"/>
      <c r="AL24" s="194">
        <f>IFERROR(VLOOKUP(B24,[3]rptBudgetaryBudgetCrossOrganiza!$A$531:$N$572,13,FALSE),"0")</f>
        <v>0</v>
      </c>
      <c r="AM24" s="163"/>
      <c r="AN24" s="163"/>
      <c r="AO24" s="163"/>
      <c r="AP24" s="163"/>
      <c r="AQ24" s="163"/>
      <c r="AS24" s="190"/>
      <c r="AT24" s="190"/>
      <c r="AU24" s="190"/>
      <c r="AV24" s="190"/>
      <c r="AW24" s="190"/>
      <c r="AX24" s="190"/>
      <c r="AY24" s="190"/>
      <c r="AZ24" s="190"/>
    </row>
    <row r="25" spans="1:56" x14ac:dyDescent="0.25">
      <c r="A25" s="166">
        <v>1</v>
      </c>
      <c r="B25" s="139" t="s">
        <v>189</v>
      </c>
      <c r="C25" s="183" t="str">
        <f t="shared" si="0"/>
        <v>30</v>
      </c>
      <c r="D25" s="184" t="str">
        <f t="shared" si="1"/>
        <v>40</v>
      </c>
      <c r="E25" s="185" t="str">
        <f t="shared" si="2"/>
        <v>400</v>
      </c>
      <c r="F25" s="3" t="str">
        <f t="shared" si="3"/>
        <v>4520.01</v>
      </c>
      <c r="G25" s="8" t="s">
        <v>190</v>
      </c>
      <c r="H25" s="187">
        <v>18000</v>
      </c>
      <c r="I25" s="187">
        <v>18000</v>
      </c>
      <c r="J25" s="188"/>
      <c r="K25" s="188"/>
      <c r="L25" s="188"/>
      <c r="M25" s="188">
        <v>179772</v>
      </c>
      <c r="N25" s="187">
        <v>179772</v>
      </c>
      <c r="O25" s="188">
        <f t="shared" si="4"/>
        <v>-161772</v>
      </c>
      <c r="Q25" s="189">
        <v>145000</v>
      </c>
      <c r="R25" s="189">
        <v>145000</v>
      </c>
      <c r="S25" s="190"/>
      <c r="T25" s="190"/>
      <c r="U25" s="190"/>
      <c r="V25" s="189">
        <v>255344</v>
      </c>
      <c r="W25" s="189">
        <v>255344</v>
      </c>
      <c r="X25" s="190">
        <f t="shared" si="5"/>
        <v>-110344</v>
      </c>
      <c r="Y25" s="146"/>
      <c r="Z25" s="192">
        <v>168370</v>
      </c>
      <c r="AA25" s="192">
        <v>168370</v>
      </c>
      <c r="AB25" s="192"/>
      <c r="AC25" s="193"/>
      <c r="AD25" s="193"/>
      <c r="AE25" s="192">
        <v>281384</v>
      </c>
      <c r="AF25" s="192">
        <v>281384</v>
      </c>
      <c r="AG25" s="193">
        <f t="shared" si="6"/>
        <v>-113014</v>
      </c>
      <c r="AH25" s="146"/>
      <c r="AI25" s="194">
        <v>168370</v>
      </c>
      <c r="AJ25" s="194">
        <v>168370</v>
      </c>
      <c r="AK25" s="163"/>
      <c r="AL25" s="194">
        <f>IFERROR(VLOOKUP(B25,[3]rptBudgetaryBudgetCrossOrganiza!$A$531:$N$572,13,FALSE),"0")</f>
        <v>49800</v>
      </c>
      <c r="AM25" s="163"/>
      <c r="AN25" s="163"/>
      <c r="AO25" s="163"/>
      <c r="AP25" s="163"/>
      <c r="AQ25" s="163"/>
      <c r="AR25" s="146"/>
      <c r="AS25" s="190"/>
      <c r="AT25" s="190"/>
      <c r="AU25" s="190"/>
      <c r="AV25" s="190"/>
      <c r="AW25" s="190"/>
      <c r="AX25" s="190"/>
      <c r="AY25" s="190"/>
      <c r="AZ25" s="190"/>
      <c r="BA25" s="146"/>
      <c r="BB25" s="146"/>
      <c r="BC25" s="146"/>
      <c r="BD25" s="146"/>
    </row>
    <row r="26" spans="1:56" x14ac:dyDescent="0.25">
      <c r="A26" s="166">
        <v>1</v>
      </c>
      <c r="B26" s="139" t="s">
        <v>191</v>
      </c>
      <c r="C26" s="183" t="str">
        <f t="shared" si="0"/>
        <v>30</v>
      </c>
      <c r="D26" s="184" t="str">
        <f t="shared" si="1"/>
        <v>40</v>
      </c>
      <c r="E26" s="185" t="str">
        <f t="shared" si="2"/>
        <v>400</v>
      </c>
      <c r="F26" s="3" t="str">
        <f t="shared" si="3"/>
        <v>4520.02</v>
      </c>
      <c r="G26" s="8" t="s">
        <v>192</v>
      </c>
      <c r="H26" s="187">
        <v>30000</v>
      </c>
      <c r="I26" s="187">
        <v>30000</v>
      </c>
      <c r="J26" s="188"/>
      <c r="K26" s="188"/>
      <c r="L26" s="188"/>
      <c r="M26" s="188">
        <v>51742</v>
      </c>
      <c r="N26" s="187">
        <v>51742</v>
      </c>
      <c r="O26" s="188">
        <f t="shared" si="4"/>
        <v>-21742</v>
      </c>
      <c r="Q26" s="189">
        <v>35000</v>
      </c>
      <c r="R26" s="189">
        <v>35000</v>
      </c>
      <c r="S26" s="190"/>
      <c r="T26" s="190"/>
      <c r="U26" s="190"/>
      <c r="V26" s="189">
        <v>85335.85</v>
      </c>
      <c r="W26" s="189">
        <v>85335.85</v>
      </c>
      <c r="X26" s="190">
        <f t="shared" si="5"/>
        <v>-50335.850000000006</v>
      </c>
      <c r="Y26" s="146"/>
      <c r="Z26" s="192">
        <v>510035</v>
      </c>
      <c r="AA26" s="192">
        <v>510035</v>
      </c>
      <c r="AB26" s="192"/>
      <c r="AC26" s="193"/>
      <c r="AD26" s="193"/>
      <c r="AE26" s="192">
        <v>89327.29</v>
      </c>
      <c r="AF26" s="192">
        <v>89327.29</v>
      </c>
      <c r="AG26" s="193">
        <f t="shared" si="6"/>
        <v>420707.71</v>
      </c>
      <c r="AH26" s="146"/>
      <c r="AI26" s="194">
        <v>510035</v>
      </c>
      <c r="AJ26" s="194">
        <v>510035</v>
      </c>
      <c r="AK26" s="163"/>
      <c r="AL26" s="194">
        <f>IFERROR(VLOOKUP(B26,[3]rptBudgetaryBudgetCrossOrganiza!$A$531:$N$572,13,FALSE),"0")</f>
        <v>30224.63</v>
      </c>
      <c r="AM26" s="163"/>
      <c r="AN26" s="163"/>
      <c r="AO26" s="163"/>
      <c r="AP26" s="163"/>
      <c r="AQ26" s="163"/>
      <c r="AR26" s="146"/>
      <c r="AS26" s="190"/>
      <c r="AT26" s="190"/>
      <c r="AU26" s="190"/>
      <c r="AV26" s="190"/>
      <c r="AW26" s="190"/>
      <c r="AX26" s="190"/>
      <c r="AY26" s="190"/>
      <c r="AZ26" s="190"/>
      <c r="BA26" s="146"/>
      <c r="BB26" s="146"/>
      <c r="BC26" s="146"/>
      <c r="BD26" s="146"/>
    </row>
    <row r="27" spans="1:56" x14ac:dyDescent="0.25">
      <c r="A27" s="166">
        <v>1</v>
      </c>
      <c r="B27" s="139" t="s">
        <v>193</v>
      </c>
      <c r="C27" s="183" t="str">
        <f t="shared" si="0"/>
        <v>30</v>
      </c>
      <c r="D27" s="184" t="str">
        <f t="shared" si="1"/>
        <v>40</v>
      </c>
      <c r="E27" s="185" t="str">
        <f t="shared" si="2"/>
        <v>400</v>
      </c>
      <c r="F27" s="3" t="str">
        <f t="shared" si="3"/>
        <v>4520.03</v>
      </c>
      <c r="G27" s="8" t="s">
        <v>194</v>
      </c>
      <c r="H27" s="187">
        <v>125000</v>
      </c>
      <c r="I27" s="187">
        <v>125000</v>
      </c>
      <c r="J27" s="188"/>
      <c r="K27" s="188"/>
      <c r="L27" s="188"/>
      <c r="M27" s="188">
        <v>108186</v>
      </c>
      <c r="N27" s="187">
        <v>108186</v>
      </c>
      <c r="O27" s="188">
        <f t="shared" si="4"/>
        <v>16814</v>
      </c>
      <c r="Q27" s="189">
        <v>125000</v>
      </c>
      <c r="R27" s="189">
        <v>125000</v>
      </c>
      <c r="S27" s="190"/>
      <c r="T27" s="190"/>
      <c r="U27" s="190"/>
      <c r="V27" s="189">
        <v>174689</v>
      </c>
      <c r="W27" s="189">
        <v>174689</v>
      </c>
      <c r="X27" s="190">
        <f t="shared" si="5"/>
        <v>-49689</v>
      </c>
      <c r="Y27" s="146"/>
      <c r="Z27" s="192">
        <v>130805</v>
      </c>
      <c r="AA27" s="192">
        <v>130805</v>
      </c>
      <c r="AB27" s="192"/>
      <c r="AC27" s="193"/>
      <c r="AD27" s="193"/>
      <c r="AE27" s="192">
        <v>162932.63</v>
      </c>
      <c r="AF27" s="192">
        <v>162932.63</v>
      </c>
      <c r="AG27" s="193">
        <f t="shared" si="6"/>
        <v>-32127.630000000005</v>
      </c>
      <c r="AH27" s="146"/>
      <c r="AI27" s="194">
        <v>130805</v>
      </c>
      <c r="AJ27" s="194">
        <v>130805</v>
      </c>
      <c r="AK27" s="163"/>
      <c r="AL27" s="194">
        <f>IFERROR(VLOOKUP(B27,[3]rptBudgetaryBudgetCrossOrganiza!$A$531:$N$572,13,FALSE),"0")</f>
        <v>41955</v>
      </c>
      <c r="AM27" s="163"/>
      <c r="AN27" s="163"/>
      <c r="AO27" s="163"/>
      <c r="AP27" s="163"/>
      <c r="AQ27" s="163"/>
      <c r="AR27" s="146"/>
      <c r="AS27" s="190"/>
      <c r="AT27" s="190"/>
      <c r="AU27" s="190"/>
      <c r="AV27" s="190"/>
      <c r="AW27" s="190"/>
      <c r="AX27" s="190"/>
      <c r="AY27" s="190"/>
      <c r="AZ27" s="190"/>
      <c r="BA27" s="146"/>
      <c r="BB27" s="146"/>
      <c r="BC27" s="146"/>
      <c r="BD27" s="146"/>
    </row>
    <row r="28" spans="1:56" x14ac:dyDescent="0.25">
      <c r="A28" s="166">
        <v>1</v>
      </c>
      <c r="B28" s="139" t="s">
        <v>197</v>
      </c>
      <c r="C28" s="183" t="str">
        <f t="shared" si="0"/>
        <v>30</v>
      </c>
      <c r="D28" s="184" t="str">
        <f t="shared" si="1"/>
        <v>40</v>
      </c>
      <c r="E28" s="185" t="str">
        <f t="shared" si="2"/>
        <v>400</v>
      </c>
      <c r="F28" s="3" t="str">
        <f t="shared" si="3"/>
        <v>4520.04</v>
      </c>
      <c r="G28" s="8" t="s">
        <v>196</v>
      </c>
      <c r="H28" s="187">
        <v>375000</v>
      </c>
      <c r="I28" s="187">
        <v>375000</v>
      </c>
      <c r="J28" s="188"/>
      <c r="K28" s="188"/>
      <c r="L28" s="188"/>
      <c r="M28" s="188">
        <v>394917.66</v>
      </c>
      <c r="N28" s="187">
        <v>394917.66</v>
      </c>
      <c r="O28" s="188">
        <f t="shared" si="4"/>
        <v>-19917.659999999974</v>
      </c>
      <c r="Q28" s="189">
        <v>400000</v>
      </c>
      <c r="R28" s="189">
        <v>400000</v>
      </c>
      <c r="S28" s="190"/>
      <c r="T28" s="190"/>
      <c r="U28" s="190"/>
      <c r="V28" s="189">
        <v>261416.54</v>
      </c>
      <c r="W28" s="189">
        <v>261416.54</v>
      </c>
      <c r="X28" s="190">
        <f t="shared" si="5"/>
        <v>138583.46</v>
      </c>
      <c r="Z28" s="192">
        <v>250330</v>
      </c>
      <c r="AA28" s="192">
        <v>250330</v>
      </c>
      <c r="AB28" s="192"/>
      <c r="AC28" s="193"/>
      <c r="AD28" s="193"/>
      <c r="AE28" s="192">
        <v>320809.33</v>
      </c>
      <c r="AF28" s="192">
        <v>320809.33</v>
      </c>
      <c r="AG28" s="193">
        <f t="shared" si="6"/>
        <v>-70479.330000000016</v>
      </c>
      <c r="AI28" s="194">
        <v>250330</v>
      </c>
      <c r="AJ28" s="194">
        <v>250330</v>
      </c>
      <c r="AK28" s="163"/>
      <c r="AL28" s="194">
        <f>IFERROR(VLOOKUP(B28,[3]rptBudgetaryBudgetCrossOrganiza!$A$531:$N$572,13,FALSE),"0")</f>
        <v>101229.04</v>
      </c>
      <c r="AM28" s="163"/>
      <c r="AN28" s="163"/>
      <c r="AO28" s="163"/>
      <c r="AP28" s="163"/>
      <c r="AQ28" s="163"/>
      <c r="AS28" s="190"/>
      <c r="AT28" s="190"/>
      <c r="AU28" s="190"/>
      <c r="AV28" s="190"/>
      <c r="AW28" s="190"/>
      <c r="AX28" s="190"/>
      <c r="AY28" s="190"/>
      <c r="AZ28" s="190"/>
    </row>
    <row r="29" spans="1:56" x14ac:dyDescent="0.25">
      <c r="A29" s="166">
        <v>1</v>
      </c>
      <c r="B29" s="139" t="s">
        <v>198</v>
      </c>
      <c r="C29" s="183" t="str">
        <f t="shared" si="0"/>
        <v>30</v>
      </c>
      <c r="D29" s="184" t="str">
        <f t="shared" si="1"/>
        <v>40</v>
      </c>
      <c r="E29" s="185" t="str">
        <f t="shared" si="2"/>
        <v>400</v>
      </c>
      <c r="F29" s="3" t="str">
        <f t="shared" si="3"/>
        <v>4520.05</v>
      </c>
      <c r="G29" s="8" t="s">
        <v>199</v>
      </c>
      <c r="H29" s="187">
        <v>0</v>
      </c>
      <c r="I29" s="187">
        <v>0</v>
      </c>
      <c r="J29" s="188"/>
      <c r="K29" s="188"/>
      <c r="L29" s="188"/>
      <c r="M29" s="188">
        <v>0</v>
      </c>
      <c r="N29" s="187">
        <v>0</v>
      </c>
      <c r="O29" s="188">
        <f t="shared" si="4"/>
        <v>0</v>
      </c>
      <c r="Q29" s="189">
        <v>0</v>
      </c>
      <c r="R29" s="189">
        <v>0</v>
      </c>
      <c r="S29" s="190"/>
      <c r="T29" s="190"/>
      <c r="U29" s="190"/>
      <c r="V29" s="189">
        <v>25905</v>
      </c>
      <c r="W29" s="189">
        <v>25905</v>
      </c>
      <c r="X29" s="190">
        <f t="shared" si="5"/>
        <v>-25905</v>
      </c>
      <c r="Z29" s="192">
        <v>13430</v>
      </c>
      <c r="AA29" s="192">
        <v>13430</v>
      </c>
      <c r="AB29" s="192"/>
      <c r="AC29" s="193"/>
      <c r="AD29" s="193"/>
      <c r="AE29" s="192">
        <v>51810</v>
      </c>
      <c r="AF29" s="192">
        <v>51810</v>
      </c>
      <c r="AG29" s="193">
        <f t="shared" si="6"/>
        <v>-38380</v>
      </c>
      <c r="AI29" s="194">
        <v>13430</v>
      </c>
      <c r="AJ29" s="194">
        <v>13430</v>
      </c>
      <c r="AK29" s="163"/>
      <c r="AL29" s="194">
        <f>IFERROR(VLOOKUP(B29,[3]rptBudgetaryBudgetCrossOrganiza!$A$531:$N$572,13,FALSE),"0")</f>
        <v>0</v>
      </c>
      <c r="AM29" s="163"/>
      <c r="AN29" s="163"/>
      <c r="AO29" s="163"/>
      <c r="AP29" s="163"/>
      <c r="AQ29" s="163"/>
      <c r="AS29" s="190"/>
      <c r="AT29" s="190"/>
      <c r="AU29" s="190"/>
      <c r="AV29" s="190"/>
      <c r="AW29" s="190"/>
      <c r="AX29" s="190"/>
      <c r="AY29" s="190"/>
      <c r="AZ29" s="190"/>
    </row>
    <row r="30" spans="1:56" x14ac:dyDescent="0.25">
      <c r="A30" s="166">
        <v>1</v>
      </c>
      <c r="B30" s="139" t="s">
        <v>200</v>
      </c>
      <c r="C30" s="183" t="str">
        <f t="shared" si="0"/>
        <v>30</v>
      </c>
      <c r="D30" s="184" t="str">
        <f t="shared" si="1"/>
        <v>40</v>
      </c>
      <c r="E30" s="185" t="str">
        <f t="shared" si="2"/>
        <v>400</v>
      </c>
      <c r="F30" s="3" t="str">
        <f t="shared" si="3"/>
        <v>4520.06</v>
      </c>
      <c r="G30" s="8" t="s">
        <v>201</v>
      </c>
      <c r="H30" s="187">
        <v>0</v>
      </c>
      <c r="I30" s="187">
        <v>0</v>
      </c>
      <c r="J30" s="188"/>
      <c r="K30" s="188"/>
      <c r="L30" s="188"/>
      <c r="M30" s="188">
        <v>0</v>
      </c>
      <c r="N30" s="187">
        <v>0</v>
      </c>
      <c r="O30" s="188">
        <f t="shared" si="4"/>
        <v>0</v>
      </c>
      <c r="Q30" s="189">
        <v>0</v>
      </c>
      <c r="R30" s="189">
        <v>0</v>
      </c>
      <c r="S30" s="190"/>
      <c r="T30" s="190"/>
      <c r="U30" s="190"/>
      <c r="V30" s="189">
        <v>0</v>
      </c>
      <c r="W30" s="189">
        <v>0</v>
      </c>
      <c r="X30" s="190">
        <f t="shared" si="5"/>
        <v>0</v>
      </c>
      <c r="Z30" s="192">
        <v>0</v>
      </c>
      <c r="AA30" s="192">
        <v>0</v>
      </c>
      <c r="AB30" s="192"/>
      <c r="AC30" s="193"/>
      <c r="AD30" s="193"/>
      <c r="AE30" s="192">
        <v>0</v>
      </c>
      <c r="AF30" s="192">
        <v>0</v>
      </c>
      <c r="AG30" s="193">
        <f t="shared" si="6"/>
        <v>0</v>
      </c>
      <c r="AI30" s="194">
        <v>0</v>
      </c>
      <c r="AJ30" s="194">
        <v>0</v>
      </c>
      <c r="AK30" s="163"/>
      <c r="AL30" s="194">
        <f>IFERROR(VLOOKUP(B30,[3]rptBudgetaryBudgetCrossOrganiza!$A$531:$N$572,13,FALSE),"0")</f>
        <v>0</v>
      </c>
      <c r="AM30" s="163"/>
      <c r="AN30" s="163"/>
      <c r="AO30" s="163"/>
      <c r="AP30" s="163"/>
      <c r="AQ30" s="163"/>
      <c r="AS30" s="190"/>
      <c r="AT30" s="190"/>
      <c r="AU30" s="190"/>
      <c r="AV30" s="190"/>
      <c r="AW30" s="190"/>
      <c r="AX30" s="190"/>
      <c r="AY30" s="190"/>
      <c r="AZ30" s="190"/>
    </row>
    <row r="31" spans="1:56" x14ac:dyDescent="0.25">
      <c r="A31" s="166">
        <v>1</v>
      </c>
      <c r="B31" s="139" t="s">
        <v>202</v>
      </c>
      <c r="C31" s="183" t="str">
        <f t="shared" si="0"/>
        <v>30</v>
      </c>
      <c r="D31" s="184" t="str">
        <f t="shared" si="1"/>
        <v>40</v>
      </c>
      <c r="E31" s="185" t="str">
        <f t="shared" si="2"/>
        <v>400</v>
      </c>
      <c r="F31" s="3" t="str">
        <f t="shared" si="3"/>
        <v>4520.07</v>
      </c>
      <c r="G31" s="8" t="s">
        <v>203</v>
      </c>
      <c r="H31" s="187">
        <v>0</v>
      </c>
      <c r="I31" s="187">
        <v>0</v>
      </c>
      <c r="J31" s="188"/>
      <c r="K31" s="188"/>
      <c r="L31" s="188"/>
      <c r="M31" s="188">
        <v>0</v>
      </c>
      <c r="N31" s="187">
        <v>0</v>
      </c>
      <c r="O31" s="188">
        <f t="shared" si="4"/>
        <v>0</v>
      </c>
      <c r="Q31" s="189">
        <v>0</v>
      </c>
      <c r="R31" s="189">
        <v>0</v>
      </c>
      <c r="S31" s="190"/>
      <c r="T31" s="190"/>
      <c r="U31" s="190"/>
      <c r="V31" s="189">
        <v>0</v>
      </c>
      <c r="W31" s="189">
        <v>0</v>
      </c>
      <c r="X31" s="190">
        <f t="shared" si="5"/>
        <v>0</v>
      </c>
      <c r="Z31" s="192">
        <v>0</v>
      </c>
      <c r="AA31" s="192">
        <v>0</v>
      </c>
      <c r="AB31" s="192"/>
      <c r="AC31" s="193"/>
      <c r="AD31" s="193"/>
      <c r="AE31" s="192">
        <v>0</v>
      </c>
      <c r="AF31" s="192">
        <v>0</v>
      </c>
      <c r="AG31" s="193">
        <f t="shared" si="6"/>
        <v>0</v>
      </c>
      <c r="AI31" s="194">
        <v>0</v>
      </c>
      <c r="AJ31" s="194">
        <v>0</v>
      </c>
      <c r="AK31" s="163"/>
      <c r="AL31" s="194">
        <f>IFERROR(VLOOKUP(B31,[3]rptBudgetaryBudgetCrossOrganiza!$A$531:$N$572,13,FALSE),"0")</f>
        <v>0</v>
      </c>
      <c r="AM31" s="163"/>
      <c r="AN31" s="163"/>
      <c r="AO31" s="163"/>
      <c r="AP31" s="163"/>
      <c r="AQ31" s="163"/>
      <c r="AS31" s="190"/>
      <c r="AT31" s="190"/>
      <c r="AU31" s="190"/>
      <c r="AV31" s="190"/>
      <c r="AW31" s="190"/>
      <c r="AX31" s="190"/>
      <c r="AY31" s="190"/>
      <c r="AZ31" s="190"/>
    </row>
    <row r="32" spans="1:56" x14ac:dyDescent="0.25">
      <c r="A32" s="166">
        <v>1</v>
      </c>
      <c r="B32" s="139" t="s">
        <v>204</v>
      </c>
      <c r="C32" s="183" t="str">
        <f t="shared" si="0"/>
        <v>30</v>
      </c>
      <c r="D32" s="184" t="str">
        <f t="shared" si="1"/>
        <v>40</v>
      </c>
      <c r="E32" s="185" t="str">
        <f t="shared" si="2"/>
        <v>400</v>
      </c>
      <c r="F32" s="3" t="str">
        <f t="shared" si="3"/>
        <v>4520.08</v>
      </c>
      <c r="G32" s="8" t="s">
        <v>205</v>
      </c>
      <c r="H32" s="187">
        <v>0</v>
      </c>
      <c r="I32" s="187">
        <v>0</v>
      </c>
      <c r="J32" s="188"/>
      <c r="K32" s="188"/>
      <c r="L32" s="188"/>
      <c r="M32" s="188">
        <v>0</v>
      </c>
      <c r="N32" s="187">
        <v>0</v>
      </c>
      <c r="O32" s="188">
        <f t="shared" si="4"/>
        <v>0</v>
      </c>
      <c r="Q32" s="189">
        <v>0</v>
      </c>
      <c r="R32" s="189">
        <v>0</v>
      </c>
      <c r="S32" s="190"/>
      <c r="T32" s="190"/>
      <c r="U32" s="190"/>
      <c r="V32" s="189">
        <v>0</v>
      </c>
      <c r="W32" s="189">
        <v>0</v>
      </c>
      <c r="X32" s="190">
        <f t="shared" si="5"/>
        <v>0</v>
      </c>
      <c r="Z32" s="192">
        <v>0</v>
      </c>
      <c r="AA32" s="192">
        <v>0</v>
      </c>
      <c r="AB32" s="192"/>
      <c r="AC32" s="193"/>
      <c r="AD32" s="193"/>
      <c r="AE32" s="192">
        <v>0</v>
      </c>
      <c r="AF32" s="192">
        <v>0</v>
      </c>
      <c r="AG32" s="193">
        <f t="shared" si="6"/>
        <v>0</v>
      </c>
      <c r="AI32" s="194">
        <v>0</v>
      </c>
      <c r="AJ32" s="194">
        <v>0</v>
      </c>
      <c r="AK32" s="163"/>
      <c r="AL32" s="194">
        <f>IFERROR(VLOOKUP(B32,[3]rptBudgetaryBudgetCrossOrganiza!$A$531:$N$572,13,FALSE),"0")</f>
        <v>0</v>
      </c>
      <c r="AM32" s="163"/>
      <c r="AN32" s="163"/>
      <c r="AO32" s="163"/>
      <c r="AP32" s="163"/>
      <c r="AQ32" s="163"/>
      <c r="AS32" s="190"/>
      <c r="AT32" s="190"/>
      <c r="AU32" s="190"/>
      <c r="AV32" s="190"/>
      <c r="AW32" s="190"/>
      <c r="AX32" s="190"/>
      <c r="AY32" s="190"/>
      <c r="AZ32" s="190"/>
    </row>
    <row r="33" spans="1:56" x14ac:dyDescent="0.25">
      <c r="A33" s="166">
        <v>1</v>
      </c>
      <c r="B33" s="139" t="s">
        <v>206</v>
      </c>
      <c r="C33" s="183" t="str">
        <f t="shared" si="0"/>
        <v>30</v>
      </c>
      <c r="D33" s="184" t="str">
        <f t="shared" si="1"/>
        <v>40</v>
      </c>
      <c r="E33" s="185" t="str">
        <f t="shared" si="2"/>
        <v>400</v>
      </c>
      <c r="F33" s="3" t="str">
        <f t="shared" si="3"/>
        <v>4520.09</v>
      </c>
      <c r="G33" s="8" t="s">
        <v>207</v>
      </c>
      <c r="H33" s="187">
        <v>135000</v>
      </c>
      <c r="I33" s="187">
        <v>135000</v>
      </c>
      <c r="J33" s="188"/>
      <c r="K33" s="188"/>
      <c r="L33" s="188"/>
      <c r="M33" s="188">
        <v>152402.41</v>
      </c>
      <c r="N33" s="187">
        <v>152402.41</v>
      </c>
      <c r="O33" s="188">
        <f t="shared" si="4"/>
        <v>-17402.410000000003</v>
      </c>
      <c r="Q33" s="189">
        <v>0</v>
      </c>
      <c r="R33" s="189">
        <v>0</v>
      </c>
      <c r="S33" s="190"/>
      <c r="T33" s="190"/>
      <c r="U33" s="190"/>
      <c r="V33" s="189">
        <v>30530.5</v>
      </c>
      <c r="W33" s="189">
        <v>30530.5</v>
      </c>
      <c r="X33" s="190">
        <f t="shared" si="5"/>
        <v>-30530.5</v>
      </c>
      <c r="Z33" s="192">
        <v>0</v>
      </c>
      <c r="AA33" s="192">
        <v>0</v>
      </c>
      <c r="AB33" s="192"/>
      <c r="AC33" s="193"/>
      <c r="AD33" s="193"/>
      <c r="AE33" s="192">
        <v>192072.65</v>
      </c>
      <c r="AF33" s="192">
        <v>192072.65</v>
      </c>
      <c r="AG33" s="193">
        <f t="shared" si="6"/>
        <v>-192072.65</v>
      </c>
      <c r="AI33" s="194">
        <v>0</v>
      </c>
      <c r="AJ33" s="194">
        <v>0</v>
      </c>
      <c r="AK33" s="163"/>
      <c r="AL33" s="194">
        <f>IFERROR(VLOOKUP(B33,[3]rptBudgetaryBudgetCrossOrganiza!$A$531:$N$572,13,FALSE),"0")</f>
        <v>40365.47</v>
      </c>
      <c r="AM33" s="163"/>
      <c r="AN33" s="163"/>
      <c r="AO33" s="163"/>
      <c r="AP33" s="163"/>
      <c r="AQ33" s="163"/>
      <c r="AS33" s="190"/>
      <c r="AT33" s="190"/>
      <c r="AU33" s="190"/>
      <c r="AV33" s="190"/>
      <c r="AW33" s="190"/>
      <c r="AX33" s="190"/>
      <c r="AY33" s="190"/>
      <c r="AZ33" s="190"/>
    </row>
    <row r="34" spans="1:56" x14ac:dyDescent="0.25">
      <c r="A34" s="166">
        <v>1</v>
      </c>
      <c r="B34" s="139" t="s">
        <v>428</v>
      </c>
      <c r="C34" s="183" t="str">
        <f t="shared" si="0"/>
        <v>30</v>
      </c>
      <c r="D34" s="184" t="str">
        <f t="shared" si="1"/>
        <v>40</v>
      </c>
      <c r="E34" s="185" t="str">
        <f t="shared" si="2"/>
        <v>400</v>
      </c>
      <c r="F34" s="195">
        <v>4520.1000000000004</v>
      </c>
      <c r="G34" s="8" t="s">
        <v>209</v>
      </c>
      <c r="H34" s="187">
        <v>0</v>
      </c>
      <c r="I34" s="187">
        <v>0</v>
      </c>
      <c r="J34" s="188"/>
      <c r="K34" s="188"/>
      <c r="L34" s="188"/>
      <c r="M34" s="188">
        <v>0</v>
      </c>
      <c r="N34" s="187">
        <v>0</v>
      </c>
      <c r="O34" s="188">
        <f t="shared" si="4"/>
        <v>0</v>
      </c>
      <c r="Q34" s="189">
        <v>0</v>
      </c>
      <c r="R34" s="189">
        <v>0</v>
      </c>
      <c r="S34" s="190"/>
      <c r="T34" s="190"/>
      <c r="U34" s="190"/>
      <c r="V34" s="189">
        <v>0</v>
      </c>
      <c r="W34" s="189">
        <v>0</v>
      </c>
      <c r="X34" s="190">
        <f t="shared" si="5"/>
        <v>0</v>
      </c>
      <c r="Z34" s="192">
        <v>0</v>
      </c>
      <c r="AA34" s="192">
        <v>0</v>
      </c>
      <c r="AB34" s="192"/>
      <c r="AC34" s="193"/>
      <c r="AD34" s="193"/>
      <c r="AE34" s="192">
        <v>0</v>
      </c>
      <c r="AF34" s="192">
        <v>0</v>
      </c>
      <c r="AG34" s="193">
        <f t="shared" si="6"/>
        <v>0</v>
      </c>
      <c r="AI34" s="194">
        <v>0</v>
      </c>
      <c r="AJ34" s="194">
        <v>0</v>
      </c>
      <c r="AK34" s="163"/>
      <c r="AL34" s="194">
        <f>IFERROR(VLOOKUP(B34,[3]rptBudgetaryBudgetCrossOrganiza!$A$531:$N$572,13,FALSE),"0")</f>
        <v>0</v>
      </c>
      <c r="AM34" s="163"/>
      <c r="AN34" s="163"/>
      <c r="AO34" s="163"/>
      <c r="AP34" s="163"/>
      <c r="AQ34" s="163"/>
      <c r="AS34" s="190"/>
      <c r="AT34" s="190"/>
      <c r="AU34" s="190"/>
      <c r="AV34" s="190"/>
      <c r="AW34" s="190"/>
      <c r="AX34" s="190"/>
      <c r="AY34" s="190"/>
      <c r="AZ34" s="190"/>
    </row>
    <row r="35" spans="1:56" x14ac:dyDescent="0.25">
      <c r="A35" s="166">
        <v>1</v>
      </c>
      <c r="B35" s="139" t="s">
        <v>220</v>
      </c>
      <c r="C35" s="183" t="str">
        <f t="shared" si="0"/>
        <v>30</v>
      </c>
      <c r="D35" s="184" t="str">
        <f t="shared" si="1"/>
        <v>40</v>
      </c>
      <c r="E35" s="185" t="str">
        <f t="shared" si="2"/>
        <v>400</v>
      </c>
      <c r="F35" s="3" t="str">
        <f t="shared" ref="F35:F44" si="7">RIGHT(B35,7)</f>
        <v>4520.16</v>
      </c>
      <c r="G35" s="8" t="s">
        <v>221</v>
      </c>
      <c r="H35" s="187">
        <v>0</v>
      </c>
      <c r="I35" s="187">
        <v>0</v>
      </c>
      <c r="J35" s="188"/>
      <c r="K35" s="188"/>
      <c r="L35" s="188"/>
      <c r="M35" s="188">
        <v>689092.59</v>
      </c>
      <c r="N35" s="187">
        <v>689092.59</v>
      </c>
      <c r="O35" s="188">
        <f t="shared" si="4"/>
        <v>-689092.59</v>
      </c>
      <c r="Q35" s="189">
        <v>330000</v>
      </c>
      <c r="R35" s="189">
        <v>330000</v>
      </c>
      <c r="S35" s="190"/>
      <c r="T35" s="190"/>
      <c r="U35" s="190"/>
      <c r="V35" s="189">
        <v>420551.11</v>
      </c>
      <c r="W35" s="189">
        <v>420551.11</v>
      </c>
      <c r="X35" s="190">
        <f t="shared" si="5"/>
        <v>-90551.109999999986</v>
      </c>
      <c r="Z35" s="192">
        <v>200000</v>
      </c>
      <c r="AA35" s="192">
        <v>200000</v>
      </c>
      <c r="AB35" s="192"/>
      <c r="AC35" s="193"/>
      <c r="AD35" s="193"/>
      <c r="AE35" s="192">
        <v>489292.17</v>
      </c>
      <c r="AF35" s="192">
        <v>489292.17</v>
      </c>
      <c r="AG35" s="193">
        <f t="shared" si="6"/>
        <v>-289292.17</v>
      </c>
      <c r="AI35" s="194">
        <v>200000</v>
      </c>
      <c r="AJ35" s="194">
        <v>200000</v>
      </c>
      <c r="AK35" s="163"/>
      <c r="AL35" s="194">
        <f>IFERROR(VLOOKUP(B35,[3]rptBudgetaryBudgetCrossOrganiza!$A$531:$N$572,13,FALSE),"0")</f>
        <v>186274.3</v>
      </c>
      <c r="AM35" s="163"/>
      <c r="AN35" s="163"/>
      <c r="AO35" s="163"/>
      <c r="AP35" s="163"/>
      <c r="AQ35" s="163"/>
      <c r="AS35" s="190"/>
      <c r="AT35" s="190"/>
      <c r="AU35" s="190"/>
      <c r="AV35" s="190"/>
      <c r="AW35" s="190"/>
      <c r="AX35" s="190"/>
      <c r="AY35" s="190"/>
      <c r="AZ35" s="190"/>
    </row>
    <row r="36" spans="1:56" x14ac:dyDescent="0.25">
      <c r="A36" s="166">
        <v>1</v>
      </c>
      <c r="B36" s="139" t="s">
        <v>222</v>
      </c>
      <c r="C36" s="183" t="str">
        <f t="shared" si="0"/>
        <v>30</v>
      </c>
      <c r="D36" s="184" t="str">
        <f t="shared" si="1"/>
        <v>40</v>
      </c>
      <c r="E36" s="185" t="str">
        <f t="shared" si="2"/>
        <v>400</v>
      </c>
      <c r="F36" s="3" t="str">
        <f t="shared" si="7"/>
        <v>4600.01</v>
      </c>
      <c r="G36" s="8" t="s">
        <v>223</v>
      </c>
      <c r="H36" s="187">
        <v>0</v>
      </c>
      <c r="I36" s="187">
        <v>0</v>
      </c>
      <c r="J36" s="188"/>
      <c r="K36" s="188"/>
      <c r="L36" s="188"/>
      <c r="M36" s="188">
        <v>0</v>
      </c>
      <c r="N36" s="187">
        <v>0</v>
      </c>
      <c r="O36" s="188">
        <f t="shared" si="4"/>
        <v>0</v>
      </c>
      <c r="Q36" s="189">
        <v>0</v>
      </c>
      <c r="R36" s="189">
        <v>0</v>
      </c>
      <c r="S36" s="190"/>
      <c r="T36" s="190"/>
      <c r="U36" s="190"/>
      <c r="V36" s="189">
        <v>0</v>
      </c>
      <c r="W36" s="189">
        <v>0</v>
      </c>
      <c r="X36" s="190">
        <f t="shared" si="5"/>
        <v>0</v>
      </c>
      <c r="Z36" s="192">
        <v>0</v>
      </c>
      <c r="AA36" s="192">
        <v>0</v>
      </c>
      <c r="AB36" s="192"/>
      <c r="AC36" s="193"/>
      <c r="AD36" s="193"/>
      <c r="AE36" s="192">
        <v>0</v>
      </c>
      <c r="AF36" s="192">
        <v>0</v>
      </c>
      <c r="AG36" s="193">
        <f t="shared" si="6"/>
        <v>0</v>
      </c>
      <c r="AI36" s="194">
        <v>0</v>
      </c>
      <c r="AJ36" s="194">
        <v>0</v>
      </c>
      <c r="AK36" s="163"/>
      <c r="AL36" s="194">
        <f>IFERROR(VLOOKUP(B36,[3]rptBudgetaryBudgetCrossOrganiza!$A$531:$N$572,13,FALSE),"0")</f>
        <v>0</v>
      </c>
      <c r="AM36" s="163"/>
      <c r="AN36" s="163"/>
      <c r="AO36" s="163"/>
      <c r="AP36" s="163"/>
      <c r="AQ36" s="163"/>
      <c r="AS36" s="190"/>
      <c r="AT36" s="190"/>
      <c r="AU36" s="190"/>
      <c r="AV36" s="190"/>
      <c r="AW36" s="190"/>
      <c r="AX36" s="190"/>
      <c r="AY36" s="190"/>
      <c r="AZ36" s="190"/>
    </row>
    <row r="37" spans="1:56" x14ac:dyDescent="0.25">
      <c r="A37" s="166">
        <v>3</v>
      </c>
      <c r="B37" s="139" t="s">
        <v>236</v>
      </c>
      <c r="C37" s="183" t="str">
        <f t="shared" si="0"/>
        <v>30</v>
      </c>
      <c r="D37" s="184" t="str">
        <f t="shared" si="1"/>
        <v>40</v>
      </c>
      <c r="E37" s="185" t="str">
        <f t="shared" si="2"/>
        <v>400</v>
      </c>
      <c r="F37" s="3" t="str">
        <f t="shared" si="7"/>
        <v>4850.07</v>
      </c>
      <c r="G37" s="8" t="s">
        <v>234</v>
      </c>
      <c r="H37" s="187">
        <v>0</v>
      </c>
      <c r="I37" s="187">
        <v>0</v>
      </c>
      <c r="J37" s="188"/>
      <c r="K37" s="188"/>
      <c r="L37" s="188"/>
      <c r="M37" s="188">
        <v>0</v>
      </c>
      <c r="N37" s="187">
        <v>0</v>
      </c>
      <c r="O37" s="188">
        <f t="shared" si="4"/>
        <v>0</v>
      </c>
      <c r="Q37" s="189">
        <v>0</v>
      </c>
      <c r="R37" s="189">
        <v>0</v>
      </c>
      <c r="S37" s="190"/>
      <c r="T37" s="190"/>
      <c r="U37" s="190"/>
      <c r="V37" s="189">
        <v>0</v>
      </c>
      <c r="W37" s="189">
        <v>0</v>
      </c>
      <c r="X37" s="190">
        <f t="shared" si="5"/>
        <v>0</v>
      </c>
      <c r="Z37" s="192">
        <v>0</v>
      </c>
      <c r="AA37" s="192">
        <v>0</v>
      </c>
      <c r="AB37" s="192"/>
      <c r="AC37" s="193"/>
      <c r="AD37" s="193"/>
      <c r="AE37" s="192">
        <v>0</v>
      </c>
      <c r="AF37" s="192">
        <v>0</v>
      </c>
      <c r="AG37" s="193">
        <f t="shared" si="6"/>
        <v>0</v>
      </c>
      <c r="AI37" s="194">
        <v>0</v>
      </c>
      <c r="AJ37" s="194">
        <v>0</v>
      </c>
      <c r="AK37" s="163"/>
      <c r="AL37" s="194">
        <f>IFERROR(VLOOKUP(B37,[3]rptBudgetaryBudgetCrossOrganiza!$A$531:$N$572,13,FALSE),"0")</f>
        <v>0</v>
      </c>
      <c r="AM37" s="163"/>
      <c r="AN37" s="163"/>
      <c r="AO37" s="163"/>
      <c r="AP37" s="163"/>
      <c r="AQ37" s="163"/>
      <c r="AS37" s="190"/>
      <c r="AT37" s="190"/>
      <c r="AU37" s="190"/>
      <c r="AV37" s="190"/>
      <c r="AW37" s="190"/>
      <c r="AX37" s="190"/>
      <c r="AY37" s="190"/>
      <c r="AZ37" s="190"/>
    </row>
    <row r="38" spans="1:56" x14ac:dyDescent="0.25">
      <c r="A38" s="166">
        <v>3</v>
      </c>
      <c r="B38" s="139" t="s">
        <v>240</v>
      </c>
      <c r="C38" s="183" t="str">
        <f t="shared" si="0"/>
        <v>30</v>
      </c>
      <c r="D38" s="184" t="str">
        <f t="shared" si="1"/>
        <v>40</v>
      </c>
      <c r="E38" s="185" t="str">
        <f t="shared" si="2"/>
        <v>400</v>
      </c>
      <c r="F38" s="3" t="str">
        <f t="shared" si="7"/>
        <v>4850.08</v>
      </c>
      <c r="G38" s="8" t="s">
        <v>238</v>
      </c>
      <c r="H38" s="187">
        <v>0</v>
      </c>
      <c r="I38" s="187">
        <v>0</v>
      </c>
      <c r="J38" s="188"/>
      <c r="K38" s="188"/>
      <c r="L38" s="188"/>
      <c r="M38" s="188">
        <v>0</v>
      </c>
      <c r="N38" s="187">
        <v>0</v>
      </c>
      <c r="O38" s="188">
        <f t="shared" si="4"/>
        <v>0</v>
      </c>
      <c r="Q38" s="189">
        <v>0</v>
      </c>
      <c r="R38" s="189">
        <v>0</v>
      </c>
      <c r="S38" s="190"/>
      <c r="T38" s="190"/>
      <c r="U38" s="190"/>
      <c r="V38" s="189">
        <v>0</v>
      </c>
      <c r="W38" s="189">
        <v>0</v>
      </c>
      <c r="X38" s="190">
        <f t="shared" si="5"/>
        <v>0</v>
      </c>
      <c r="Z38" s="192">
        <v>0</v>
      </c>
      <c r="AA38" s="192">
        <v>0</v>
      </c>
      <c r="AB38" s="192"/>
      <c r="AC38" s="193"/>
      <c r="AD38" s="193"/>
      <c r="AE38" s="192">
        <v>0</v>
      </c>
      <c r="AF38" s="192">
        <v>0</v>
      </c>
      <c r="AG38" s="193">
        <f t="shared" si="6"/>
        <v>0</v>
      </c>
      <c r="AI38" s="194">
        <v>0</v>
      </c>
      <c r="AJ38" s="194">
        <v>0</v>
      </c>
      <c r="AK38" s="163"/>
      <c r="AL38" s="194">
        <f>IFERROR(VLOOKUP(B38,[3]rptBudgetaryBudgetCrossOrganiza!$A$531:$N$572,13,FALSE),"0")</f>
        <v>0</v>
      </c>
      <c r="AM38" s="163"/>
      <c r="AN38" s="163"/>
      <c r="AO38" s="163"/>
      <c r="AP38" s="163"/>
      <c r="AQ38" s="163"/>
      <c r="AS38" s="190"/>
      <c r="AT38" s="190"/>
      <c r="AU38" s="190"/>
      <c r="AV38" s="190"/>
      <c r="AW38" s="190"/>
      <c r="AX38" s="190"/>
      <c r="AY38" s="190"/>
      <c r="AZ38" s="190"/>
    </row>
    <row r="39" spans="1:56" x14ac:dyDescent="0.25">
      <c r="A39" s="166">
        <v>3</v>
      </c>
      <c r="B39" s="139" t="s">
        <v>174</v>
      </c>
      <c r="C39" s="183" t="str">
        <f t="shared" si="0"/>
        <v>30</v>
      </c>
      <c r="D39" s="184" t="str">
        <f t="shared" si="1"/>
        <v>45</v>
      </c>
      <c r="E39" s="185" t="str">
        <f t="shared" si="2"/>
        <v>000</v>
      </c>
      <c r="F39" s="3" t="str">
        <f t="shared" si="7"/>
        <v>4300.12</v>
      </c>
      <c r="G39" s="8" t="s">
        <v>173</v>
      </c>
      <c r="H39" s="187">
        <v>2300000</v>
      </c>
      <c r="I39" s="187">
        <v>2300000</v>
      </c>
      <c r="J39" s="188"/>
      <c r="K39" s="188"/>
      <c r="L39" s="188"/>
      <c r="M39" s="188">
        <v>3516096.16</v>
      </c>
      <c r="N39" s="187">
        <v>3516096.16</v>
      </c>
      <c r="O39" s="188">
        <f t="shared" si="4"/>
        <v>-1216096.1600000001</v>
      </c>
      <c r="Q39" s="189">
        <v>2500000</v>
      </c>
      <c r="R39" s="189">
        <v>2500000</v>
      </c>
      <c r="S39" s="190"/>
      <c r="T39" s="190"/>
      <c r="U39" s="190"/>
      <c r="V39" s="189">
        <v>3204791.11</v>
      </c>
      <c r="W39" s="189">
        <v>3204791.11</v>
      </c>
      <c r="X39" s="190">
        <f t="shared" si="5"/>
        <v>-704791.10999999987</v>
      </c>
      <c r="Y39" s="146"/>
      <c r="Z39" s="192">
        <v>2300000</v>
      </c>
      <c r="AA39" s="192">
        <v>2300000</v>
      </c>
      <c r="AB39" s="192"/>
      <c r="AC39" s="193"/>
      <c r="AD39" s="193"/>
      <c r="AE39" s="192">
        <v>3565508.39</v>
      </c>
      <c r="AF39" s="192">
        <v>3565508.39</v>
      </c>
      <c r="AG39" s="193">
        <f t="shared" si="6"/>
        <v>-1265508.3900000001</v>
      </c>
      <c r="AH39" s="146"/>
      <c r="AI39" s="194">
        <v>2300000</v>
      </c>
      <c r="AJ39" s="194">
        <v>2300000</v>
      </c>
      <c r="AK39" s="163"/>
      <c r="AL39" s="194">
        <f>IFERROR(VLOOKUP(B39,[3]rptBudgetaryBudgetCrossOrganiza!$A$531:$N$572,13,FALSE),"0")</f>
        <v>1011896.06</v>
      </c>
      <c r="AM39" s="163"/>
      <c r="AN39" s="163"/>
      <c r="AO39" s="163"/>
      <c r="AP39" s="163"/>
      <c r="AQ39" s="163"/>
      <c r="AR39" s="146"/>
      <c r="AS39" s="190"/>
      <c r="AT39" s="190"/>
      <c r="AU39" s="190"/>
      <c r="AV39" s="190"/>
      <c r="AW39" s="190"/>
      <c r="AX39" s="190"/>
      <c r="AY39" s="190"/>
      <c r="AZ39" s="190"/>
      <c r="BA39" s="146"/>
      <c r="BB39" s="146"/>
      <c r="BC39" s="146"/>
      <c r="BD39" s="146"/>
    </row>
    <row r="40" spans="1:56" x14ac:dyDescent="0.25">
      <c r="A40" s="166">
        <v>3</v>
      </c>
      <c r="B40" s="139" t="s">
        <v>175</v>
      </c>
      <c r="C40" s="183" t="str">
        <f t="shared" si="0"/>
        <v>30</v>
      </c>
      <c r="D40" s="184" t="str">
        <f t="shared" si="1"/>
        <v>45</v>
      </c>
      <c r="E40" s="185" t="str">
        <f t="shared" si="2"/>
        <v>000</v>
      </c>
      <c r="F40" s="3" t="str">
        <f t="shared" si="7"/>
        <v>4300.13</v>
      </c>
      <c r="G40" s="8" t="s">
        <v>176</v>
      </c>
      <c r="H40" s="187">
        <v>0</v>
      </c>
      <c r="I40" s="187">
        <v>0</v>
      </c>
      <c r="J40" s="188"/>
      <c r="K40" s="188"/>
      <c r="L40" s="188"/>
      <c r="M40" s="188">
        <v>0</v>
      </c>
      <c r="N40" s="187">
        <v>0</v>
      </c>
      <c r="O40" s="188">
        <f t="shared" si="4"/>
        <v>0</v>
      </c>
      <c r="Q40" s="189">
        <v>0</v>
      </c>
      <c r="R40" s="189">
        <v>0</v>
      </c>
      <c r="S40" s="190"/>
      <c r="T40" s="190"/>
      <c r="U40" s="190"/>
      <c r="V40" s="189">
        <v>0</v>
      </c>
      <c r="W40" s="189">
        <v>0</v>
      </c>
      <c r="X40" s="190">
        <f t="shared" si="5"/>
        <v>0</v>
      </c>
      <c r="Y40" s="146"/>
      <c r="Z40" s="192">
        <v>0</v>
      </c>
      <c r="AA40" s="192">
        <v>0</v>
      </c>
      <c r="AB40" s="192"/>
      <c r="AC40" s="193"/>
      <c r="AD40" s="193"/>
      <c r="AE40" s="192">
        <v>0</v>
      </c>
      <c r="AF40" s="192">
        <v>0</v>
      </c>
      <c r="AG40" s="193">
        <f t="shared" si="6"/>
        <v>0</v>
      </c>
      <c r="AH40" s="146"/>
      <c r="AI40" s="194">
        <v>0</v>
      </c>
      <c r="AJ40" s="194">
        <v>0</v>
      </c>
      <c r="AK40" s="163"/>
      <c r="AL40" s="194">
        <f>IFERROR(VLOOKUP(B40,[3]rptBudgetaryBudgetCrossOrganiza!$A$531:$N$572,13,FALSE),"0")</f>
        <v>0</v>
      </c>
      <c r="AM40" s="163"/>
      <c r="AN40" s="163"/>
      <c r="AO40" s="163"/>
      <c r="AP40" s="163"/>
      <c r="AQ40" s="163"/>
      <c r="AR40" s="146"/>
      <c r="AS40" s="190"/>
      <c r="AT40" s="190"/>
      <c r="AU40" s="190"/>
      <c r="AV40" s="190"/>
      <c r="AW40" s="190"/>
      <c r="AX40" s="190"/>
      <c r="AY40" s="190"/>
      <c r="AZ40" s="190"/>
      <c r="BA40" s="146"/>
      <c r="BB40" s="146"/>
      <c r="BC40" s="146"/>
      <c r="BD40" s="146"/>
    </row>
    <row r="41" spans="1:56" x14ac:dyDescent="0.25">
      <c r="A41" s="166">
        <v>3</v>
      </c>
      <c r="B41" s="139" t="s">
        <v>177</v>
      </c>
      <c r="C41" s="183" t="str">
        <f t="shared" si="0"/>
        <v>30</v>
      </c>
      <c r="D41" s="184" t="str">
        <f t="shared" si="1"/>
        <v>45</v>
      </c>
      <c r="E41" s="185" t="str">
        <f t="shared" si="2"/>
        <v>000</v>
      </c>
      <c r="F41" s="3" t="str">
        <f t="shared" si="7"/>
        <v>4300.14</v>
      </c>
      <c r="G41" s="8" t="s">
        <v>178</v>
      </c>
      <c r="H41" s="187">
        <v>0</v>
      </c>
      <c r="I41" s="187">
        <v>0</v>
      </c>
      <c r="J41" s="188"/>
      <c r="K41" s="188"/>
      <c r="L41" s="188"/>
      <c r="M41" s="188">
        <v>0</v>
      </c>
      <c r="N41" s="187">
        <v>0</v>
      </c>
      <c r="O41" s="188">
        <f t="shared" si="4"/>
        <v>0</v>
      </c>
      <c r="Q41" s="189">
        <v>0</v>
      </c>
      <c r="R41" s="189">
        <v>0</v>
      </c>
      <c r="S41" s="190"/>
      <c r="T41" s="190"/>
      <c r="U41" s="190"/>
      <c r="V41" s="189">
        <v>0</v>
      </c>
      <c r="W41" s="189">
        <v>0</v>
      </c>
      <c r="X41" s="190">
        <f t="shared" si="5"/>
        <v>0</v>
      </c>
      <c r="Y41" s="146"/>
      <c r="Z41" s="192">
        <v>0</v>
      </c>
      <c r="AA41" s="192">
        <v>0</v>
      </c>
      <c r="AB41" s="192"/>
      <c r="AC41" s="193"/>
      <c r="AD41" s="193"/>
      <c r="AE41" s="192">
        <v>0</v>
      </c>
      <c r="AF41" s="192">
        <v>0</v>
      </c>
      <c r="AG41" s="193">
        <f t="shared" si="6"/>
        <v>0</v>
      </c>
      <c r="AH41" s="146"/>
      <c r="AI41" s="194">
        <v>0</v>
      </c>
      <c r="AJ41" s="194">
        <v>0</v>
      </c>
      <c r="AK41" s="163"/>
      <c r="AL41" s="194">
        <f>IFERROR(VLOOKUP(B41,[3]rptBudgetaryBudgetCrossOrganiza!$A$531:$N$572,13,FALSE),"0")</f>
        <v>0</v>
      </c>
      <c r="AM41" s="163"/>
      <c r="AN41" s="163"/>
      <c r="AO41" s="163"/>
      <c r="AP41" s="163"/>
      <c r="AQ41" s="163"/>
      <c r="AR41" s="146"/>
      <c r="AS41" s="190"/>
      <c r="AT41" s="190"/>
      <c r="AU41" s="190"/>
      <c r="AV41" s="190"/>
      <c r="AW41" s="190"/>
      <c r="AX41" s="190"/>
      <c r="AY41" s="190"/>
      <c r="AZ41" s="190"/>
      <c r="BA41" s="146"/>
      <c r="BB41" s="146"/>
      <c r="BC41" s="146"/>
      <c r="BD41" s="146"/>
    </row>
    <row r="42" spans="1:56" x14ac:dyDescent="0.25">
      <c r="A42" s="166">
        <v>1</v>
      </c>
      <c r="B42" s="139" t="s">
        <v>208</v>
      </c>
      <c r="C42" s="183" t="str">
        <f t="shared" si="0"/>
        <v>30</v>
      </c>
      <c r="D42" s="184" t="str">
        <f t="shared" si="1"/>
        <v>45</v>
      </c>
      <c r="E42" s="185" t="str">
        <f t="shared" si="2"/>
        <v>000</v>
      </c>
      <c r="F42" s="3" t="str">
        <f t="shared" si="7"/>
        <v>4520.09</v>
      </c>
      <c r="G42" s="8" t="s">
        <v>207</v>
      </c>
      <c r="H42" s="187">
        <v>0</v>
      </c>
      <c r="I42" s="187">
        <v>0</v>
      </c>
      <c r="J42" s="188"/>
      <c r="K42" s="188"/>
      <c r="L42" s="188"/>
      <c r="M42" s="188">
        <v>0</v>
      </c>
      <c r="N42" s="187">
        <v>0</v>
      </c>
      <c r="O42" s="188">
        <f t="shared" si="4"/>
        <v>0</v>
      </c>
      <c r="Q42" s="189">
        <v>125000</v>
      </c>
      <c r="R42" s="189">
        <v>125000</v>
      </c>
      <c r="S42" s="190"/>
      <c r="T42" s="190"/>
      <c r="U42" s="190"/>
      <c r="V42" s="189">
        <v>107656.79</v>
      </c>
      <c r="W42" s="189">
        <v>107656.79</v>
      </c>
      <c r="X42" s="190">
        <f t="shared" si="5"/>
        <v>17343.210000000006</v>
      </c>
      <c r="Z42" s="192">
        <v>125000</v>
      </c>
      <c r="AA42" s="192">
        <v>125000</v>
      </c>
      <c r="AB42" s="192"/>
      <c r="AC42" s="193"/>
      <c r="AD42" s="193"/>
      <c r="AE42" s="192">
        <v>0</v>
      </c>
      <c r="AF42" s="192">
        <v>0</v>
      </c>
      <c r="AG42" s="193">
        <f t="shared" si="6"/>
        <v>125000</v>
      </c>
      <c r="AI42" s="194">
        <v>125000</v>
      </c>
      <c r="AJ42" s="194">
        <v>125000</v>
      </c>
      <c r="AK42" s="163"/>
      <c r="AL42" s="194">
        <f>IFERROR(VLOOKUP(B42,[3]rptBudgetaryBudgetCrossOrganiza!$A$531:$N$572,13,FALSE),"0")</f>
        <v>0</v>
      </c>
      <c r="AM42" s="163"/>
      <c r="AN42" s="163"/>
      <c r="AO42" s="163"/>
      <c r="AP42" s="163"/>
      <c r="AQ42" s="163"/>
      <c r="AS42" s="190"/>
      <c r="AT42" s="190"/>
      <c r="AU42" s="190"/>
      <c r="AV42" s="190"/>
      <c r="AW42" s="190"/>
      <c r="AX42" s="190"/>
      <c r="AY42" s="190"/>
      <c r="AZ42" s="190"/>
    </row>
    <row r="43" spans="1:56" x14ac:dyDescent="0.25">
      <c r="A43" s="166">
        <v>1</v>
      </c>
      <c r="B43" s="139" t="s">
        <v>227</v>
      </c>
      <c r="C43" s="183" t="str">
        <f t="shared" si="0"/>
        <v>30</v>
      </c>
      <c r="D43" s="184" t="str">
        <f t="shared" si="1"/>
        <v>45</v>
      </c>
      <c r="E43" s="185" t="str">
        <f t="shared" si="2"/>
        <v>000</v>
      </c>
      <c r="F43" s="3" t="str">
        <f t="shared" si="7"/>
        <v>4600.13</v>
      </c>
      <c r="G43" s="8" t="s">
        <v>228</v>
      </c>
      <c r="H43" s="187">
        <v>2150</v>
      </c>
      <c r="I43" s="187">
        <v>2150</v>
      </c>
      <c r="J43" s="188"/>
      <c r="K43" s="188"/>
      <c r="L43" s="188"/>
      <c r="M43" s="188">
        <v>4940.6499999999996</v>
      </c>
      <c r="N43" s="187">
        <v>4940.6499999999996</v>
      </c>
      <c r="O43" s="188">
        <f t="shared" si="4"/>
        <v>-2790.6499999999996</v>
      </c>
      <c r="Q43" s="189">
        <v>2200</v>
      </c>
      <c r="R43" s="189">
        <v>2200</v>
      </c>
      <c r="S43" s="190"/>
      <c r="T43" s="190"/>
      <c r="U43" s="190"/>
      <c r="V43" s="189">
        <v>11752.69</v>
      </c>
      <c r="W43" s="189">
        <v>11752.69</v>
      </c>
      <c r="X43" s="190">
        <f t="shared" si="5"/>
        <v>-9552.69</v>
      </c>
      <c r="Z43" s="192">
        <v>5000</v>
      </c>
      <c r="AA43" s="192">
        <v>5000</v>
      </c>
      <c r="AB43" s="192"/>
      <c r="AC43" s="193"/>
      <c r="AD43" s="193"/>
      <c r="AE43" s="192">
        <v>10522.2</v>
      </c>
      <c r="AF43" s="192">
        <v>10522.2</v>
      </c>
      <c r="AG43" s="193">
        <f t="shared" si="6"/>
        <v>-5522.2000000000007</v>
      </c>
      <c r="AI43" s="194">
        <v>5000</v>
      </c>
      <c r="AJ43" s="194">
        <v>5000</v>
      </c>
      <c r="AK43" s="163"/>
      <c r="AL43" s="194">
        <f>IFERROR(VLOOKUP(B43,[3]rptBudgetaryBudgetCrossOrganiza!$A$531:$N$572,13,FALSE),"0")</f>
        <v>9528.7999999999993</v>
      </c>
      <c r="AM43" s="163"/>
      <c r="AN43" s="163"/>
      <c r="AO43" s="163"/>
      <c r="AP43" s="163"/>
      <c r="AQ43" s="163"/>
      <c r="AS43" s="190"/>
      <c r="AT43" s="190"/>
      <c r="AU43" s="190"/>
      <c r="AV43" s="190"/>
      <c r="AW43" s="190"/>
      <c r="AX43" s="190"/>
      <c r="AY43" s="190"/>
      <c r="AZ43" s="190"/>
    </row>
    <row r="44" spans="1:56" x14ac:dyDescent="0.25">
      <c r="A44" s="166">
        <v>3</v>
      </c>
      <c r="B44" s="139" t="s">
        <v>241</v>
      </c>
      <c r="C44" s="183" t="str">
        <f t="shared" si="0"/>
        <v>30</v>
      </c>
      <c r="D44" s="184" t="str">
        <f t="shared" si="1"/>
        <v>45</v>
      </c>
      <c r="E44" s="185" t="str">
        <f t="shared" si="2"/>
        <v>000</v>
      </c>
      <c r="F44" s="3" t="str">
        <f t="shared" si="7"/>
        <v>4850.08</v>
      </c>
      <c r="G44" s="8" t="s">
        <v>238</v>
      </c>
      <c r="H44" s="187">
        <v>500000</v>
      </c>
      <c r="I44" s="187">
        <v>500000</v>
      </c>
      <c r="J44" s="188"/>
      <c r="K44" s="188"/>
      <c r="L44" s="188"/>
      <c r="M44" s="188">
        <v>0</v>
      </c>
      <c r="N44" s="187">
        <v>0</v>
      </c>
      <c r="O44" s="188">
        <f t="shared" si="4"/>
        <v>500000</v>
      </c>
      <c r="Q44" s="189">
        <v>0</v>
      </c>
      <c r="R44" s="189">
        <v>0</v>
      </c>
      <c r="S44" s="190"/>
      <c r="T44" s="190"/>
      <c r="U44" s="190"/>
      <c r="V44" s="189">
        <v>0</v>
      </c>
      <c r="W44" s="189">
        <v>0</v>
      </c>
      <c r="X44" s="190">
        <f t="shared" si="5"/>
        <v>0</v>
      </c>
      <c r="Z44" s="192">
        <v>0</v>
      </c>
      <c r="AA44" s="192">
        <v>0</v>
      </c>
      <c r="AB44" s="192"/>
      <c r="AC44" s="193"/>
      <c r="AD44" s="193"/>
      <c r="AE44" s="192">
        <v>716.26</v>
      </c>
      <c r="AF44" s="192">
        <v>716.26</v>
      </c>
      <c r="AG44" s="193">
        <f t="shared" si="6"/>
        <v>-716.26</v>
      </c>
      <c r="AI44" s="194">
        <v>0</v>
      </c>
      <c r="AJ44" s="194">
        <v>0</v>
      </c>
      <c r="AK44" s="163"/>
      <c r="AL44" s="194">
        <f>IFERROR(VLOOKUP(B44,[3]rptBudgetaryBudgetCrossOrganiza!$A$531:$N$572,13,FALSE),"0")</f>
        <v>0</v>
      </c>
      <c r="AM44" s="163"/>
      <c r="AN44" s="163"/>
      <c r="AO44" s="163"/>
      <c r="AP44" s="163"/>
      <c r="AQ44" s="163"/>
      <c r="AS44" s="190"/>
      <c r="AT44" s="190"/>
      <c r="AU44" s="190"/>
      <c r="AV44" s="190"/>
      <c r="AW44" s="190"/>
      <c r="AX44" s="190"/>
      <c r="AY44" s="190"/>
      <c r="AZ44" s="190"/>
    </row>
    <row r="45" spans="1:56" x14ac:dyDescent="0.25">
      <c r="H45" s="169">
        <f>SUM(H3:H44)</f>
        <v>4587350</v>
      </c>
      <c r="I45" s="169">
        <f t="shared" ref="I45:O45" si="8">SUM(I3:I44)</f>
        <v>4587350</v>
      </c>
      <c r="J45" s="169">
        <f t="shared" si="8"/>
        <v>0</v>
      </c>
      <c r="K45" s="169">
        <f t="shared" si="8"/>
        <v>0</v>
      </c>
      <c r="L45" s="169">
        <f t="shared" si="8"/>
        <v>0</v>
      </c>
      <c r="M45" s="169">
        <f t="shared" si="8"/>
        <v>7781892.0900000008</v>
      </c>
      <c r="N45" s="169">
        <f t="shared" si="8"/>
        <v>7781892.0900000008</v>
      </c>
      <c r="O45" s="146">
        <f t="shared" si="8"/>
        <v>-3194542.09</v>
      </c>
      <c r="Q45" s="169">
        <f>SUBTOTAL(9,Q3:Q44)</f>
        <v>4875730</v>
      </c>
      <c r="R45" s="169">
        <f t="shared" ref="R45:X45" si="9">SUBTOTAL(9,R3:R44)</f>
        <v>4875730</v>
      </c>
      <c r="S45" s="169">
        <f t="shared" si="9"/>
        <v>0</v>
      </c>
      <c r="T45" s="169">
        <f t="shared" si="9"/>
        <v>0</v>
      </c>
      <c r="U45" s="169">
        <f t="shared" si="9"/>
        <v>0</v>
      </c>
      <c r="V45" s="169">
        <f t="shared" si="9"/>
        <v>6300215.9400000004</v>
      </c>
      <c r="W45" s="169">
        <f t="shared" si="9"/>
        <v>6300215.9400000004</v>
      </c>
      <c r="X45" s="169">
        <f t="shared" si="9"/>
        <v>-1424485.94</v>
      </c>
      <c r="Z45" s="169">
        <f t="shared" ref="Z45:AA45" si="10">SUM(Z3:Z44)</f>
        <v>5226745</v>
      </c>
      <c r="AA45" s="169">
        <f t="shared" si="10"/>
        <v>5226745</v>
      </c>
      <c r="AB45" s="169">
        <f t="shared" ref="AB45" si="11">SUM(AB3:AB44)</f>
        <v>0</v>
      </c>
      <c r="AC45" s="169">
        <f t="shared" ref="AC45" si="12">SUM(AC3:AC44)</f>
        <v>0</v>
      </c>
      <c r="AD45" s="169">
        <f t="shared" ref="AD45" si="13">SUM(AD3:AD44)</f>
        <v>0</v>
      </c>
      <c r="AE45" s="169">
        <f t="shared" ref="AE45" si="14">SUM(AE3:AE44)</f>
        <v>6586050.9199999999</v>
      </c>
      <c r="AF45" s="169">
        <f t="shared" ref="AF45" si="15">SUM(AF3:AF44)</f>
        <v>6586050.9199999999</v>
      </c>
      <c r="AG45" s="169">
        <f t="shared" ref="AG45" si="16">SUM(AG3:AG44)</f>
        <v>-1359305.92</v>
      </c>
      <c r="AI45" s="169">
        <f t="shared" ref="AI45" si="17">SUM(AI3:AI44)</f>
        <v>5226745</v>
      </c>
      <c r="AJ45" s="169">
        <f t="shared" ref="AJ45" si="18">SUM(AJ3:AJ44)</f>
        <v>5226745</v>
      </c>
      <c r="AL45" s="169">
        <f t="shared" ref="AL45" si="19">SUM(AL3:AL44)</f>
        <v>1661668.58</v>
      </c>
      <c r="AM45" s="169">
        <f t="shared" ref="AM45" si="20">SUM(AM3:AM44)</f>
        <v>0</v>
      </c>
      <c r="AN45" s="169">
        <f t="shared" ref="AN45" si="21">SUM(AN3:AN44)</f>
        <v>0</v>
      </c>
      <c r="AO45" s="169">
        <f t="shared" ref="AO45" si="22">SUM(AO3:AO44)</f>
        <v>0</v>
      </c>
    </row>
  </sheetData>
  <sortState ref="A3:WWX44">
    <sortCondition ref="B3:B44"/>
    <sortCondition ref="G3:G44"/>
  </sortState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5" sqref="C5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26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25" t="s">
        <v>123</v>
      </c>
      <c r="C1" s="125"/>
    </row>
    <row r="2" spans="1:22" x14ac:dyDescent="0.25">
      <c r="A2" s="125" t="s">
        <v>124</v>
      </c>
      <c r="C2" s="125"/>
      <c r="D2" s="127" t="s">
        <v>125</v>
      </c>
      <c r="E2" s="15"/>
      <c r="F2" s="127" t="s">
        <v>1</v>
      </c>
      <c r="G2" s="15"/>
      <c r="H2" s="127" t="s">
        <v>2</v>
      </c>
      <c r="I2" s="15"/>
      <c r="J2" s="127" t="s">
        <v>3</v>
      </c>
      <c r="K2" s="15"/>
      <c r="L2" s="127" t="s">
        <v>4</v>
      </c>
      <c r="M2" s="15"/>
      <c r="N2" s="127"/>
      <c r="O2" s="15"/>
      <c r="P2" s="127"/>
      <c r="Q2" s="128"/>
      <c r="R2" s="127"/>
      <c r="T2" s="129"/>
    </row>
    <row r="4" spans="1:22" x14ac:dyDescent="0.25">
      <c r="A4" s="125" t="s">
        <v>126</v>
      </c>
      <c r="C4" s="125"/>
    </row>
    <row r="5" spans="1:22" x14ac:dyDescent="0.25">
      <c r="B5" s="125"/>
      <c r="C5" s="125" t="s">
        <v>127</v>
      </c>
      <c r="D5" s="130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2" x14ac:dyDescent="0.25">
      <c r="B6" s="125"/>
      <c r="C6" s="125" t="s">
        <v>128</v>
      </c>
      <c r="D6" s="130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2" x14ac:dyDescent="0.25">
      <c r="B7" s="125"/>
      <c r="C7" s="125" t="s">
        <v>129</v>
      </c>
      <c r="D7" s="130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22" x14ac:dyDescent="0.25">
      <c r="B8" s="125"/>
      <c r="C8" s="125" t="s">
        <v>130</v>
      </c>
      <c r="D8" s="130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</row>
    <row r="9" spans="1:22" x14ac:dyDescent="0.25">
      <c r="B9" s="125"/>
      <c r="C9" s="125" t="s">
        <v>131</v>
      </c>
      <c r="D9" s="130"/>
      <c r="E9" s="126"/>
      <c r="F9" s="126"/>
      <c r="G9" s="126"/>
      <c r="H9" s="137"/>
      <c r="I9" s="126"/>
      <c r="J9" s="126"/>
      <c r="K9" s="126"/>
      <c r="L9" s="126"/>
      <c r="M9" s="126"/>
      <c r="N9" s="126"/>
      <c r="O9" s="126"/>
      <c r="P9" s="126"/>
      <c r="Q9" s="126"/>
      <c r="R9" s="126"/>
      <c r="V9" s="131"/>
    </row>
    <row r="10" spans="1:22" x14ac:dyDescent="0.25">
      <c r="A10" s="125" t="s">
        <v>132</v>
      </c>
      <c r="C10" s="125"/>
      <c r="D10" s="132">
        <f>SUM(D5:D8)</f>
        <v>0</v>
      </c>
      <c r="E10" s="126"/>
      <c r="F10" s="132">
        <f>SUM(F5:F8)</f>
        <v>0</v>
      </c>
      <c r="G10" s="126"/>
      <c r="H10" s="133">
        <f>SUM(H5:H9)</f>
        <v>0</v>
      </c>
      <c r="I10" s="126"/>
      <c r="J10" s="133">
        <f>SUM(J5:J9)</f>
        <v>0</v>
      </c>
      <c r="K10" s="126"/>
      <c r="L10" s="133">
        <f>SUM(L5:L9)</f>
        <v>0</v>
      </c>
      <c r="M10" s="126"/>
      <c r="N10" s="133">
        <f>SUM(N5:N9)</f>
        <v>0</v>
      </c>
      <c r="O10" s="126"/>
      <c r="P10" s="133">
        <f>SUM(P5:P9)</f>
        <v>0</v>
      </c>
      <c r="Q10" s="126"/>
      <c r="R10" s="133">
        <f>SUM(R5:R9)</f>
        <v>0</v>
      </c>
      <c r="T10" s="133">
        <f>SUM(T5:T9)</f>
        <v>0</v>
      </c>
    </row>
    <row r="11" spans="1:22" x14ac:dyDescent="0.25">
      <c r="B11" s="125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22" x14ac:dyDescent="0.25">
      <c r="A12" s="125" t="s">
        <v>133</v>
      </c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</row>
    <row r="13" spans="1:22" x14ac:dyDescent="0.25">
      <c r="B13" s="125"/>
      <c r="C13" s="125" t="s">
        <v>134</v>
      </c>
      <c r="D13" s="130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22" x14ac:dyDescent="0.25">
      <c r="B14" s="125"/>
      <c r="C14" s="125" t="s">
        <v>135</v>
      </c>
      <c r="D14" s="130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22" x14ac:dyDescent="0.25">
      <c r="B15" s="125"/>
      <c r="C15" s="125" t="s">
        <v>136</v>
      </c>
      <c r="D15" s="130"/>
      <c r="E15" s="126"/>
      <c r="F15" s="126"/>
      <c r="G15" s="126"/>
      <c r="H15" s="126"/>
      <c r="I15" s="126"/>
      <c r="K15" s="126"/>
      <c r="L15" s="126"/>
      <c r="M15" s="126"/>
      <c r="N15" s="126"/>
      <c r="O15" s="126"/>
      <c r="P15" s="126"/>
      <c r="Q15" s="126"/>
      <c r="R15" s="126"/>
    </row>
    <row r="16" spans="1:22" x14ac:dyDescent="0.25">
      <c r="B16" s="125"/>
      <c r="C16" s="125" t="s">
        <v>137</v>
      </c>
      <c r="D16" s="130"/>
      <c r="E16" s="126"/>
      <c r="F16" s="126"/>
      <c r="G16" s="126"/>
      <c r="H16" s="126"/>
      <c r="I16" s="126"/>
      <c r="K16" s="126"/>
      <c r="L16" s="126"/>
      <c r="M16" s="126"/>
      <c r="N16" s="126"/>
      <c r="O16" s="126"/>
      <c r="P16" s="126"/>
      <c r="Q16" s="126"/>
      <c r="R16" s="126"/>
    </row>
    <row r="17" spans="1:20" x14ac:dyDescent="0.25">
      <c r="B17" s="125"/>
      <c r="C17" s="125" t="s">
        <v>138</v>
      </c>
      <c r="D17" s="130"/>
      <c r="E17" s="126"/>
      <c r="F17" s="126"/>
      <c r="G17" s="126"/>
      <c r="H17" s="126"/>
      <c r="I17" s="126"/>
      <c r="K17" s="126"/>
      <c r="L17" s="126"/>
      <c r="M17" s="126"/>
      <c r="N17" s="126"/>
      <c r="O17" s="126"/>
      <c r="P17" s="126"/>
      <c r="Q17" s="126"/>
      <c r="R17" s="126"/>
    </row>
    <row r="18" spans="1:20" x14ac:dyDescent="0.25">
      <c r="B18" s="125"/>
      <c r="C18" s="125" t="s">
        <v>139</v>
      </c>
      <c r="D18" s="130"/>
      <c r="E18" s="126"/>
      <c r="F18" s="126"/>
      <c r="G18" s="126"/>
      <c r="H18" s="126"/>
      <c r="I18" s="126"/>
      <c r="K18" s="126"/>
      <c r="L18" s="126"/>
      <c r="M18" s="126"/>
      <c r="N18" s="126"/>
      <c r="O18" s="126"/>
      <c r="P18" s="126"/>
      <c r="Q18" s="126"/>
      <c r="R18" s="126"/>
    </row>
    <row r="19" spans="1:20" x14ac:dyDescent="0.25">
      <c r="B19" s="125"/>
      <c r="C19" s="125" t="s">
        <v>139</v>
      </c>
      <c r="D19" s="130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1:20" x14ac:dyDescent="0.25">
      <c r="B20" s="125"/>
      <c r="C20" s="125" t="s">
        <v>140</v>
      </c>
      <c r="D20" s="130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</row>
    <row r="21" spans="1:20" x14ac:dyDescent="0.25">
      <c r="A21" s="125" t="s">
        <v>141</v>
      </c>
      <c r="C21" s="125"/>
      <c r="D21" s="132">
        <f>SUM(D13:D20)</f>
        <v>0</v>
      </c>
      <c r="E21" s="126"/>
      <c r="F21" s="132">
        <f>SUM(F13:F20)</f>
        <v>0</v>
      </c>
      <c r="G21" s="126"/>
      <c r="H21" s="133">
        <f>SUM(H13:H20)</f>
        <v>0</v>
      </c>
      <c r="I21" s="126"/>
      <c r="J21" s="133"/>
      <c r="K21" s="126"/>
      <c r="L21" s="133"/>
      <c r="M21" s="126"/>
      <c r="N21" s="133"/>
      <c r="O21" s="126"/>
      <c r="P21" s="133"/>
      <c r="Q21" s="126"/>
      <c r="R21" s="133"/>
      <c r="T21" s="133"/>
    </row>
    <row r="22" spans="1:20" x14ac:dyDescent="0.25">
      <c r="B22" s="125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</row>
    <row r="23" spans="1:20" ht="15.75" thickBot="1" x14ac:dyDescent="0.3">
      <c r="A23" s="125" t="s">
        <v>142</v>
      </c>
      <c r="C23" s="125"/>
      <c r="D23" s="134">
        <f>+D10-D21</f>
        <v>0</v>
      </c>
      <c r="E23" s="126"/>
      <c r="F23" s="134">
        <f>+F10-F21</f>
        <v>0</v>
      </c>
      <c r="G23" s="126"/>
      <c r="H23" s="134">
        <f>+H10-H21</f>
        <v>0</v>
      </c>
      <c r="I23" s="126"/>
      <c r="J23" s="135"/>
      <c r="K23" s="126"/>
      <c r="L23" s="135"/>
      <c r="M23" s="126"/>
      <c r="N23" s="135"/>
      <c r="O23" s="126"/>
      <c r="P23" s="135"/>
      <c r="Q23" s="126"/>
      <c r="R23" s="135"/>
      <c r="T23" s="135"/>
    </row>
    <row r="24" spans="1:20" ht="15.75" thickTop="1" x14ac:dyDescent="0.25">
      <c r="A24" t="s">
        <v>143</v>
      </c>
      <c r="B24" s="125"/>
      <c r="C24" s="125"/>
      <c r="D24" s="130">
        <f>+D23-'[1]Current Working'!H61</f>
        <v>-2391589.8199999998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20" x14ac:dyDescent="0.25">
      <c r="A25" t="s">
        <v>144</v>
      </c>
    </row>
    <row r="26" spans="1:20" x14ac:dyDescent="0.25">
      <c r="B26" s="126"/>
      <c r="C26" s="125" t="s">
        <v>145</v>
      </c>
      <c r="D26" s="126"/>
      <c r="E26" s="126"/>
      <c r="F26" s="126"/>
      <c r="G26" s="126"/>
      <c r="H26" s="126"/>
      <c r="I26" s="126"/>
      <c r="J26" s="126"/>
      <c r="K26" s="126"/>
      <c r="N26" s="126"/>
      <c r="O26" s="126"/>
      <c r="P26" s="126"/>
      <c r="R26" s="126"/>
      <c r="S26" s="126"/>
    </row>
    <row r="27" spans="1:20" x14ac:dyDescent="0.25">
      <c r="B27" s="126"/>
      <c r="C27" s="125"/>
      <c r="D27" s="126"/>
      <c r="E27" s="126"/>
      <c r="F27" s="126"/>
      <c r="G27" s="126"/>
      <c r="H27" s="126"/>
      <c r="I27" s="126"/>
      <c r="J27" s="126"/>
      <c r="K27" s="126"/>
      <c r="N27" s="126"/>
      <c r="O27" s="126"/>
      <c r="P27" s="126"/>
      <c r="R27" s="126"/>
      <c r="S27" s="126"/>
    </row>
    <row r="28" spans="1:20" x14ac:dyDescent="0.25">
      <c r="B28" s="126"/>
      <c r="C28" s="125"/>
      <c r="D28" s="126"/>
      <c r="E28" s="126"/>
      <c r="F28" s="126"/>
      <c r="G28" s="126"/>
      <c r="H28" s="126"/>
      <c r="I28" s="126"/>
      <c r="J28" s="126"/>
      <c r="K28" s="126"/>
      <c r="N28" s="126"/>
      <c r="O28" s="126"/>
      <c r="R28" s="126"/>
      <c r="S28" s="126"/>
    </row>
    <row r="29" spans="1:20" x14ac:dyDescent="0.25">
      <c r="P29" s="131"/>
      <c r="R29" s="126"/>
      <c r="S29" s="126"/>
    </row>
    <row r="30" spans="1:20" x14ac:dyDescent="0.25">
      <c r="R30" s="126"/>
      <c r="S30" s="126"/>
    </row>
    <row r="31" spans="1:20" x14ac:dyDescent="0.25">
      <c r="R31" s="126"/>
      <c r="S31" s="126"/>
    </row>
    <row r="32" spans="1:20" x14ac:dyDescent="0.25">
      <c r="R32" s="126"/>
      <c r="S32" s="126"/>
    </row>
    <row r="35" spans="3:18" x14ac:dyDescent="0.25">
      <c r="C35" s="136"/>
      <c r="R35" s="1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4"/>
  <sheetViews>
    <sheetView workbookViewId="0">
      <selection activeCell="F29" sqref="E29:F29"/>
    </sheetView>
  </sheetViews>
  <sheetFormatPr defaultColWidth="20.85546875" defaultRowHeight="15" x14ac:dyDescent="0.25"/>
  <cols>
    <col min="1" max="1" width="20.85546875" style="1"/>
    <col min="2" max="2" width="16.140625" style="1" customWidth="1"/>
    <col min="3" max="3" width="20.85546875" style="143"/>
    <col min="4" max="4" width="58.5703125" style="1" customWidth="1"/>
    <col min="5" max="7" width="20.85546875" style="1"/>
    <col min="8" max="8" width="53" style="1" customWidth="1"/>
    <col min="9" max="12" width="20.85546875" style="143"/>
    <col min="13" max="13" width="24.5703125" style="143" customWidth="1"/>
    <col min="14" max="14" width="20.85546875" style="143"/>
    <col min="15" max="16384" width="20.85546875" style="1"/>
  </cols>
  <sheetData>
    <row r="2" spans="1:1" x14ac:dyDescent="0.25">
      <c r="A2" s="138"/>
    </row>
    <row r="3" spans="1:1" x14ac:dyDescent="0.25">
      <c r="A3" s="139"/>
    </row>
    <row r="4" spans="1:1" x14ac:dyDescent="0.25">
      <c r="A4" s="139"/>
    </row>
    <row r="5" spans="1:1" x14ac:dyDescent="0.25">
      <c r="A5" s="139"/>
    </row>
    <row r="6" spans="1:1" x14ac:dyDescent="0.25">
      <c r="A6" s="139"/>
    </row>
    <row r="7" spans="1:1" x14ac:dyDescent="0.25">
      <c r="A7" s="139"/>
    </row>
    <row r="8" spans="1:1" x14ac:dyDescent="0.25">
      <c r="A8" s="139"/>
    </row>
    <row r="9" spans="1:1" x14ac:dyDescent="0.25">
      <c r="A9" s="139"/>
    </row>
    <row r="10" spans="1:1" x14ac:dyDescent="0.25">
      <c r="A10" s="139"/>
    </row>
    <row r="11" spans="1:1" x14ac:dyDescent="0.25">
      <c r="A11" s="139"/>
    </row>
    <row r="12" spans="1:1" x14ac:dyDescent="0.25">
      <c r="A12" s="139"/>
    </row>
    <row r="44" spans="3:14" s="144" customFormat="1" x14ac:dyDescent="0.25">
      <c r="C44" s="145"/>
      <c r="I44" s="145"/>
      <c r="J44" s="145"/>
      <c r="K44" s="145"/>
      <c r="L44" s="145"/>
      <c r="M44" s="145"/>
      <c r="N44" s="145"/>
    </row>
    <row r="224" spans="9:15" x14ac:dyDescent="0.25">
      <c r="I224" s="15"/>
      <c r="J224" s="15"/>
      <c r="K224" s="15"/>
      <c r="L224" s="15"/>
      <c r="M224" s="15"/>
      <c r="N224" s="15"/>
      <c r="O224" s="1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QD2UCF5UJE4V-2141839551-44</_dlc_DocId>
    <_dlc_DocIdUrl xmlns="7184055b-e5ea-4162-8b19-ace5c644b73a">
      <Url>http://intranet2/finance/_layouts/15/DocIdRedir.aspx?ID=QD2UCF5UJE4V-2141839551-44</Url>
      <Description>QD2UCF5UJE4V-2141839551-44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06AAD-29BC-4BCA-9DE1-7FEE82904DBE}"/>
</file>

<file path=customXml/itemProps2.xml><?xml version="1.0" encoding="utf-8"?>
<ds:datastoreItem xmlns:ds="http://schemas.openxmlformats.org/officeDocument/2006/customXml" ds:itemID="{21A28622-23CC-407F-B14D-6039A4072A01}"/>
</file>

<file path=customXml/itemProps3.xml><?xml version="1.0" encoding="utf-8"?>
<ds:datastoreItem xmlns:ds="http://schemas.openxmlformats.org/officeDocument/2006/customXml" ds:itemID="{44F06AB5-CC15-490C-801F-4834B35224B6}"/>
</file>

<file path=customXml/itemProps4.xml><?xml version="1.0" encoding="utf-8"?>
<ds:datastoreItem xmlns:ds="http://schemas.openxmlformats.org/officeDocument/2006/customXml" ds:itemID="{288C8D8C-1996-4794-909F-3AFC25E22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cp:lastPrinted>2020-09-24T15:43:04Z</cp:lastPrinted>
  <dcterms:created xsi:type="dcterms:W3CDTF">2016-04-12T23:30:45Z</dcterms:created>
  <dcterms:modified xsi:type="dcterms:W3CDTF">2021-01-04T22:08:50Z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eb5bd72e-bb1a-483e-9bb3-bbb403e6cb6f</vt:lpwstr>
  </property>
</Properties>
</file>