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Community Development/"/>
    </mc:Choice>
  </mc:AlternateContent>
  <bookViews>
    <workbookView xWindow="480" yWindow="240" windowWidth="22995" windowHeight="14250" tabRatio="914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Expenses!$A$2:$BJ$207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4" l="1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322" i="4"/>
  <c r="AK323" i="4"/>
  <c r="AK324" i="4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K363" i="4"/>
  <c r="AK364" i="4"/>
  <c r="AK365" i="4"/>
  <c r="AK366" i="4"/>
  <c r="AK367" i="4"/>
  <c r="AK368" i="4"/>
  <c r="AK369" i="4"/>
  <c r="AK370" i="4"/>
  <c r="AK371" i="4"/>
  <c r="AK372" i="4"/>
  <c r="AK373" i="4"/>
  <c r="AK374" i="4"/>
  <c r="AK375" i="4"/>
  <c r="AK376" i="4"/>
  <c r="AK377" i="4"/>
  <c r="AK378" i="4"/>
  <c r="AK379" i="4"/>
  <c r="AK380" i="4"/>
  <c r="AK381" i="4"/>
  <c r="AK382" i="4"/>
  <c r="AK383" i="4"/>
  <c r="AK384" i="4"/>
  <c r="AK385" i="4"/>
  <c r="AK386" i="4"/>
  <c r="AK387" i="4"/>
  <c r="AK388" i="4"/>
  <c r="AK389" i="4"/>
  <c r="AK390" i="4"/>
  <c r="AK391" i="4"/>
  <c r="AK392" i="4"/>
  <c r="AK393" i="4"/>
  <c r="AK394" i="4"/>
  <c r="AK395" i="4"/>
  <c r="AK396" i="4"/>
  <c r="AK397" i="4"/>
  <c r="AK398" i="4"/>
  <c r="AK399" i="4"/>
  <c r="AK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3" i="4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3" i="3"/>
  <c r="AQ83" i="3" l="1"/>
  <c r="AP83" i="3"/>
  <c r="AO83" i="3"/>
  <c r="AN83" i="3"/>
  <c r="AM83" i="3"/>
  <c r="AL83" i="3"/>
  <c r="AK83" i="3"/>
  <c r="AJ83" i="3"/>
  <c r="AI83" i="3"/>
  <c r="AG83" i="3"/>
  <c r="AF83" i="3"/>
  <c r="AE83" i="3"/>
  <c r="AD83" i="3"/>
  <c r="AC83" i="3"/>
  <c r="AB83" i="3"/>
  <c r="AA83" i="3"/>
  <c r="Z83" i="3"/>
  <c r="Z82" i="3"/>
  <c r="AA82" i="3"/>
  <c r="AG82" i="3" s="1"/>
  <c r="AE82" i="3"/>
  <c r="X83" i="3"/>
  <c r="W83" i="3"/>
  <c r="V83" i="3"/>
  <c r="U83" i="3"/>
  <c r="T83" i="3"/>
  <c r="S83" i="3"/>
  <c r="R83" i="3"/>
  <c r="Q83" i="3"/>
  <c r="I83" i="3"/>
  <c r="J83" i="3"/>
  <c r="K83" i="3"/>
  <c r="L83" i="3"/>
  <c r="M83" i="3"/>
  <c r="N83" i="3"/>
  <c r="O83" i="3"/>
  <c r="H83" i="3"/>
  <c r="O400" i="4"/>
  <c r="N400" i="4"/>
  <c r="M400" i="4"/>
  <c r="L400" i="4"/>
  <c r="K400" i="4"/>
  <c r="J400" i="4"/>
  <c r="I400" i="4"/>
  <c r="H400" i="4"/>
  <c r="W400" i="4"/>
  <c r="V400" i="4"/>
  <c r="U400" i="4"/>
  <c r="T400" i="4"/>
  <c r="S400" i="4"/>
  <c r="R400" i="4"/>
  <c r="Q400" i="4"/>
  <c r="Z400" i="4"/>
  <c r="AG400" i="4"/>
  <c r="AF400" i="4"/>
  <c r="AE400" i="4"/>
  <c r="AD400" i="4"/>
  <c r="AC400" i="4"/>
  <c r="AB400" i="4"/>
  <c r="AA400" i="4"/>
  <c r="AJ400" i="4"/>
  <c r="AK400" i="4"/>
  <c r="AL400" i="4"/>
  <c r="AM400" i="4"/>
  <c r="AN400" i="4"/>
  <c r="AO400" i="4"/>
  <c r="AP400" i="4"/>
  <c r="AQ400" i="4"/>
  <c r="AI400" i="4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3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5" i="4"/>
  <c r="AL6" i="4"/>
  <c r="AL4" i="4" l="1"/>
  <c r="AL5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L364" i="4"/>
  <c r="AL365" i="4"/>
  <c r="AL366" i="4"/>
  <c r="AL367" i="4"/>
  <c r="AL368" i="4"/>
  <c r="AL369" i="4"/>
  <c r="AL370" i="4"/>
  <c r="AL371" i="4"/>
  <c r="AL372" i="4"/>
  <c r="AL373" i="4"/>
  <c r="AL374" i="4"/>
  <c r="AL375" i="4"/>
  <c r="AL376" i="4"/>
  <c r="AL377" i="4"/>
  <c r="AL378" i="4"/>
  <c r="AL379" i="4"/>
  <c r="AL380" i="4"/>
  <c r="AL381" i="4"/>
  <c r="AL382" i="4"/>
  <c r="AL383" i="4"/>
  <c r="AL384" i="4"/>
  <c r="AL385" i="4"/>
  <c r="AL386" i="4"/>
  <c r="AL387" i="4"/>
  <c r="AL388" i="4"/>
  <c r="AL389" i="4"/>
  <c r="AL390" i="4"/>
  <c r="AL391" i="4"/>
  <c r="AL392" i="4"/>
  <c r="AL393" i="4"/>
  <c r="AL394" i="4"/>
  <c r="AL395" i="4"/>
  <c r="AL396" i="4"/>
  <c r="AL397" i="4"/>
  <c r="AL398" i="4"/>
  <c r="AL399" i="4"/>
  <c r="AL3" i="4"/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3" i="3"/>
  <c r="AA4" i="3" l="1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3" i="3"/>
  <c r="AN28" i="5"/>
  <c r="AO28" i="5"/>
  <c r="AP28" i="5"/>
  <c r="AQ28" i="5"/>
  <c r="AR28" i="5"/>
  <c r="AS28" i="5"/>
  <c r="AT28" i="5"/>
  <c r="AM27" i="5"/>
  <c r="AN27" i="5"/>
  <c r="AO27" i="5"/>
  <c r="AP27" i="5"/>
  <c r="AQ27" i="5"/>
  <c r="AR27" i="5"/>
  <c r="AS27" i="5"/>
  <c r="AT27" i="5"/>
  <c r="AN26" i="5"/>
  <c r="AO26" i="5"/>
  <c r="AP26" i="5"/>
  <c r="AQ26" i="5"/>
  <c r="AR26" i="5"/>
  <c r="AS26" i="5"/>
  <c r="AT26" i="5"/>
  <c r="AQ23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7" i="5"/>
  <c r="AP17" i="5"/>
  <c r="AQ17" i="5"/>
  <c r="AR17" i="5"/>
  <c r="AS17" i="5"/>
  <c r="AT17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P11" i="5"/>
  <c r="AQ11" i="5"/>
  <c r="AR11" i="5"/>
  <c r="AS11" i="5"/>
  <c r="AT11" i="5"/>
  <c r="AO23" i="5" l="1"/>
  <c r="AP23" i="5"/>
  <c r="AP29" i="5"/>
  <c r="AO29" i="5"/>
  <c r="AN29" i="5"/>
  <c r="AT29" i="5"/>
  <c r="AS29" i="5"/>
  <c r="AR29" i="5"/>
  <c r="AQ29" i="5"/>
  <c r="AQ14" i="5"/>
  <c r="AQ31" i="5" s="1"/>
  <c r="AQ33" i="5" s="1"/>
  <c r="AP14" i="5"/>
  <c r="AO14" i="5"/>
  <c r="AO31" i="5" s="1"/>
  <c r="AO33" i="5" s="1"/>
  <c r="AG209" i="4"/>
  <c r="AG210" i="4"/>
  <c r="AG211" i="4"/>
  <c r="AG212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G230" i="4"/>
  <c r="AG231" i="4"/>
  <c r="AG232" i="4"/>
  <c r="AG233" i="4"/>
  <c r="AG234" i="4"/>
  <c r="AG235" i="4"/>
  <c r="AG236" i="4"/>
  <c r="AG237" i="4"/>
  <c r="AG238" i="4"/>
  <c r="AG239" i="4"/>
  <c r="AG240" i="4"/>
  <c r="AG241" i="4"/>
  <c r="AG242" i="4"/>
  <c r="AG243" i="4"/>
  <c r="AG244" i="4"/>
  <c r="AG245" i="4"/>
  <c r="AG246" i="4"/>
  <c r="AG247" i="4"/>
  <c r="AG248" i="4"/>
  <c r="AG249" i="4"/>
  <c r="AG250" i="4"/>
  <c r="AG251" i="4"/>
  <c r="AG252" i="4"/>
  <c r="AG253" i="4"/>
  <c r="AG254" i="4"/>
  <c r="AG255" i="4"/>
  <c r="AG256" i="4"/>
  <c r="AG257" i="4"/>
  <c r="AG258" i="4"/>
  <c r="AG259" i="4"/>
  <c r="AG260" i="4"/>
  <c r="AG261" i="4"/>
  <c r="AG262" i="4"/>
  <c r="AG263" i="4"/>
  <c r="AG264" i="4"/>
  <c r="AG265" i="4"/>
  <c r="AG266" i="4"/>
  <c r="AG267" i="4"/>
  <c r="AG268" i="4"/>
  <c r="AG269" i="4"/>
  <c r="AG270" i="4"/>
  <c r="AG271" i="4"/>
  <c r="AG272" i="4"/>
  <c r="AG273" i="4"/>
  <c r="AG274" i="4"/>
  <c r="AG275" i="4"/>
  <c r="AG276" i="4"/>
  <c r="AG277" i="4"/>
  <c r="AG278" i="4"/>
  <c r="AG279" i="4"/>
  <c r="AG280" i="4"/>
  <c r="AG281" i="4"/>
  <c r="AG282" i="4"/>
  <c r="AG283" i="4"/>
  <c r="AG284" i="4"/>
  <c r="AG285" i="4"/>
  <c r="AG286" i="4"/>
  <c r="AG287" i="4"/>
  <c r="AG288" i="4"/>
  <c r="AG289" i="4"/>
  <c r="AG290" i="4"/>
  <c r="AG291" i="4"/>
  <c r="AG292" i="4"/>
  <c r="AG293" i="4"/>
  <c r="AG294" i="4"/>
  <c r="AG295" i="4"/>
  <c r="AG296" i="4"/>
  <c r="AG297" i="4"/>
  <c r="AG298" i="4"/>
  <c r="AG299" i="4"/>
  <c r="AG300" i="4"/>
  <c r="AG301" i="4"/>
  <c r="AG302" i="4"/>
  <c r="AG303" i="4"/>
  <c r="AG304" i="4"/>
  <c r="AG305" i="4"/>
  <c r="AG306" i="4"/>
  <c r="AG307" i="4"/>
  <c r="AG308" i="4"/>
  <c r="AG309" i="4"/>
  <c r="AG310" i="4"/>
  <c r="AG311" i="4"/>
  <c r="AG312" i="4"/>
  <c r="AG313" i="4"/>
  <c r="AG314" i="4"/>
  <c r="AG315" i="4"/>
  <c r="AG316" i="4"/>
  <c r="AG317" i="4"/>
  <c r="AG318" i="4"/>
  <c r="AG319" i="4"/>
  <c r="AG320" i="4"/>
  <c r="AG321" i="4"/>
  <c r="AG322" i="4"/>
  <c r="AG323" i="4"/>
  <c r="AG324" i="4"/>
  <c r="AG325" i="4"/>
  <c r="AG326" i="4"/>
  <c r="AG327" i="4"/>
  <c r="AG328" i="4"/>
  <c r="AG329" i="4"/>
  <c r="AG330" i="4"/>
  <c r="AG331" i="4"/>
  <c r="AG332" i="4"/>
  <c r="AG333" i="4"/>
  <c r="AG334" i="4"/>
  <c r="AG335" i="4"/>
  <c r="AG336" i="4"/>
  <c r="AG337" i="4"/>
  <c r="AG338" i="4"/>
  <c r="AG339" i="4"/>
  <c r="AG340" i="4"/>
  <c r="AG341" i="4"/>
  <c r="AG342" i="4"/>
  <c r="AG343" i="4"/>
  <c r="AG344" i="4"/>
  <c r="AG345" i="4"/>
  <c r="AG346" i="4"/>
  <c r="AG347" i="4"/>
  <c r="AG348" i="4"/>
  <c r="AG349" i="4"/>
  <c r="AG350" i="4"/>
  <c r="AG351" i="4"/>
  <c r="AG352" i="4"/>
  <c r="AG353" i="4"/>
  <c r="AG354" i="4"/>
  <c r="AG355" i="4"/>
  <c r="AG356" i="4"/>
  <c r="AG357" i="4"/>
  <c r="AG358" i="4"/>
  <c r="AG359" i="4"/>
  <c r="AG360" i="4"/>
  <c r="AG361" i="4"/>
  <c r="AG362" i="4"/>
  <c r="AG363" i="4"/>
  <c r="AG364" i="4"/>
  <c r="AG365" i="4"/>
  <c r="AG366" i="4"/>
  <c r="AG367" i="4"/>
  <c r="AG368" i="4"/>
  <c r="AG369" i="4"/>
  <c r="AG370" i="4"/>
  <c r="AG371" i="4"/>
  <c r="AG372" i="4"/>
  <c r="AG373" i="4"/>
  <c r="AG374" i="4"/>
  <c r="AG375" i="4"/>
  <c r="AG376" i="4"/>
  <c r="AG377" i="4"/>
  <c r="AG378" i="4"/>
  <c r="AG379" i="4"/>
  <c r="AG380" i="4"/>
  <c r="AG381" i="4"/>
  <c r="AG382" i="4"/>
  <c r="AG383" i="4"/>
  <c r="AG384" i="4"/>
  <c r="AG385" i="4"/>
  <c r="AG386" i="4"/>
  <c r="AG387" i="4"/>
  <c r="AG388" i="4"/>
  <c r="AG389" i="4"/>
  <c r="AG390" i="4"/>
  <c r="AG391" i="4"/>
  <c r="AG392" i="4"/>
  <c r="AG393" i="4"/>
  <c r="AG394" i="4"/>
  <c r="AG395" i="4"/>
  <c r="AG396" i="4"/>
  <c r="AG397" i="4"/>
  <c r="AG398" i="4"/>
  <c r="AG399" i="4"/>
  <c r="AG206" i="4"/>
  <c r="AG207" i="4"/>
  <c r="AG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207" i="4"/>
  <c r="X208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5" i="4"/>
  <c r="AG3" i="4"/>
  <c r="S208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3" i="4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3" i="3"/>
  <c r="AP31" i="5" l="1"/>
  <c r="AP33" i="5" s="1"/>
  <c r="R26" i="5"/>
  <c r="W26" i="5"/>
  <c r="Q27" i="5"/>
  <c r="R27" i="5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G14" i="3" l="1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208" i="4"/>
  <c r="AC208" i="4"/>
  <c r="AD208" i="4"/>
  <c r="T208" i="4"/>
  <c r="U208" i="4"/>
  <c r="V208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I208" i="4" l="1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M26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Y208" i="4"/>
  <c r="AX208" i="4"/>
  <c r="AW208" i="4"/>
  <c r="AV208" i="4"/>
  <c r="AU208" i="4"/>
  <c r="AT208" i="4"/>
  <c r="AS208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M13" i="5"/>
  <c r="AN11" i="5"/>
  <c r="AM11" i="5"/>
  <c r="AZ12" i="3"/>
  <c r="AZ13" i="3"/>
  <c r="AG12" i="3"/>
  <c r="AG13" i="3"/>
  <c r="AG3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AH20" i="5" l="1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208" i="4"/>
  <c r="R22" i="5"/>
  <c r="W22" i="5"/>
  <c r="W21" i="5"/>
  <c r="W18" i="5"/>
  <c r="W17" i="5"/>
  <c r="W19" i="5"/>
  <c r="W20" i="5"/>
  <c r="R20" i="5"/>
  <c r="R21" i="5"/>
  <c r="R19" i="5"/>
  <c r="R17" i="5"/>
  <c r="R18" i="5"/>
  <c r="I210" i="4"/>
  <c r="T29" i="5"/>
  <c r="AF29" i="5"/>
  <c r="AD29" i="5"/>
  <c r="AC29" i="5"/>
  <c r="U29" i="5"/>
  <c r="AB19" i="5"/>
  <c r="AB20" i="5"/>
  <c r="AB17" i="5"/>
  <c r="AB22" i="5"/>
  <c r="AB18" i="5"/>
  <c r="AB29" i="5"/>
  <c r="AH29" i="5"/>
  <c r="AU29" i="5" s="1"/>
  <c r="AG29" i="5"/>
  <c r="AE29" i="5"/>
  <c r="R29" i="5"/>
  <c r="W29" i="5"/>
  <c r="V29" i="5"/>
  <c r="S29" i="5"/>
  <c r="L29" i="5"/>
  <c r="I29" i="5"/>
  <c r="H29" i="5"/>
  <c r="K29" i="5"/>
  <c r="J29" i="5"/>
  <c r="G29" i="5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G11" i="3"/>
  <c r="AG10" i="3"/>
  <c r="AG9" i="3"/>
  <c r="AG8" i="3"/>
  <c r="AG7" i="3"/>
  <c r="AG6" i="3"/>
  <c r="AG5" i="3"/>
  <c r="AG4" i="3"/>
  <c r="M11" i="5"/>
  <c r="N11" i="5" s="1"/>
  <c r="M208" i="4"/>
  <c r="L208" i="4"/>
  <c r="K208" i="4"/>
  <c r="J208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BH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T31" i="5" s="1"/>
  <c r="AG14" i="5"/>
  <c r="AB14" i="5"/>
  <c r="X11" i="5"/>
  <c r="Y11" i="5" s="1"/>
  <c r="L14" i="5"/>
  <c r="I14" i="5"/>
  <c r="H14" i="5"/>
  <c r="F14" i="5"/>
  <c r="G8" i="5"/>
  <c r="AV29" i="5" l="1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I12" i="5"/>
  <c r="AJ12" i="5" s="1"/>
  <c r="AU19" i="5"/>
  <c r="AV19" i="5" s="1"/>
  <c r="AZ26" i="5"/>
  <c r="BA26" i="5" s="1"/>
  <c r="BE29" i="5"/>
  <c r="BH22" i="5"/>
  <c r="BI22" i="5" s="1"/>
  <c r="BC29" i="5"/>
  <c r="N26" i="5"/>
  <c r="M29" i="5"/>
  <c r="N29" i="5" s="1"/>
  <c r="BC14" i="5"/>
  <c r="J14" i="5"/>
  <c r="BE14" i="5"/>
  <c r="AC23" i="5"/>
  <c r="BB23" i="5"/>
  <c r="AF14" i="5"/>
  <c r="AS14" i="5"/>
  <c r="AS31" i="5" s="1"/>
  <c r="AS33" i="5" s="1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M29" i="5"/>
  <c r="BG14" i="5"/>
  <c r="BH11" i="5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AN33" i="5" s="1"/>
  <c r="Q23" i="5"/>
  <c r="Q45" i="5" s="1"/>
  <c r="AZ11" i="5"/>
  <c r="K23" i="5"/>
  <c r="U14" i="5"/>
  <c r="AR14" i="5"/>
  <c r="AR31" i="5" s="1"/>
  <c r="AR33" i="5" s="1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M33" i="5" s="1"/>
  <c r="AT8" i="5"/>
  <c r="AT33" i="5" s="1"/>
  <c r="AY8" i="5" l="1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<sst xmlns="http://schemas.openxmlformats.org/spreadsheetml/2006/main" count="1358" uniqueCount="657">
  <si>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</si>
  <si>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</si>
  <si>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</si>
  <si>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</si>
  <si>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</si>
  <si>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</si>
  <si>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</si>
  <si>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</si>
  <si>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</si>
  <si>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</si>
  <si>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</si>
  <si>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</si>
  <si>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</si>
  <si>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</si>
  <si>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</si>
  <si>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</si>
  <si>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</si>
  <si>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</si>
  <si>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</si>
  <si>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</si>
  <si>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</si>
  <si>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</si>
  <si>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</si>
  <si>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</si>
  <si>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</si>
  <si>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</si>
  <si>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</si>
  <si>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</si>
  <si>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</si>
  <si>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</si>
  <si>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</si>
  <si>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</si>
  <si>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</si>
  <si>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</si>
  <si>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</si>
  <si>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</si>
  <si>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</si>
  <si>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</si>
  <si>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</si>
  <si>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</si>
  <si>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</si>
  <si>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</si>
  <si>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</si>
  <si>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</si>
  <si>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</si>
  <si>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</si>
  <si>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</si>
  <si>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</si>
  <si>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</si>
  <si>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</si>
  <si>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</si>
  <si>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</si>
  <si>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</si>
  <si>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</si>
  <si>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</si>
  <si>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</si>
  <si>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</si>
  <si>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</si>
  <si>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</si>
  <si>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</si>
  <si>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</si>
  <si>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</si>
  <si>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</si>
  <si>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</si>
  <si>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</si>
  <si>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</si>
  <si>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</si>
  <si>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</si>
  <si>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</si>
  <si>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</si>
  <si>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</si>
  <si>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</si>
  <si>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</si>
  <si>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</si>
  <si>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</si>
  <si>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</si>
  <si>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</si>
  <si>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</si>
  <si>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</si>
  <si>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</si>
  <si>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</si>
  <si>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</si>
  <si>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</si>
  <si>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Operations Equip-Minor</t>
  </si>
  <si>
    <t>Capital Outlay General</t>
  </si>
  <si>
    <t>Professional Services General</t>
  </si>
  <si>
    <t>Utilities Electric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</si>
  <si>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</si>
  <si>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</si>
  <si>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</si>
  <si>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</si>
  <si>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</si>
  <si>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</si>
  <si>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</si>
  <si>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</si>
  <si>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</si>
  <si>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</si>
  <si>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</si>
  <si>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</si>
  <si>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</si>
  <si>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</si>
  <si>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</si>
  <si>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</si>
  <si>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</si>
  <si>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</si>
  <si>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</si>
  <si>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</si>
  <si>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</si>
  <si>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</si>
  <si>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</si>
  <si>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</si>
  <si>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</si>
  <si>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Administrative Expenses Support Services-Indirect Labor</t>
  </si>
  <si>
    <t>Capital Improvements-General Government General</t>
  </si>
  <si>
    <t>Transfer In - General Fund</t>
  </si>
  <si>
    <t>Transfer In - Other</t>
  </si>
  <si>
    <t>900</t>
  </si>
  <si>
    <t>Capital Outlay Operations Equipment-Major</t>
  </si>
  <si>
    <t>Fund 280</t>
  </si>
  <si>
    <t>Landscape &amp; Maintenance Districts</t>
  </si>
  <si>
    <t>Charges for Services-Parks LMD</t>
  </si>
  <si>
    <t>Charges for Services-Parks LMD Refunds</t>
  </si>
  <si>
    <t>Investment Earnings Interest on Investments</t>
  </si>
  <si>
    <t>Investment Earnings Unallocated Investment Expense</t>
  </si>
  <si>
    <t>Other Revenue Rental of Property</t>
  </si>
  <si>
    <t>Other Revenue Discounts</t>
  </si>
  <si>
    <t>Professional Services Consultant</t>
  </si>
  <si>
    <t>Professional Services County Admin Fee</t>
  </si>
  <si>
    <t>Utilities Water</t>
  </si>
  <si>
    <t>Supplies-Parks Landscape Maintenance</t>
  </si>
  <si>
    <t>Dues &amp; Subscriptions Publications</t>
  </si>
  <si>
    <t>Operating Fees SSJID Drainage</t>
  </si>
  <si>
    <t>Repairs &amp; Maintenance Major Repair &amp; Contingency</t>
  </si>
  <si>
    <t>Repairs &amp; Maintenance Well</t>
  </si>
  <si>
    <t>Repairs &amp; Maintenance Streetlight</t>
  </si>
  <si>
    <t>Administrative Expenses Public/Legal Advertisement</t>
  </si>
  <si>
    <t>Administrative Expenses Support Services-Direct Labor</t>
  </si>
  <si>
    <t>Capital Improvements-Parks LMD Well</t>
  </si>
  <si>
    <t>Capital Improvements-Parks LMD Cap Reserve</t>
  </si>
  <si>
    <t>Capital Improvements-Parks General</t>
  </si>
  <si>
    <t>280.20.28.801-4560.02</t>
  </si>
  <si>
    <t>280.20.28.802-4560.02</t>
  </si>
  <si>
    <t>280.20.28.803-4560.02</t>
  </si>
  <si>
    <t>280.20.28.804-4560.02</t>
  </si>
  <si>
    <t>280.20.28.805-4560.02</t>
  </si>
  <si>
    <t>280.20.28.806-4560.02</t>
  </si>
  <si>
    <t>280.20.28.807-4560.02</t>
  </si>
  <si>
    <t>280.20.28.808-4560.02</t>
  </si>
  <si>
    <t>280.20.28.809-4560.02</t>
  </si>
  <si>
    <t>280.20.28.810-4560.02</t>
  </si>
  <si>
    <t>280.20.28.811-4560.02</t>
  </si>
  <si>
    <t>280.20.28.812-4560.02</t>
  </si>
  <si>
    <t>280.20.28.813-4560.02</t>
  </si>
  <si>
    <t>280.20.28.814-4560.02</t>
  </si>
  <si>
    <t>280.20.28.815-4560.02</t>
  </si>
  <si>
    <t>280.20.28.816-4560.02</t>
  </si>
  <si>
    <t>280.20.28.817-4560.02</t>
  </si>
  <si>
    <t>280.20.28.818-4560.02</t>
  </si>
  <si>
    <t>280.20.28.819-4560.02</t>
  </si>
  <si>
    <t>280.20.28.820-4560.02</t>
  </si>
  <si>
    <t>280.20.28.821-4560.02</t>
  </si>
  <si>
    <t>280.20.28.822-4560.02</t>
  </si>
  <si>
    <t>280.20.28.823-4560.02</t>
  </si>
  <si>
    <t>280.20.28.824-4560.02</t>
  </si>
  <si>
    <t>280.20.28.825-4560.02</t>
  </si>
  <si>
    <t>280.20.28.826-4560.02</t>
  </si>
  <si>
    <t>280.20.28.827-4560.02</t>
  </si>
  <si>
    <t>280.20.28.828-4560.02</t>
  </si>
  <si>
    <t>280.20.28.829-4560.02</t>
  </si>
  <si>
    <t>280.20.28.831-4560.02</t>
  </si>
  <si>
    <t>280.20.28.832-4560.02</t>
  </si>
  <si>
    <t>280.20.28.833-4560.02</t>
  </si>
  <si>
    <t>280.20.28.834-4560.02</t>
  </si>
  <si>
    <t>280.20.28.835-4560.02</t>
  </si>
  <si>
    <t>280.20.28.836-4560.02</t>
  </si>
  <si>
    <t>280.20.28.837-4560.02</t>
  </si>
  <si>
    <t>280.20.28.826-4560.03</t>
  </si>
  <si>
    <t>280.00.00.900-4700.01</t>
  </si>
  <si>
    <t>280.20.28.801-4700.01</t>
  </si>
  <si>
    <t>280.20.28.802-4700.01</t>
  </si>
  <si>
    <t>280.20.28.803-4700.01</t>
  </si>
  <si>
    <t>280.20.28.804-4700.01</t>
  </si>
  <si>
    <t>280.20.28.805-4700.01</t>
  </si>
  <si>
    <t>280.20.28.806-4700.01</t>
  </si>
  <si>
    <t>280.20.28.807-4700.01</t>
  </si>
  <si>
    <t>280.20.28.808-4700.01</t>
  </si>
  <si>
    <t>280.20.28.809-4700.01</t>
  </si>
  <si>
    <t>280.20.28.810-4700.01</t>
  </si>
  <si>
    <t>280.20.28.811-4700.01</t>
  </si>
  <si>
    <t>280.20.28.812-4700.01</t>
  </si>
  <si>
    <t>280.20.28.813-4700.01</t>
  </si>
  <si>
    <t>280.20.28.814-4700.01</t>
  </si>
  <si>
    <t>280.20.28.815-4700.01</t>
  </si>
  <si>
    <t>280.20.28.816-4700.01</t>
  </si>
  <si>
    <t>280.20.28.817-4700.01</t>
  </si>
  <si>
    <t>280.20.28.818-4700.01</t>
  </si>
  <si>
    <t>280.20.28.819-4700.01</t>
  </si>
  <si>
    <t>280.20.28.820-4700.01</t>
  </si>
  <si>
    <t>280.20.28.821-4700.01</t>
  </si>
  <si>
    <t>280.20.28.822-4700.01</t>
  </si>
  <si>
    <t>280.20.28.823-4700.01</t>
  </si>
  <si>
    <t>280.20.28.824-4700.01</t>
  </si>
  <si>
    <t>280.20.28.825-4700.01</t>
  </si>
  <si>
    <t>280.20.28.826-4700.01</t>
  </si>
  <si>
    <t>280.20.28.827-4700.01</t>
  </si>
  <si>
    <t>280.20.28.828-4700.01</t>
  </si>
  <si>
    <t>280.20.28.829-4700.01</t>
  </si>
  <si>
    <t>280.20.28.831-4700.01</t>
  </si>
  <si>
    <t>280.20.28.832-4700.01</t>
  </si>
  <si>
    <t>280.20.28.833-4700.01</t>
  </si>
  <si>
    <t>280.20.28.834-4700.01</t>
  </si>
  <si>
    <t>280.20.28.835-4700.01</t>
  </si>
  <si>
    <t>280.20.28.836-4700.01</t>
  </si>
  <si>
    <t>280.20.28.837-4700.01</t>
  </si>
  <si>
    <t>280.00.00.900-4700.21</t>
  </si>
  <si>
    <t>280.20.28.818-4850.04</t>
  </si>
  <si>
    <t>280.20.28.820-4850.04</t>
  </si>
  <si>
    <t>280.20.28.823-4850.04</t>
  </si>
  <si>
    <t>280.20.28.826-4850.04</t>
  </si>
  <si>
    <t>280.00.00.900-4850.29</t>
  </si>
  <si>
    <t>28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</si>
  <si>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</si>
  <si>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</si>
  <si>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</si>
  <si>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</si>
  <si>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</si>
  <si>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</si>
  <si>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</si>
  <si>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</si>
  <si>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</si>
  <si>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</si>
  <si>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</si>
  <si>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</si>
  <si>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</si>
  <si>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</si>
  <si>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</si>
  <si>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</si>
  <si>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</si>
  <si>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</si>
  <si>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</si>
  <si>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</si>
  <si>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</si>
  <si>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</si>
  <si>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</si>
  <si>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</si>
  <si>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</si>
  <si>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</si>
  <si>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</si>
  <si>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</si>
  <si>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</si>
  <si>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831</t>
  </si>
  <si>
    <t>832</t>
  </si>
  <si>
    <t>833</t>
  </si>
  <si>
    <t>834</t>
  </si>
  <si>
    <t>835</t>
  </si>
  <si>
    <t>836</t>
  </si>
  <si>
    <t>837</t>
  </si>
  <si>
    <t>280.20.28.801-6000.01</t>
  </si>
  <si>
    <t>280.20.28.805-6000.01</t>
  </si>
  <si>
    <t>280.20.28.814-6000.01</t>
  </si>
  <si>
    <t>280.20.28.802-6000.11</t>
  </si>
  <si>
    <t>280.20.28.803-6000.11</t>
  </si>
  <si>
    <t>280.20.28.804-6000.11</t>
  </si>
  <si>
    <t>280.20.28.805-6000.11</t>
  </si>
  <si>
    <t>280.20.28.806-6000.11</t>
  </si>
  <si>
    <t>280.20.28.807-6000.11</t>
  </si>
  <si>
    <t>280.20.28.808-6000.11</t>
  </si>
  <si>
    <t>280.20.28.809-6000.11</t>
  </si>
  <si>
    <t>280.20.28.810-6000.11</t>
  </si>
  <si>
    <t>280.20.28.811-6000.11</t>
  </si>
  <si>
    <t>280.20.28.812-6000.11</t>
  </si>
  <si>
    <t>280.20.28.813-6000.11</t>
  </si>
  <si>
    <t>280.20.28.814-6000.11</t>
  </si>
  <si>
    <t>280.20.28.815-6000.11</t>
  </si>
  <si>
    <t>280.20.28.816-6000.11</t>
  </si>
  <si>
    <t>280.20.28.817-6000.11</t>
  </si>
  <si>
    <t>280.20.28.818-6000.11</t>
  </si>
  <si>
    <t>280.20.28.819-6000.11</t>
  </si>
  <si>
    <t>280.20.28.820-6000.11</t>
  </si>
  <si>
    <t>280.20.28.821-6000.11</t>
  </si>
  <si>
    <t>280.20.28.822-6000.11</t>
  </si>
  <si>
    <t>280.20.28.823-6000.11</t>
  </si>
  <si>
    <t>280.20.28.824-6000.11</t>
  </si>
  <si>
    <t>280.20.28.825-6000.11</t>
  </si>
  <si>
    <t>280.20.28.826-6000.11</t>
  </si>
  <si>
    <t>280.20.28.827-6000.11</t>
  </si>
  <si>
    <t>280.20.28.828-6000.11</t>
  </si>
  <si>
    <t>280.20.28.829-6000.11</t>
  </si>
  <si>
    <t>280.20.28.831-6000.11</t>
  </si>
  <si>
    <t>280.20.28.832-6000.11</t>
  </si>
  <si>
    <t>280.20.28.833-6000.11</t>
  </si>
  <si>
    <t>280.20.28.834-6000.11</t>
  </si>
  <si>
    <t>280.20.28.835-6000.11</t>
  </si>
  <si>
    <t>280.20.28.836-6000.11</t>
  </si>
  <si>
    <t>280.20.28.837-6000.11</t>
  </si>
  <si>
    <t>280.20.28.802-6100.01</t>
  </si>
  <si>
    <t>280.20.28.803-6100.01</t>
  </si>
  <si>
    <t>280.20.28.804-6100.01</t>
  </si>
  <si>
    <t>280.20.28.805-6100.01</t>
  </si>
  <si>
    <t>280.20.28.806-6100.01</t>
  </si>
  <si>
    <t>280.20.28.807-6100.01</t>
  </si>
  <si>
    <t>280.20.28.808-6100.01</t>
  </si>
  <si>
    <t>280.20.28.809-6100.01</t>
  </si>
  <si>
    <t>280.20.28.810-6100.01</t>
  </si>
  <si>
    <t>280.20.28.811-6100.01</t>
  </si>
  <si>
    <t>280.20.28.812-6100.01</t>
  </si>
  <si>
    <t>280.20.28.813-6100.01</t>
  </si>
  <si>
    <t>280.20.28.814-6100.01</t>
  </si>
  <si>
    <t>280.20.28.815-6100.01</t>
  </si>
  <si>
    <t>280.20.28.816-6100.01</t>
  </si>
  <si>
    <t>280.20.28.817-6100.01</t>
  </si>
  <si>
    <t>280.20.28.818-6100.01</t>
  </si>
  <si>
    <t>280.20.28.819-6100.01</t>
  </si>
  <si>
    <t>280.20.28.820-6100.01</t>
  </si>
  <si>
    <t>280.20.28.821-6100.01</t>
  </si>
  <si>
    <t>280.20.28.822-6100.01</t>
  </si>
  <si>
    <t>280.20.28.823-6100.01</t>
  </si>
  <si>
    <t>280.20.28.824-6100.01</t>
  </si>
  <si>
    <t>280.20.28.825-6100.01</t>
  </si>
  <si>
    <t>280.20.28.826-6100.01</t>
  </si>
  <si>
    <t>280.20.28.827-6100.01</t>
  </si>
  <si>
    <t>280.20.28.828-6100.01</t>
  </si>
  <si>
    <t>280.20.28.829-6100.01</t>
  </si>
  <si>
    <t>280.20.28.831-6100.01</t>
  </si>
  <si>
    <t>280.20.28.832-6100.01</t>
  </si>
  <si>
    <t>280.20.28.833-6100.01</t>
  </si>
  <si>
    <t>280.20.28.834-6100.01</t>
  </si>
  <si>
    <t>280.20.28.835-6100.01</t>
  </si>
  <si>
    <t>280.20.28.836-6100.01</t>
  </si>
  <si>
    <t>280.20.28.837-6100.01</t>
  </si>
  <si>
    <t>280.20.28.802-6100.04</t>
  </si>
  <si>
    <t>280.20.28.803-6100.04</t>
  </si>
  <si>
    <t>280.20.28.804-6100.04</t>
  </si>
  <si>
    <t>280.20.28.805-6100.04</t>
  </si>
  <si>
    <t>280.20.28.806-6100.04</t>
  </si>
  <si>
    <t>280.20.28.807-6100.04</t>
  </si>
  <si>
    <t>280.20.28.808-6100.04</t>
  </si>
  <si>
    <t>280.20.28.809-6100.04</t>
  </si>
  <si>
    <t>280.20.28.810-6100.04</t>
  </si>
  <si>
    <t>280.20.28.811-6100.04</t>
  </si>
  <si>
    <t>280.20.28.813-6100.04</t>
  </si>
  <si>
    <t>280.20.28.814-6100.04</t>
  </si>
  <si>
    <t>280.20.28.815-6100.04</t>
  </si>
  <si>
    <t>280.20.28.816-6100.04</t>
  </si>
  <si>
    <t>280.20.28.817-6100.04</t>
  </si>
  <si>
    <t>280.20.28.818-6100.04</t>
  </si>
  <si>
    <t>280.20.28.819-6100.04</t>
  </si>
  <si>
    <t>280.20.28.820-6100.04</t>
  </si>
  <si>
    <t>280.20.28.822-6100.04</t>
  </si>
  <si>
    <t>280.20.28.823-6100.04</t>
  </si>
  <si>
    <t>280.20.28.824-6100.04</t>
  </si>
  <si>
    <t>280.20.28.825-6100.04</t>
  </si>
  <si>
    <t>280.20.28.826-6100.04</t>
  </si>
  <si>
    <t>280.20.28.827-6100.04</t>
  </si>
  <si>
    <t>280.20.28.828-6100.04</t>
  </si>
  <si>
    <t>280.20.28.829-6100.04</t>
  </si>
  <si>
    <t>280.20.28.831-6100.04</t>
  </si>
  <si>
    <t>280.20.28.832-6100.04</t>
  </si>
  <si>
    <t>280.20.28.833-6100.04</t>
  </si>
  <si>
    <t>280.20.28.834-6100.04</t>
  </si>
  <si>
    <t>280.20.28.835-6100.04</t>
  </si>
  <si>
    <t>280.00.00.900-6240.05</t>
  </si>
  <si>
    <t>280.20.28.802-6240.05</t>
  </si>
  <si>
    <t>280.20.28.803-6240.05</t>
  </si>
  <si>
    <t>280.20.28.804-6240.05</t>
  </si>
  <si>
    <t>280.20.28.805-6240.05</t>
  </si>
  <si>
    <t>280.20.28.806-6240.05</t>
  </si>
  <si>
    <t>280.20.28.807-6240.05</t>
  </si>
  <si>
    <t>280.20.28.808-6240.05</t>
  </si>
  <si>
    <t>280.20.28.809-6240.05</t>
  </si>
  <si>
    <t>280.20.28.810-6240.05</t>
  </si>
  <si>
    <t>280.20.28.811-6240.05</t>
  </si>
  <si>
    <t>280.20.28.812-6240.05</t>
  </si>
  <si>
    <t>280.20.28.813-6240.05</t>
  </si>
  <si>
    <t>280.20.28.814-6240.05</t>
  </si>
  <si>
    <t>280.20.28.815-6240.05</t>
  </si>
  <si>
    <t>280.20.28.816-6240.05</t>
  </si>
  <si>
    <t>280.20.28.817-6240.05</t>
  </si>
  <si>
    <t>280.20.28.818-6240.05</t>
  </si>
  <si>
    <t>280.20.28.819-6240.05</t>
  </si>
  <si>
    <t>280.20.28.820-6240.05</t>
  </si>
  <si>
    <t>280.20.28.821-6240.05</t>
  </si>
  <si>
    <t>280.20.28.822-6240.05</t>
  </si>
  <si>
    <t>280.20.28.823-6240.05</t>
  </si>
  <si>
    <t>280.20.28.824-6240.05</t>
  </si>
  <si>
    <t>280.20.28.825-6240.05</t>
  </si>
  <si>
    <t>280.20.28.826-6240.05</t>
  </si>
  <si>
    <t>280.20.28.827-6240.05</t>
  </si>
  <si>
    <t>280.20.28.828-6240.05</t>
  </si>
  <si>
    <t>280.20.28.829-6240.05</t>
  </si>
  <si>
    <t>280.20.28.831-6240.05</t>
  </si>
  <si>
    <t>280.20.28.832-6240.05</t>
  </si>
  <si>
    <t>280.20.28.833-6240.05</t>
  </si>
  <si>
    <t>280.20.28.834-6240.05</t>
  </si>
  <si>
    <t>280.20.28.835-6240.05</t>
  </si>
  <si>
    <t>280.20.28.836-6240.05</t>
  </si>
  <si>
    <t>280.20.28.837-6240.05</t>
  </si>
  <si>
    <t>280.20.28.802-6300.02</t>
  </si>
  <si>
    <t>280.20.28.803-6300.02</t>
  </si>
  <si>
    <t>280.20.28.804-6300.02</t>
  </si>
  <si>
    <t>280.20.28.805-6300.02</t>
  </si>
  <si>
    <t>280.20.28.806-6300.02</t>
  </si>
  <si>
    <t>280.20.28.807-6300.02</t>
  </si>
  <si>
    <t>280.20.28.808-6300.02</t>
  </si>
  <si>
    <t>280.20.28.809-6300.02</t>
  </si>
  <si>
    <t>280.20.28.810-6300.02</t>
  </si>
  <si>
    <t>280.20.28.811-6300.02</t>
  </si>
  <si>
    <t>280.20.28.812-6300.02</t>
  </si>
  <si>
    <t>280.20.28.813-6300.02</t>
  </si>
  <si>
    <t>280.20.28.814-6300.02</t>
  </si>
  <si>
    <t>280.20.28.815-6300.02</t>
  </si>
  <si>
    <t>280.20.28.816-6300.02</t>
  </si>
  <si>
    <t>280.20.28.817-6300.02</t>
  </si>
  <si>
    <t>280.20.28.818-6300.02</t>
  </si>
  <si>
    <t>280.20.28.819-6300.02</t>
  </si>
  <si>
    <t>280.20.28.820-6300.02</t>
  </si>
  <si>
    <t>280.20.28.821-6300.02</t>
  </si>
  <si>
    <t>280.20.28.822-6300.02</t>
  </si>
  <si>
    <t>280.20.28.823-6300.02</t>
  </si>
  <si>
    <t>280.20.28.824-6300.02</t>
  </si>
  <si>
    <t>280.20.28.825-6300.02</t>
  </si>
  <si>
    <t>280.20.28.826-6300.02</t>
  </si>
  <si>
    <t>280.20.28.827-6300.02</t>
  </si>
  <si>
    <t>280.20.28.821-6375.03</t>
  </si>
  <si>
    <t>280.20.28.802-6400.03</t>
  </si>
  <si>
    <t>280.20.28.803-6400.03</t>
  </si>
  <si>
    <t>280.20.28.804-6400.03</t>
  </si>
  <si>
    <t>280.20.28.805-6400.03</t>
  </si>
  <si>
    <t>280.20.28.806-6400.03</t>
  </si>
  <si>
    <t>280.20.28.807-6400.03</t>
  </si>
  <si>
    <t>280.20.28.808-6400.03</t>
  </si>
  <si>
    <t>280.20.28.809-6400.03</t>
  </si>
  <si>
    <t>280.20.28.810-6400.03</t>
  </si>
  <si>
    <t>280.20.28.811-6400.03</t>
  </si>
  <si>
    <t>280.20.28.812-6400.03</t>
  </si>
  <si>
    <t>280.20.28.813-6400.03</t>
  </si>
  <si>
    <t>280.20.28.814-6400.03</t>
  </si>
  <si>
    <t>280.20.28.815-6400.03</t>
  </si>
  <si>
    <t>280.20.28.816-6400.03</t>
  </si>
  <si>
    <t>280.20.28.817-6400.03</t>
  </si>
  <si>
    <t>280.20.28.818-6400.03</t>
  </si>
  <si>
    <t>280.20.28.819-6400.03</t>
  </si>
  <si>
    <t>280.20.28.820-6400.03</t>
  </si>
  <si>
    <t>280.20.28.821-6400.03</t>
  </si>
  <si>
    <t>280.20.28.822-6400.03</t>
  </si>
  <si>
    <t>280.20.28.823-6400.03</t>
  </si>
  <si>
    <t>280.20.28.824-6400.03</t>
  </si>
  <si>
    <t>280.20.28.825-6400.03</t>
  </si>
  <si>
    <t>280.20.28.826-6400.03</t>
  </si>
  <si>
    <t>280.20.28.827-6400.03</t>
  </si>
  <si>
    <t>280.20.28.828-6400.03</t>
  </si>
  <si>
    <t>280.20.28.829-6400.03</t>
  </si>
  <si>
    <t>280.20.28.831-6400.03</t>
  </si>
  <si>
    <t>280.20.28.832-6400.03</t>
  </si>
  <si>
    <t>280.20.28.833-6400.03</t>
  </si>
  <si>
    <t>280.20.28.834-6400.03</t>
  </si>
  <si>
    <t>280.20.28.835-6400.03</t>
  </si>
  <si>
    <t>280.20.28.836-6400.03</t>
  </si>
  <si>
    <t>280.20.28.837-6400.03</t>
  </si>
  <si>
    <t>280.20.28.820-6400.09</t>
  </si>
  <si>
    <t>280.20.28.816-6400.18</t>
  </si>
  <si>
    <t>280.20.28.802-6600.05</t>
  </si>
  <si>
    <t>280.20.28.803-6600.05</t>
  </si>
  <si>
    <t>280.20.28.804-6600.05</t>
  </si>
  <si>
    <t>280.20.28.805-6600.05</t>
  </si>
  <si>
    <t>280.20.28.806-6600.05</t>
  </si>
  <si>
    <t>280.20.28.807-6600.05</t>
  </si>
  <si>
    <t>280.20.28.808-6600.05</t>
  </si>
  <si>
    <t>280.20.28.809-6600.05</t>
  </si>
  <si>
    <t>280.20.28.810-6600.05</t>
  </si>
  <si>
    <t>280.20.28.811-6600.05</t>
  </si>
  <si>
    <t>280.20.28.812-6600.05</t>
  </si>
  <si>
    <t>280.20.28.813-6600.05</t>
  </si>
  <si>
    <t>280.20.28.814-6600.05</t>
  </si>
  <si>
    <t>280.20.28.815-6600.05</t>
  </si>
  <si>
    <t>280.20.28.816-6600.05</t>
  </si>
  <si>
    <t>280.20.28.817-6600.05</t>
  </si>
  <si>
    <t>280.20.28.818-6600.05</t>
  </si>
  <si>
    <t>280.20.28.819-6600.05</t>
  </si>
  <si>
    <t>280.20.28.820-6600.05</t>
  </si>
  <si>
    <t>280.20.28.821-6600.05</t>
  </si>
  <si>
    <t>280.20.28.822-6600.05</t>
  </si>
  <si>
    <t>280.20.28.823-6600.05</t>
  </si>
  <si>
    <t>280.20.28.824-6600.05</t>
  </si>
  <si>
    <t>280.20.28.825-6600.05</t>
  </si>
  <si>
    <t>280.20.28.826-6600.05</t>
  </si>
  <si>
    <t>280.20.28.827-6600.05</t>
  </si>
  <si>
    <t>280.20.28.828-6600.05</t>
  </si>
  <si>
    <t>280.20.28.829-6600.05</t>
  </si>
  <si>
    <t>280.20.28.831-6600.05</t>
  </si>
  <si>
    <t>280.20.28.832-6600.05</t>
  </si>
  <si>
    <t>280.20.28.833-6600.05</t>
  </si>
  <si>
    <t>280.20.28.834-6600.05</t>
  </si>
  <si>
    <t>280.20.28.835-6600.05</t>
  </si>
  <si>
    <t>280.20.28.836-6600.05</t>
  </si>
  <si>
    <t>280.20.28.837-6600.05</t>
  </si>
  <si>
    <t>280.20.28.802-6600.25</t>
  </si>
  <si>
    <t>280.20.28.803-6600.25</t>
  </si>
  <si>
    <t>280.20.28.804-6600.25</t>
  </si>
  <si>
    <t>280.20.28.805-6600.25</t>
  </si>
  <si>
    <t>280.20.28.806-6600.25</t>
  </si>
  <si>
    <t>280.20.28.807-6600.25</t>
  </si>
  <si>
    <t>280.20.28.808-6600.25</t>
  </si>
  <si>
    <t>280.20.28.809-6600.25</t>
  </si>
  <si>
    <t>280.20.28.810-6600.25</t>
  </si>
  <si>
    <t>280.20.28.811-6600.25</t>
  </si>
  <si>
    <t>280.20.28.812-6600.25</t>
  </si>
  <si>
    <t>280.20.28.813-6600.25</t>
  </si>
  <si>
    <t>280.20.28.814-6600.25</t>
  </si>
  <si>
    <t>280.20.28.815-6600.25</t>
  </si>
  <si>
    <t>280.20.28.816-6600.25</t>
  </si>
  <si>
    <t>280.20.28.817-6600.25</t>
  </si>
  <si>
    <t>280.20.28.818-6600.25</t>
  </si>
  <si>
    <t>280.20.28.819-6600.25</t>
  </si>
  <si>
    <t>280.20.28.820-6600.25</t>
  </si>
  <si>
    <t>280.20.28.821-6600.25</t>
  </si>
  <si>
    <t>280.20.28.822-6600.25</t>
  </si>
  <si>
    <t>280.20.28.823-6600.25</t>
  </si>
  <si>
    <t>280.20.28.824-6600.25</t>
  </si>
  <si>
    <t>280.20.28.825-6600.25</t>
  </si>
  <si>
    <t>280.20.28.826-6600.25</t>
  </si>
  <si>
    <t>280.20.28.827-6600.25</t>
  </si>
  <si>
    <t>280.20.28.828-6600.25</t>
  </si>
  <si>
    <t>280.20.28.829-6600.25</t>
  </si>
  <si>
    <t>280.20.28.831-6600.25</t>
  </si>
  <si>
    <t>280.20.28.832-6600.25</t>
  </si>
  <si>
    <t>280.20.28.833-6600.25</t>
  </si>
  <si>
    <t>280.20.28.834-6600.25</t>
  </si>
  <si>
    <t>280.20.28.835-6600.25</t>
  </si>
  <si>
    <t>280.20.28.836-6600.25</t>
  </si>
  <si>
    <t>280.20.28.837-6600.25</t>
  </si>
  <si>
    <t>280.20.28.802-6600.27</t>
  </si>
  <si>
    <t>280.20.28.803-6600.27</t>
  </si>
  <si>
    <t>280.20.28.804-6600.27</t>
  </si>
  <si>
    <t>280.20.28.805-6600.27</t>
  </si>
  <si>
    <t>280.20.28.806-6600.27</t>
  </si>
  <si>
    <t>280.20.28.807-6600.27</t>
  </si>
  <si>
    <t>280.20.28.808-6600.27</t>
  </si>
  <si>
    <t>280.20.28.809-6600.27</t>
  </si>
  <si>
    <t>280.20.28.810-6600.27</t>
  </si>
  <si>
    <t>280.20.28.811-6600.27</t>
  </si>
  <si>
    <t>280.20.28.812-6600.27</t>
  </si>
  <si>
    <t>280.20.28.813-6600.27</t>
  </si>
  <si>
    <t>280.20.28.814-6600.27</t>
  </si>
  <si>
    <t>280.20.28.815-6600.27</t>
  </si>
  <si>
    <t>280.20.28.816-6600.27</t>
  </si>
  <si>
    <t>280.20.28.817-6600.27</t>
  </si>
  <si>
    <t>280.20.28.818-6600.27</t>
  </si>
  <si>
    <t>280.20.28.819-6600.27</t>
  </si>
  <si>
    <t>280.20.28.820-6600.27</t>
  </si>
  <si>
    <t>280.20.28.821-6600.27</t>
  </si>
  <si>
    <t>280.20.28.822-6600.27</t>
  </si>
  <si>
    <t>280.20.28.823-6600.27</t>
  </si>
  <si>
    <t>280.20.28.824-6600.27</t>
  </si>
  <si>
    <t>280.20.28.825-6600.27</t>
  </si>
  <si>
    <t>280.20.28.826-6600.27</t>
  </si>
  <si>
    <t>280.20.28.827-6600.27</t>
  </si>
  <si>
    <t>280.20.28.828-6600.27</t>
  </si>
  <si>
    <t>280.20.28.829-6600.27</t>
  </si>
  <si>
    <t>280.20.28.831-6600.27</t>
  </si>
  <si>
    <t>280.20.28.832-6600.27</t>
  </si>
  <si>
    <t>280.20.28.833-6600.27</t>
  </si>
  <si>
    <t>280.20.28.834-6600.27</t>
  </si>
  <si>
    <t>280.20.28.835-6600.27</t>
  </si>
  <si>
    <t>280.20.28.836-6600.27</t>
  </si>
  <si>
    <t>280.20.28.837-6600.27</t>
  </si>
  <si>
    <t>280.00.00.900-7000.03</t>
  </si>
  <si>
    <t>280.00.00.900-7000.04</t>
  </si>
  <si>
    <t>280.00.00.900-7000.99</t>
  </si>
  <si>
    <t>280.00.00.900-8000.99</t>
  </si>
  <si>
    <t>280.20.28.818-8300.22</t>
  </si>
  <si>
    <t>280.20.28.819-8300.22</t>
  </si>
  <si>
    <t>280.20.28.820-8300.22</t>
  </si>
  <si>
    <t>280.20.28.823-8300.22</t>
  </si>
  <si>
    <t>280.20.28.826-8300.22</t>
  </si>
  <si>
    <t>280.20.28.802-8300.97</t>
  </si>
  <si>
    <t>280.20.28.803-8300.97</t>
  </si>
  <si>
    <t>280.20.28.804-8300.97</t>
  </si>
  <si>
    <t>280.20.28.805-8300.97</t>
  </si>
  <si>
    <t>280.20.28.806-8300.97</t>
  </si>
  <si>
    <t>280.20.28.807-8300.97</t>
  </si>
  <si>
    <t>280.20.28.808-8300.97</t>
  </si>
  <si>
    <t>280.20.28.809-8300.97</t>
  </si>
  <si>
    <t>280.20.28.810-8300.97</t>
  </si>
  <si>
    <t>280.20.28.811-8300.97</t>
  </si>
  <si>
    <t>280.20.28.812-8300.97</t>
  </si>
  <si>
    <t>280.20.28.813-8300.97</t>
  </si>
  <si>
    <t>280.20.28.814-8300.97</t>
  </si>
  <si>
    <t>280.20.28.815-8300.97</t>
  </si>
  <si>
    <t>280.20.28.816-8300.97</t>
  </si>
  <si>
    <t>280.20.28.817-8300.97</t>
  </si>
  <si>
    <t>280.20.28.818-8300.97</t>
  </si>
  <si>
    <t>280.20.28.819-8300.97</t>
  </si>
  <si>
    <t>280.20.28.820-8300.97</t>
  </si>
  <si>
    <t>280.20.28.821-8300.97</t>
  </si>
  <si>
    <t>280.20.28.822-8300.97</t>
  </si>
  <si>
    <t>280.20.28.823-8300.97</t>
  </si>
  <si>
    <t>280.20.28.824-8300.97</t>
  </si>
  <si>
    <t>280.20.28.825-8300.97</t>
  </si>
  <si>
    <t>280.20.28.826-8300.97</t>
  </si>
  <si>
    <t>280.20.28.827-8300.97</t>
  </si>
  <si>
    <t>280.20.28.828-8300.97</t>
  </si>
  <si>
    <t>280.20.28.829-8300.97</t>
  </si>
  <si>
    <t>280.20.28.831-8300.97</t>
  </si>
  <si>
    <t>280.20.28.832-8300.97</t>
  </si>
  <si>
    <t>280.20.28.833-8300.97</t>
  </si>
  <si>
    <t>280.20.28.834-8300.97</t>
  </si>
  <si>
    <t>280.20.28.835-8300.97</t>
  </si>
  <si>
    <t>280.20.28.836-8300.97</t>
  </si>
  <si>
    <t>280.20.28.837-8300.97</t>
  </si>
  <si>
    <t>280.20.28.805-8300.99</t>
  </si>
  <si>
    <t>280.20.28.807-8300.99</t>
  </si>
  <si>
    <t>280.20.28.817-8300.99</t>
  </si>
  <si>
    <t>280.20.28.818-8300.99</t>
  </si>
  <si>
    <t>280.20.28.819-8300.99</t>
  </si>
  <si>
    <t>280.20.28.820-8300.99</t>
  </si>
  <si>
    <t>280.20.28.825-8300.99</t>
  </si>
  <si>
    <t>280.20.28.826-8300.99</t>
  </si>
  <si>
    <t>280.20.28.827-8300.99</t>
  </si>
  <si>
    <t>Assessments</t>
  </si>
  <si>
    <t>Provisional Budget</t>
  </si>
  <si>
    <t>Total Budget Request</t>
  </si>
  <si>
    <t>280.20.28.802-6000.10</t>
  </si>
  <si>
    <t>280.20.28.803-6000.10</t>
  </si>
  <si>
    <t>280.20.28.804-6000.10</t>
  </si>
  <si>
    <t>280.20.28.805-6000.10</t>
  </si>
  <si>
    <t>280.20.28.806-6000.10</t>
  </si>
  <si>
    <t>280.20.28.807-6000.10</t>
  </si>
  <si>
    <t>280.20.28.808-6000.10</t>
  </si>
  <si>
    <t>280.20.28.809-6000.10</t>
  </si>
  <si>
    <t>280.20.28.810-6000.10</t>
  </si>
  <si>
    <t>280.20.28.811-6000.10</t>
  </si>
  <si>
    <t>280.20.28.812-6000.10</t>
  </si>
  <si>
    <t>280.20.28.813-6000.10</t>
  </si>
  <si>
    <t>280.20.28.814-6000.10</t>
  </si>
  <si>
    <t>280.20.28.815-6000.10</t>
  </si>
  <si>
    <t>280.20.28.816-6000.10</t>
  </si>
  <si>
    <t>280.20.28.817-6000.10</t>
  </si>
  <si>
    <t>280.20.28.818-6000.10</t>
  </si>
  <si>
    <t>280.20.28.819-6000.10</t>
  </si>
  <si>
    <t>280.20.28.820-6000.10</t>
  </si>
  <si>
    <t>280.20.28.821-6000.10</t>
  </si>
  <si>
    <t>280.20.28.822-6000.10</t>
  </si>
  <si>
    <t>280.20.28.823-6000.10</t>
  </si>
  <si>
    <t>280.20.28.824-6000.10</t>
  </si>
  <si>
    <t>280.20.28.825-6000.10</t>
  </si>
  <si>
    <t>280.20.28.826-6000.10</t>
  </si>
  <si>
    <t>280.20.28.827-6000.10</t>
  </si>
  <si>
    <t>280.20.28.828-6000.10</t>
  </si>
  <si>
    <t>280.20.28.829-6000.10</t>
  </si>
  <si>
    <t>280.20.28.831-6000.10</t>
  </si>
  <si>
    <t>280.20.28.832-6000.10</t>
  </si>
  <si>
    <t>280.20.28.833-6000.10</t>
  </si>
  <si>
    <t>280.20.28.834-6000.10</t>
  </si>
  <si>
    <t>280.20.28.835-6000.10</t>
  </si>
  <si>
    <t>280.20.28.836-6000.10</t>
  </si>
  <si>
    <t>280.20.28.837-6000.10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</si>
</sst>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37" fontId="10" fillId="0" borderId="0" xfId="0" applyNumberFormat="1" applyFont="1" applyFill="1" applyBorder="1" applyAlignment="1" applyProtection="1">
      <alignment vertical="center" wrapText="1"/>
    </xf>
    <xf numFmtId="42" fontId="3" fillId="0" borderId="4" xfId="0" applyNumberFormat="1" applyFont="1" applyFill="1" applyBorder="1"/>
    <xf numFmtId="8" fontId="0" fillId="0" borderId="0" xfId="0" applyNumberFormat="1"/>
    <xf numFmtId="0" fontId="0" fillId="6" borderId="0" xfId="0" applyFill="1"/>
    <xf numFmtId="0" fontId="0" fillId="6" borderId="0" xfId="0" applyFill="1" applyAlignment="1">
      <alignment horizontal="center"/>
    </xf>
    <xf numFmtId="8" fontId="0" fillId="6" borderId="0" xfId="0" applyNumberFormat="1" applyFill="1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0" xfId="0" applyNumberFormat="1" applyFont="1" applyAlignment="1">
      <alignment horizontal="center"/>
    </xf>
    <xf numFmtId="0" fontId="9" fillId="0" borderId="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95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127">
          <cell r="A4127" t="str">
            <v>280.00.00.900-6240.05</v>
          </cell>
          <cell r="B4127" t="str">
            <v>280</v>
          </cell>
          <cell r="C4127" t="str">
            <v>00</v>
          </cell>
          <cell r="D4127" t="str">
            <v>00</v>
          </cell>
          <cell r="E4127" t="str">
            <v>900</v>
          </cell>
          <cell r="F4127" t="str">
            <v>6240.05</v>
          </cell>
          <cell r="G4127" t="str">
            <v>Supplies-Parks Landscape Maintenance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  <cell r="L4127">
            <v>0</v>
          </cell>
          <cell r="M4127">
            <v>13142.23</v>
          </cell>
          <cell r="N4127">
            <v>-13142.23</v>
          </cell>
        </row>
        <row r="4128">
          <cell r="A4128" t="str">
            <v>280.00.00.900-7000.03</v>
          </cell>
          <cell r="B4128" t="str">
            <v>280</v>
          </cell>
          <cell r="C4128" t="str">
            <v>00</v>
          </cell>
          <cell r="D4128" t="str">
            <v>00</v>
          </cell>
          <cell r="E4128" t="str">
            <v>900</v>
          </cell>
          <cell r="F4128" t="str">
            <v>7000.03</v>
          </cell>
          <cell r="G4128" t="str">
            <v>Capital Outlay Operations Equip-Minor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  <cell r="L4128">
            <v>0</v>
          </cell>
          <cell r="M4128">
            <v>0</v>
          </cell>
          <cell r="N4128">
            <v>0</v>
          </cell>
        </row>
        <row r="4129">
          <cell r="A4129" t="str">
            <v>280.00.00.900-7000.04</v>
          </cell>
          <cell r="B4129" t="str">
            <v>280</v>
          </cell>
          <cell r="C4129" t="str">
            <v>00</v>
          </cell>
          <cell r="D4129" t="str">
            <v>00</v>
          </cell>
          <cell r="E4129" t="str">
            <v>900</v>
          </cell>
          <cell r="F4129" t="str">
            <v>7000.04</v>
          </cell>
          <cell r="G4129" t="str">
            <v>Capital Outlay Operations Equipment-Major</v>
          </cell>
          <cell r="H4129">
            <v>37625</v>
          </cell>
          <cell r="I4129">
            <v>0</v>
          </cell>
          <cell r="J4129">
            <v>37625</v>
          </cell>
          <cell r="K4129">
            <v>0</v>
          </cell>
          <cell r="L4129">
            <v>18433.27</v>
          </cell>
          <cell r="M4129">
            <v>7312.55</v>
          </cell>
          <cell r="N4129">
            <v>11879.18</v>
          </cell>
        </row>
        <row r="4130">
          <cell r="A4130" t="str">
            <v>280.00.00.900-7000.99</v>
          </cell>
          <cell r="B4130" t="str">
            <v>280</v>
          </cell>
          <cell r="C4130" t="str">
            <v>00</v>
          </cell>
          <cell r="D4130" t="str">
            <v>00</v>
          </cell>
          <cell r="E4130" t="str">
            <v>900</v>
          </cell>
          <cell r="F4130" t="str">
            <v>7000.99</v>
          </cell>
          <cell r="G4130" t="str">
            <v>Capital Outlay General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  <cell r="L4130">
            <v>0</v>
          </cell>
          <cell r="M4130">
            <v>0</v>
          </cell>
          <cell r="N4130">
            <v>0</v>
          </cell>
        </row>
        <row r="4131">
          <cell r="A4131" t="str">
            <v>280.00.00.900-8000.99</v>
          </cell>
          <cell r="B4131" t="str">
            <v>280</v>
          </cell>
          <cell r="C4131" t="str">
            <v>00</v>
          </cell>
          <cell r="D4131" t="str">
            <v>00</v>
          </cell>
          <cell r="E4131" t="str">
            <v>900</v>
          </cell>
          <cell r="F4131" t="str">
            <v>8000.99</v>
          </cell>
          <cell r="G4131" t="str">
            <v>Capital Improvements-General Government General</v>
          </cell>
          <cell r="H4131">
            <v>50000</v>
          </cell>
          <cell r="I4131">
            <v>0</v>
          </cell>
          <cell r="J4131">
            <v>50000</v>
          </cell>
          <cell r="K4131">
            <v>0</v>
          </cell>
          <cell r="L4131">
            <v>0</v>
          </cell>
          <cell r="M4131">
            <v>0</v>
          </cell>
          <cell r="N4131">
            <v>50000</v>
          </cell>
        </row>
        <row r="4132">
          <cell r="A4132" t="str">
            <v>280.20.28.801-6000.01</v>
          </cell>
          <cell r="B4132" t="str">
            <v>280</v>
          </cell>
          <cell r="C4132" t="str">
            <v>20</v>
          </cell>
          <cell r="D4132" t="str">
            <v>28</v>
          </cell>
          <cell r="E4132" t="str">
            <v>801</v>
          </cell>
          <cell r="F4132" t="str">
            <v>6000.01</v>
          </cell>
          <cell r="G4132" t="str">
            <v>Professional Services General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  <cell r="L4132">
            <v>0</v>
          </cell>
          <cell r="M4132">
            <v>0</v>
          </cell>
          <cell r="N4132">
            <v>0</v>
          </cell>
        </row>
        <row r="4133">
          <cell r="A4133" t="str">
            <v>280.20.28.802-6000.10</v>
          </cell>
          <cell r="B4133" t="str">
            <v>280</v>
          </cell>
          <cell r="C4133" t="str">
            <v>20</v>
          </cell>
          <cell r="D4133" t="str">
            <v>28</v>
          </cell>
          <cell r="E4133" t="str">
            <v>802</v>
          </cell>
          <cell r="F4133" t="str">
            <v>6000.10</v>
          </cell>
          <cell r="G4133" t="str">
            <v>Professional Services Consultant</v>
          </cell>
          <cell r="H4133">
            <v>3850</v>
          </cell>
          <cell r="I4133">
            <v>0</v>
          </cell>
          <cell r="J4133">
            <v>3850</v>
          </cell>
          <cell r="K4133">
            <v>0</v>
          </cell>
          <cell r="L4133">
            <v>0</v>
          </cell>
          <cell r="M4133">
            <v>890.2</v>
          </cell>
          <cell r="N4133">
            <v>2959.8</v>
          </cell>
        </row>
        <row r="4134">
          <cell r="A4134" t="str">
            <v>280.20.28.802-6000.11</v>
          </cell>
          <cell r="B4134" t="str">
            <v>280</v>
          </cell>
          <cell r="C4134" t="str">
            <v>20</v>
          </cell>
          <cell r="D4134" t="str">
            <v>28</v>
          </cell>
          <cell r="E4134" t="str">
            <v>802</v>
          </cell>
          <cell r="F4134" t="str">
            <v>6000.11</v>
          </cell>
          <cell r="G4134" t="str">
            <v>Professional Services County Admin Fee</v>
          </cell>
          <cell r="H4134">
            <v>275</v>
          </cell>
          <cell r="I4134">
            <v>0</v>
          </cell>
          <cell r="J4134">
            <v>275</v>
          </cell>
          <cell r="K4134">
            <v>0</v>
          </cell>
          <cell r="L4134">
            <v>0</v>
          </cell>
          <cell r="M4134">
            <v>0</v>
          </cell>
          <cell r="N4134">
            <v>275</v>
          </cell>
        </row>
        <row r="4135">
          <cell r="A4135" t="str">
            <v>280.20.28.802-6100.01</v>
          </cell>
          <cell r="B4135" t="str">
            <v>280</v>
          </cell>
          <cell r="C4135" t="str">
            <v>20</v>
          </cell>
          <cell r="D4135" t="str">
            <v>28</v>
          </cell>
          <cell r="E4135" t="str">
            <v>802</v>
          </cell>
          <cell r="F4135" t="str">
            <v>6100.01</v>
          </cell>
          <cell r="G4135" t="str">
            <v>Utilities Electric</v>
          </cell>
          <cell r="H4135">
            <v>270</v>
          </cell>
          <cell r="I4135">
            <v>0</v>
          </cell>
          <cell r="J4135">
            <v>270</v>
          </cell>
          <cell r="K4135">
            <v>0</v>
          </cell>
          <cell r="L4135">
            <v>0</v>
          </cell>
          <cell r="M4135">
            <v>0</v>
          </cell>
          <cell r="N4135">
            <v>270</v>
          </cell>
        </row>
        <row r="4136">
          <cell r="A4136" t="str">
            <v>280.20.28.802-6100.04</v>
          </cell>
          <cell r="B4136" t="str">
            <v>280</v>
          </cell>
          <cell r="C4136" t="str">
            <v>20</v>
          </cell>
          <cell r="D4136" t="str">
            <v>28</v>
          </cell>
          <cell r="E4136" t="str">
            <v>802</v>
          </cell>
          <cell r="F4136" t="str">
            <v>6100.04</v>
          </cell>
          <cell r="G4136" t="str">
            <v>Utilities Water</v>
          </cell>
          <cell r="H4136">
            <v>2000</v>
          </cell>
          <cell r="I4136">
            <v>0</v>
          </cell>
          <cell r="J4136">
            <v>2000</v>
          </cell>
          <cell r="K4136">
            <v>0</v>
          </cell>
          <cell r="L4136">
            <v>0</v>
          </cell>
          <cell r="M4136">
            <v>540.47</v>
          </cell>
          <cell r="N4136">
            <v>1459.53</v>
          </cell>
        </row>
        <row r="4137">
          <cell r="A4137" t="str">
            <v>280.20.28.802-6240.05</v>
          </cell>
          <cell r="B4137" t="str">
            <v>280</v>
          </cell>
          <cell r="C4137" t="str">
            <v>20</v>
          </cell>
          <cell r="D4137" t="str">
            <v>28</v>
          </cell>
          <cell r="E4137" t="str">
            <v>802</v>
          </cell>
          <cell r="F4137" t="str">
            <v>6240.05</v>
          </cell>
          <cell r="G4137" t="str">
            <v>Supplies-Parks Landscape Maintenance</v>
          </cell>
          <cell r="H4137">
            <v>1800</v>
          </cell>
          <cell r="I4137">
            <v>0</v>
          </cell>
          <cell r="J4137">
            <v>1800</v>
          </cell>
          <cell r="K4137">
            <v>0</v>
          </cell>
          <cell r="L4137">
            <v>0</v>
          </cell>
          <cell r="M4137">
            <v>29.85</v>
          </cell>
          <cell r="N4137">
            <v>1770.15</v>
          </cell>
        </row>
        <row r="4138">
          <cell r="A4138" t="str">
            <v>280.20.28.802-6300.02</v>
          </cell>
          <cell r="B4138" t="str">
            <v>280</v>
          </cell>
          <cell r="C4138" t="str">
            <v>20</v>
          </cell>
          <cell r="D4138" t="str">
            <v>28</v>
          </cell>
          <cell r="E4138" t="str">
            <v>802</v>
          </cell>
          <cell r="F4138" t="str">
            <v>6300.02</v>
          </cell>
          <cell r="G4138" t="str">
            <v>Dues &amp; Subscriptions Publications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  <cell r="L4138">
            <v>0</v>
          </cell>
          <cell r="M4138">
            <v>0</v>
          </cell>
          <cell r="N4138">
            <v>0</v>
          </cell>
        </row>
        <row r="4139">
          <cell r="A4139" t="str">
            <v>280.20.28.802-6400.03</v>
          </cell>
          <cell r="B4139" t="str">
            <v>280</v>
          </cell>
          <cell r="C4139" t="str">
            <v>20</v>
          </cell>
          <cell r="D4139" t="str">
            <v>28</v>
          </cell>
          <cell r="E4139" t="str">
            <v>802</v>
          </cell>
          <cell r="F4139" t="str">
            <v>6400.03</v>
          </cell>
          <cell r="G4139" t="str">
            <v>Repairs &amp; Maintenance Major Repair &amp; Contingency</v>
          </cell>
          <cell r="H4139">
            <v>1500</v>
          </cell>
          <cell r="I4139">
            <v>0</v>
          </cell>
          <cell r="J4139">
            <v>1500</v>
          </cell>
          <cell r="K4139">
            <v>0</v>
          </cell>
          <cell r="L4139">
            <v>0</v>
          </cell>
          <cell r="M4139">
            <v>328</v>
          </cell>
          <cell r="N4139">
            <v>1172</v>
          </cell>
        </row>
        <row r="4140">
          <cell r="A4140" t="str">
            <v>280.20.28.802-6600.05</v>
          </cell>
          <cell r="B4140" t="str">
            <v>280</v>
          </cell>
          <cell r="C4140" t="str">
            <v>20</v>
          </cell>
          <cell r="D4140" t="str">
            <v>28</v>
          </cell>
          <cell r="E4140" t="str">
            <v>802</v>
          </cell>
          <cell r="F4140" t="str">
            <v>6600.05</v>
          </cell>
          <cell r="G4140" t="str">
            <v>Administrative Expenses Public/Legal Advertisement</v>
          </cell>
          <cell r="H4140">
            <v>50</v>
          </cell>
          <cell r="I4140">
            <v>0</v>
          </cell>
          <cell r="J4140">
            <v>50</v>
          </cell>
          <cell r="K4140">
            <v>0</v>
          </cell>
          <cell r="L4140">
            <v>0</v>
          </cell>
          <cell r="M4140">
            <v>0</v>
          </cell>
          <cell r="N4140">
            <v>50</v>
          </cell>
        </row>
        <row r="4141">
          <cell r="A4141" t="str">
            <v>280.20.28.802-6600.25</v>
          </cell>
          <cell r="B4141" t="str">
            <v>280</v>
          </cell>
          <cell r="C4141" t="str">
            <v>20</v>
          </cell>
          <cell r="D4141" t="str">
            <v>28</v>
          </cell>
          <cell r="E4141" t="str">
            <v>802</v>
          </cell>
          <cell r="F4141" t="str">
            <v>6600.25</v>
          </cell>
          <cell r="G4141" t="str">
            <v>Administrative Expenses Support Services-Indirect Labor</v>
          </cell>
          <cell r="H4141">
            <v>4720</v>
          </cell>
          <cell r="I4141">
            <v>0</v>
          </cell>
          <cell r="J4141">
            <v>4720</v>
          </cell>
          <cell r="K4141">
            <v>0</v>
          </cell>
          <cell r="L4141">
            <v>0</v>
          </cell>
          <cell r="M4141">
            <v>0</v>
          </cell>
          <cell r="N4141">
            <v>4720</v>
          </cell>
        </row>
        <row r="4142">
          <cell r="A4142" t="str">
            <v>280.20.28.802-6600.27</v>
          </cell>
          <cell r="B4142" t="str">
            <v>280</v>
          </cell>
          <cell r="C4142" t="str">
            <v>20</v>
          </cell>
          <cell r="D4142" t="str">
            <v>28</v>
          </cell>
          <cell r="E4142" t="str">
            <v>802</v>
          </cell>
          <cell r="F4142" t="str">
            <v>6600.27</v>
          </cell>
          <cell r="G4142" t="str">
            <v>Administrative Expenses Support Services-Direct Labor</v>
          </cell>
          <cell r="H4142">
            <v>11500</v>
          </cell>
          <cell r="I4142">
            <v>0</v>
          </cell>
          <cell r="J4142">
            <v>11500</v>
          </cell>
          <cell r="K4142">
            <v>0</v>
          </cell>
          <cell r="L4142">
            <v>0</v>
          </cell>
          <cell r="M4142">
            <v>0</v>
          </cell>
          <cell r="N4142">
            <v>11500</v>
          </cell>
        </row>
        <row r="4143">
          <cell r="A4143" t="str">
            <v>280.20.28.802-8300.97</v>
          </cell>
          <cell r="B4143" t="str">
            <v>280</v>
          </cell>
          <cell r="C4143" t="str">
            <v>20</v>
          </cell>
          <cell r="D4143" t="str">
            <v>28</v>
          </cell>
          <cell r="E4143" t="str">
            <v>802</v>
          </cell>
          <cell r="F4143" t="str">
            <v>8300.97</v>
          </cell>
          <cell r="G4143" t="str">
            <v>Capital Improvements-Parks LMD Cap Reserve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  <cell r="L4143">
            <v>0</v>
          </cell>
          <cell r="M4143">
            <v>0</v>
          </cell>
          <cell r="N4143">
            <v>0</v>
          </cell>
        </row>
        <row r="4144">
          <cell r="A4144" t="str">
            <v>280.20.28.803-6000.10</v>
          </cell>
          <cell r="B4144" t="str">
            <v>280</v>
          </cell>
          <cell r="C4144" t="str">
            <v>20</v>
          </cell>
          <cell r="D4144" t="str">
            <v>28</v>
          </cell>
          <cell r="E4144" t="str">
            <v>803</v>
          </cell>
          <cell r="F4144" t="str">
            <v>6000.10</v>
          </cell>
          <cell r="G4144" t="str">
            <v>Professional Services Consultant</v>
          </cell>
          <cell r="H4144">
            <v>500</v>
          </cell>
          <cell r="I4144">
            <v>0</v>
          </cell>
          <cell r="J4144">
            <v>500</v>
          </cell>
          <cell r="K4144">
            <v>0</v>
          </cell>
          <cell r="L4144">
            <v>0</v>
          </cell>
          <cell r="M4144">
            <v>121.86</v>
          </cell>
          <cell r="N4144">
            <v>378.14</v>
          </cell>
        </row>
        <row r="4145">
          <cell r="A4145" t="str">
            <v>280.20.28.803-6000.11</v>
          </cell>
          <cell r="B4145" t="str">
            <v>280</v>
          </cell>
          <cell r="C4145" t="str">
            <v>20</v>
          </cell>
          <cell r="D4145" t="str">
            <v>28</v>
          </cell>
          <cell r="E4145" t="str">
            <v>803</v>
          </cell>
          <cell r="F4145" t="str">
            <v>6000.11</v>
          </cell>
          <cell r="G4145" t="str">
            <v>Professional Services County Admin Fee</v>
          </cell>
          <cell r="H4145">
            <v>245</v>
          </cell>
          <cell r="I4145">
            <v>0</v>
          </cell>
          <cell r="J4145">
            <v>245</v>
          </cell>
          <cell r="K4145">
            <v>0</v>
          </cell>
          <cell r="L4145">
            <v>0</v>
          </cell>
          <cell r="M4145">
            <v>0</v>
          </cell>
          <cell r="N4145">
            <v>245</v>
          </cell>
        </row>
        <row r="4146">
          <cell r="A4146" t="str">
            <v>280.20.28.803-6100.01</v>
          </cell>
          <cell r="B4146" t="str">
            <v>280</v>
          </cell>
          <cell r="C4146" t="str">
            <v>20</v>
          </cell>
          <cell r="D4146" t="str">
            <v>28</v>
          </cell>
          <cell r="E4146" t="str">
            <v>803</v>
          </cell>
          <cell r="F4146" t="str">
            <v>6100.01</v>
          </cell>
          <cell r="G4146" t="str">
            <v>Utilities Electric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  <cell r="L4146">
            <v>0</v>
          </cell>
          <cell r="M4146">
            <v>0</v>
          </cell>
          <cell r="N4146">
            <v>0</v>
          </cell>
        </row>
        <row r="4147">
          <cell r="A4147" t="str">
            <v>280.20.28.803-6100.04</v>
          </cell>
          <cell r="B4147" t="str">
            <v>280</v>
          </cell>
          <cell r="C4147" t="str">
            <v>20</v>
          </cell>
          <cell r="D4147" t="str">
            <v>28</v>
          </cell>
          <cell r="E4147" t="str">
            <v>803</v>
          </cell>
          <cell r="F4147" t="str">
            <v>6100.04</v>
          </cell>
          <cell r="G4147" t="str">
            <v>Utilities Water</v>
          </cell>
          <cell r="H4147">
            <v>6500</v>
          </cell>
          <cell r="I4147">
            <v>0</v>
          </cell>
          <cell r="J4147">
            <v>6500</v>
          </cell>
          <cell r="K4147">
            <v>0</v>
          </cell>
          <cell r="L4147">
            <v>0</v>
          </cell>
          <cell r="M4147">
            <v>3811.33</v>
          </cell>
          <cell r="N4147">
            <v>2688.67</v>
          </cell>
        </row>
        <row r="4148">
          <cell r="A4148" t="str">
            <v>280.20.28.803-6240.05</v>
          </cell>
          <cell r="B4148" t="str">
            <v>280</v>
          </cell>
          <cell r="C4148" t="str">
            <v>20</v>
          </cell>
          <cell r="D4148" t="str">
            <v>28</v>
          </cell>
          <cell r="E4148" t="str">
            <v>803</v>
          </cell>
          <cell r="F4148" t="str">
            <v>6240.05</v>
          </cell>
          <cell r="G4148" t="str">
            <v>Supplies-Parks Landscape Maintenance</v>
          </cell>
          <cell r="H4148">
            <v>2000</v>
          </cell>
          <cell r="I4148">
            <v>0</v>
          </cell>
          <cell r="J4148">
            <v>2000</v>
          </cell>
          <cell r="K4148">
            <v>0</v>
          </cell>
          <cell r="L4148">
            <v>0</v>
          </cell>
          <cell r="M4148">
            <v>0</v>
          </cell>
          <cell r="N4148">
            <v>2000</v>
          </cell>
        </row>
        <row r="4149">
          <cell r="A4149" t="str">
            <v>280.20.28.803-6300.02</v>
          </cell>
          <cell r="B4149" t="str">
            <v>280</v>
          </cell>
          <cell r="C4149" t="str">
            <v>20</v>
          </cell>
          <cell r="D4149" t="str">
            <v>28</v>
          </cell>
          <cell r="E4149" t="str">
            <v>803</v>
          </cell>
          <cell r="F4149" t="str">
            <v>6300.02</v>
          </cell>
          <cell r="G4149" t="str">
            <v>Dues &amp; Subscriptions Publications</v>
          </cell>
          <cell r="H4149">
            <v>0</v>
          </cell>
          <cell r="I4149">
            <v>0</v>
          </cell>
          <cell r="J4149">
            <v>0</v>
          </cell>
          <cell r="K4149">
            <v>0</v>
          </cell>
          <cell r="L4149">
            <v>0</v>
          </cell>
          <cell r="M4149">
            <v>0</v>
          </cell>
          <cell r="N4149">
            <v>0</v>
          </cell>
        </row>
        <row r="4150">
          <cell r="A4150" t="str">
            <v>280.20.28.803-6400.03</v>
          </cell>
          <cell r="B4150" t="str">
            <v>280</v>
          </cell>
          <cell r="C4150" t="str">
            <v>20</v>
          </cell>
          <cell r="D4150" t="str">
            <v>28</v>
          </cell>
          <cell r="E4150" t="str">
            <v>803</v>
          </cell>
          <cell r="F4150" t="str">
            <v>6400.03</v>
          </cell>
          <cell r="G4150" t="str">
            <v>Repairs &amp; Maintenance Major Repair &amp; Contingency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  <cell r="L4150">
            <v>0</v>
          </cell>
          <cell r="M4150">
            <v>0</v>
          </cell>
          <cell r="N4150">
            <v>0</v>
          </cell>
        </row>
        <row r="4151">
          <cell r="A4151" t="str">
            <v>280.20.28.803-6600.05</v>
          </cell>
          <cell r="B4151" t="str">
            <v>280</v>
          </cell>
          <cell r="C4151" t="str">
            <v>20</v>
          </cell>
          <cell r="D4151" t="str">
            <v>28</v>
          </cell>
          <cell r="E4151" t="str">
            <v>803</v>
          </cell>
          <cell r="F4151" t="str">
            <v>6600.05</v>
          </cell>
          <cell r="G4151" t="str">
            <v>Administrative Expenses Public/Legal Advertisement</v>
          </cell>
          <cell r="H4151">
            <v>50</v>
          </cell>
          <cell r="I4151">
            <v>0</v>
          </cell>
          <cell r="J4151">
            <v>50</v>
          </cell>
          <cell r="K4151">
            <v>0</v>
          </cell>
          <cell r="L4151">
            <v>0</v>
          </cell>
          <cell r="M4151">
            <v>0</v>
          </cell>
          <cell r="N4151">
            <v>50</v>
          </cell>
        </row>
        <row r="4152">
          <cell r="A4152" t="str">
            <v>280.20.28.803-6600.25</v>
          </cell>
          <cell r="B4152" t="str">
            <v>280</v>
          </cell>
          <cell r="C4152" t="str">
            <v>20</v>
          </cell>
          <cell r="D4152" t="str">
            <v>28</v>
          </cell>
          <cell r="E4152" t="str">
            <v>803</v>
          </cell>
          <cell r="F4152" t="str">
            <v>6600.25</v>
          </cell>
          <cell r="G4152" t="str">
            <v>Administrative Expenses Support Services-Indirect Labor</v>
          </cell>
          <cell r="H4152">
            <v>0</v>
          </cell>
          <cell r="I4152">
            <v>0</v>
          </cell>
          <cell r="J4152">
            <v>0</v>
          </cell>
          <cell r="K4152">
            <v>0</v>
          </cell>
          <cell r="L4152">
            <v>0</v>
          </cell>
          <cell r="M4152">
            <v>0</v>
          </cell>
          <cell r="N4152">
            <v>0</v>
          </cell>
        </row>
        <row r="4153">
          <cell r="A4153" t="str">
            <v>280.20.28.803-6600.27</v>
          </cell>
          <cell r="B4153" t="str">
            <v>280</v>
          </cell>
          <cell r="C4153" t="str">
            <v>20</v>
          </cell>
          <cell r="D4153" t="str">
            <v>28</v>
          </cell>
          <cell r="E4153" t="str">
            <v>803</v>
          </cell>
          <cell r="F4153" t="str">
            <v>6600.27</v>
          </cell>
          <cell r="G4153" t="str">
            <v>Administrative Expenses Support Services-Direct Labor</v>
          </cell>
          <cell r="H4153">
            <v>18000</v>
          </cell>
          <cell r="I4153">
            <v>0</v>
          </cell>
          <cell r="J4153">
            <v>18000</v>
          </cell>
          <cell r="K4153">
            <v>0</v>
          </cell>
          <cell r="L4153">
            <v>0</v>
          </cell>
          <cell r="M4153">
            <v>0</v>
          </cell>
          <cell r="N4153">
            <v>18000</v>
          </cell>
        </row>
        <row r="4154">
          <cell r="A4154" t="str">
            <v>280.20.28.803-8300.97</v>
          </cell>
          <cell r="B4154" t="str">
            <v>280</v>
          </cell>
          <cell r="C4154" t="str">
            <v>20</v>
          </cell>
          <cell r="D4154" t="str">
            <v>28</v>
          </cell>
          <cell r="E4154" t="str">
            <v>803</v>
          </cell>
          <cell r="F4154" t="str">
            <v>8300.97</v>
          </cell>
          <cell r="G4154" t="str">
            <v>Capital Improvements-Parks LMD Cap Reserve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  <cell r="L4154">
            <v>0</v>
          </cell>
          <cell r="M4154">
            <v>0</v>
          </cell>
          <cell r="N4154">
            <v>0</v>
          </cell>
        </row>
        <row r="4155">
          <cell r="A4155" t="str">
            <v>280.20.28.804-6000.10</v>
          </cell>
          <cell r="B4155" t="str">
            <v>280</v>
          </cell>
          <cell r="C4155" t="str">
            <v>20</v>
          </cell>
          <cell r="D4155" t="str">
            <v>28</v>
          </cell>
          <cell r="E4155" t="str">
            <v>804</v>
          </cell>
          <cell r="F4155" t="str">
            <v>6000.10</v>
          </cell>
          <cell r="G4155" t="str">
            <v>Professional Services Consultant</v>
          </cell>
          <cell r="H4155">
            <v>1000</v>
          </cell>
          <cell r="I4155">
            <v>0</v>
          </cell>
          <cell r="J4155">
            <v>1000</v>
          </cell>
          <cell r="K4155">
            <v>0</v>
          </cell>
          <cell r="L4155">
            <v>0</v>
          </cell>
          <cell r="M4155">
            <v>249.69</v>
          </cell>
          <cell r="N4155">
            <v>750.31</v>
          </cell>
        </row>
        <row r="4156">
          <cell r="A4156" t="str">
            <v>280.20.28.804-6000.11</v>
          </cell>
          <cell r="B4156" t="str">
            <v>280</v>
          </cell>
          <cell r="C4156" t="str">
            <v>20</v>
          </cell>
          <cell r="D4156" t="str">
            <v>28</v>
          </cell>
          <cell r="E4156" t="str">
            <v>804</v>
          </cell>
          <cell r="F4156" t="str">
            <v>6000.11</v>
          </cell>
          <cell r="G4156" t="str">
            <v>Professional Services County Admin Fee</v>
          </cell>
          <cell r="H4156">
            <v>175</v>
          </cell>
          <cell r="I4156">
            <v>0</v>
          </cell>
          <cell r="J4156">
            <v>175</v>
          </cell>
          <cell r="K4156">
            <v>0</v>
          </cell>
          <cell r="L4156">
            <v>0</v>
          </cell>
          <cell r="M4156">
            <v>0</v>
          </cell>
          <cell r="N4156">
            <v>175</v>
          </cell>
        </row>
        <row r="4157">
          <cell r="A4157" t="str">
            <v>280.20.28.804-6100.01</v>
          </cell>
          <cell r="B4157" t="str">
            <v>280</v>
          </cell>
          <cell r="C4157" t="str">
            <v>20</v>
          </cell>
          <cell r="D4157" t="str">
            <v>28</v>
          </cell>
          <cell r="E4157" t="str">
            <v>804</v>
          </cell>
          <cell r="F4157" t="str">
            <v>6100.01</v>
          </cell>
          <cell r="G4157" t="str">
            <v>Utilities Electric</v>
          </cell>
          <cell r="H4157">
            <v>70</v>
          </cell>
          <cell r="I4157">
            <v>0</v>
          </cell>
          <cell r="J4157">
            <v>70</v>
          </cell>
          <cell r="K4157">
            <v>0</v>
          </cell>
          <cell r="L4157">
            <v>0</v>
          </cell>
          <cell r="M4157">
            <v>0</v>
          </cell>
          <cell r="N4157">
            <v>70</v>
          </cell>
        </row>
        <row r="4158">
          <cell r="A4158" t="str">
            <v>280.20.28.804-6100.04</v>
          </cell>
          <cell r="B4158" t="str">
            <v>280</v>
          </cell>
          <cell r="C4158" t="str">
            <v>20</v>
          </cell>
          <cell r="D4158" t="str">
            <v>28</v>
          </cell>
          <cell r="E4158" t="str">
            <v>804</v>
          </cell>
          <cell r="F4158" t="str">
            <v>6100.04</v>
          </cell>
          <cell r="G4158" t="str">
            <v>Utilities Water</v>
          </cell>
          <cell r="H4158">
            <v>650</v>
          </cell>
          <cell r="I4158">
            <v>0</v>
          </cell>
          <cell r="J4158">
            <v>650</v>
          </cell>
          <cell r="K4158">
            <v>0</v>
          </cell>
          <cell r="L4158">
            <v>0</v>
          </cell>
          <cell r="M4158">
            <v>112.37</v>
          </cell>
          <cell r="N4158">
            <v>537.63</v>
          </cell>
        </row>
        <row r="4159">
          <cell r="A4159" t="str">
            <v>280.20.28.804-6240.05</v>
          </cell>
          <cell r="B4159" t="str">
            <v>280</v>
          </cell>
          <cell r="C4159" t="str">
            <v>20</v>
          </cell>
          <cell r="D4159" t="str">
            <v>28</v>
          </cell>
          <cell r="E4159" t="str">
            <v>804</v>
          </cell>
          <cell r="F4159" t="str">
            <v>6240.05</v>
          </cell>
          <cell r="G4159" t="str">
            <v>Supplies-Parks Landscape Maintenance</v>
          </cell>
          <cell r="H4159">
            <v>1050</v>
          </cell>
          <cell r="I4159">
            <v>0</v>
          </cell>
          <cell r="J4159">
            <v>1050</v>
          </cell>
          <cell r="K4159">
            <v>0</v>
          </cell>
          <cell r="L4159">
            <v>0</v>
          </cell>
          <cell r="M4159">
            <v>29.85</v>
          </cell>
          <cell r="N4159">
            <v>1020.15</v>
          </cell>
        </row>
        <row r="4160">
          <cell r="A4160" t="str">
            <v>280.20.28.804-6300.02</v>
          </cell>
          <cell r="B4160" t="str">
            <v>280</v>
          </cell>
          <cell r="C4160" t="str">
            <v>20</v>
          </cell>
          <cell r="D4160" t="str">
            <v>28</v>
          </cell>
          <cell r="E4160" t="str">
            <v>804</v>
          </cell>
          <cell r="F4160" t="str">
            <v>6300.02</v>
          </cell>
          <cell r="G4160" t="str">
            <v>Dues &amp; Subscriptions Publications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  <cell r="L4160">
            <v>0</v>
          </cell>
          <cell r="M4160">
            <v>0</v>
          </cell>
          <cell r="N4160">
            <v>0</v>
          </cell>
        </row>
        <row r="4161">
          <cell r="A4161" t="str">
            <v>280.20.28.804-6400.03</v>
          </cell>
          <cell r="B4161" t="str">
            <v>280</v>
          </cell>
          <cell r="C4161" t="str">
            <v>20</v>
          </cell>
          <cell r="D4161" t="str">
            <v>28</v>
          </cell>
          <cell r="E4161" t="str">
            <v>804</v>
          </cell>
          <cell r="F4161" t="str">
            <v>6400.03</v>
          </cell>
          <cell r="G4161" t="str">
            <v>Repairs &amp; Maintenance Major Repair &amp; Contingency</v>
          </cell>
          <cell r="H4161">
            <v>2000</v>
          </cell>
          <cell r="I4161">
            <v>0</v>
          </cell>
          <cell r="J4161">
            <v>2000</v>
          </cell>
          <cell r="K4161">
            <v>0</v>
          </cell>
          <cell r="L4161">
            <v>3300</v>
          </cell>
          <cell r="M4161">
            <v>0</v>
          </cell>
          <cell r="N4161">
            <v>-1300</v>
          </cell>
        </row>
        <row r="4162">
          <cell r="A4162" t="str">
            <v>280.20.28.804-6600.05</v>
          </cell>
          <cell r="B4162" t="str">
            <v>280</v>
          </cell>
          <cell r="C4162" t="str">
            <v>20</v>
          </cell>
          <cell r="D4162" t="str">
            <v>28</v>
          </cell>
          <cell r="E4162" t="str">
            <v>804</v>
          </cell>
          <cell r="F4162" t="str">
            <v>6600.05</v>
          </cell>
          <cell r="G4162" t="str">
            <v>Administrative Expenses Public/Legal Advertisement</v>
          </cell>
          <cell r="H4162">
            <v>50</v>
          </cell>
          <cell r="I4162">
            <v>0</v>
          </cell>
          <cell r="J4162">
            <v>50</v>
          </cell>
          <cell r="K4162">
            <v>0</v>
          </cell>
          <cell r="L4162">
            <v>0</v>
          </cell>
          <cell r="M4162">
            <v>0</v>
          </cell>
          <cell r="N4162">
            <v>50</v>
          </cell>
        </row>
        <row r="4163">
          <cell r="A4163" t="str">
            <v>280.20.28.804-6600.25</v>
          </cell>
          <cell r="B4163" t="str">
            <v>280</v>
          </cell>
          <cell r="C4163" t="str">
            <v>20</v>
          </cell>
          <cell r="D4163" t="str">
            <v>28</v>
          </cell>
          <cell r="E4163" t="str">
            <v>804</v>
          </cell>
          <cell r="F4163" t="str">
            <v>6600.25</v>
          </cell>
          <cell r="G4163" t="str">
            <v>Administrative Expenses Support Services-Indirect Labor</v>
          </cell>
          <cell r="H4163">
            <v>4720</v>
          </cell>
          <cell r="I4163">
            <v>0</v>
          </cell>
          <cell r="J4163">
            <v>4720</v>
          </cell>
          <cell r="K4163">
            <v>0</v>
          </cell>
          <cell r="L4163">
            <v>0</v>
          </cell>
          <cell r="M4163">
            <v>0</v>
          </cell>
          <cell r="N4163">
            <v>4720</v>
          </cell>
        </row>
        <row r="4164">
          <cell r="A4164" t="str">
            <v>280.20.28.804-6600.27</v>
          </cell>
          <cell r="B4164" t="str">
            <v>280</v>
          </cell>
          <cell r="C4164" t="str">
            <v>20</v>
          </cell>
          <cell r="D4164" t="str">
            <v>28</v>
          </cell>
          <cell r="E4164" t="str">
            <v>804</v>
          </cell>
          <cell r="F4164" t="str">
            <v>6600.27</v>
          </cell>
          <cell r="G4164" t="str">
            <v>Administrative Expenses Support Services-Direct Labor</v>
          </cell>
          <cell r="H4164">
            <v>6000</v>
          </cell>
          <cell r="I4164">
            <v>0</v>
          </cell>
          <cell r="J4164">
            <v>6000</v>
          </cell>
          <cell r="K4164">
            <v>0</v>
          </cell>
          <cell r="L4164">
            <v>1000</v>
          </cell>
          <cell r="M4164">
            <v>0</v>
          </cell>
          <cell r="N4164">
            <v>5000</v>
          </cell>
        </row>
        <row r="4165">
          <cell r="A4165" t="str">
            <v>280.20.28.804-8300.97</v>
          </cell>
          <cell r="B4165" t="str">
            <v>280</v>
          </cell>
          <cell r="C4165" t="str">
            <v>20</v>
          </cell>
          <cell r="D4165" t="str">
            <v>28</v>
          </cell>
          <cell r="E4165" t="str">
            <v>804</v>
          </cell>
          <cell r="F4165" t="str">
            <v>8300.97</v>
          </cell>
          <cell r="G4165" t="str">
            <v>Capital Improvements-Parks LMD Cap Reserve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  <cell r="L4165">
            <v>0</v>
          </cell>
          <cell r="M4165">
            <v>0</v>
          </cell>
          <cell r="N4165">
            <v>0</v>
          </cell>
        </row>
        <row r="4166">
          <cell r="A4166" t="str">
            <v>280.20.28.805-6000.01</v>
          </cell>
          <cell r="B4166" t="str">
            <v>280</v>
          </cell>
          <cell r="C4166" t="str">
            <v>20</v>
          </cell>
          <cell r="D4166" t="str">
            <v>28</v>
          </cell>
          <cell r="E4166" t="str">
            <v>805</v>
          </cell>
          <cell r="F4166" t="str">
            <v>6000.01</v>
          </cell>
          <cell r="G4166" t="str">
            <v>Professional Services General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  <cell r="L4166">
            <v>0</v>
          </cell>
          <cell r="M4166">
            <v>0</v>
          </cell>
          <cell r="N4166">
            <v>0</v>
          </cell>
        </row>
        <row r="4167">
          <cell r="A4167" t="str">
            <v>280.20.28.805-6000.10</v>
          </cell>
          <cell r="B4167" t="str">
            <v>280</v>
          </cell>
          <cell r="C4167" t="str">
            <v>20</v>
          </cell>
          <cell r="D4167" t="str">
            <v>28</v>
          </cell>
          <cell r="E4167" t="str">
            <v>805</v>
          </cell>
          <cell r="F4167" t="str">
            <v>6000.10</v>
          </cell>
          <cell r="G4167" t="str">
            <v>Professional Services Consultant</v>
          </cell>
          <cell r="H4167">
            <v>1860</v>
          </cell>
          <cell r="I4167">
            <v>0</v>
          </cell>
          <cell r="J4167">
            <v>1860</v>
          </cell>
          <cell r="K4167">
            <v>0</v>
          </cell>
          <cell r="L4167">
            <v>0</v>
          </cell>
          <cell r="M4167">
            <v>451.8</v>
          </cell>
          <cell r="N4167">
            <v>1408.2</v>
          </cell>
        </row>
        <row r="4168">
          <cell r="A4168" t="str">
            <v>280.20.28.805-6000.11</v>
          </cell>
          <cell r="B4168" t="str">
            <v>280</v>
          </cell>
          <cell r="C4168" t="str">
            <v>20</v>
          </cell>
          <cell r="D4168" t="str">
            <v>28</v>
          </cell>
          <cell r="E4168" t="str">
            <v>805</v>
          </cell>
          <cell r="F4168" t="str">
            <v>6000.11</v>
          </cell>
          <cell r="G4168" t="str">
            <v>Professional Services County Admin Fee</v>
          </cell>
          <cell r="H4168">
            <v>170</v>
          </cell>
          <cell r="I4168">
            <v>0</v>
          </cell>
          <cell r="J4168">
            <v>170</v>
          </cell>
          <cell r="K4168">
            <v>0</v>
          </cell>
          <cell r="L4168">
            <v>0</v>
          </cell>
          <cell r="M4168">
            <v>0</v>
          </cell>
          <cell r="N4168">
            <v>170</v>
          </cell>
        </row>
        <row r="4169">
          <cell r="A4169" t="str">
            <v>280.20.28.805-6100.01</v>
          </cell>
          <cell r="B4169" t="str">
            <v>280</v>
          </cell>
          <cell r="C4169" t="str">
            <v>20</v>
          </cell>
          <cell r="D4169" t="str">
            <v>28</v>
          </cell>
          <cell r="E4169" t="str">
            <v>805</v>
          </cell>
          <cell r="F4169" t="str">
            <v>6100.01</v>
          </cell>
          <cell r="G4169" t="str">
            <v>Utilities Electric</v>
          </cell>
          <cell r="H4169">
            <v>125</v>
          </cell>
          <cell r="I4169">
            <v>0</v>
          </cell>
          <cell r="J4169">
            <v>125</v>
          </cell>
          <cell r="K4169">
            <v>0</v>
          </cell>
          <cell r="L4169">
            <v>0</v>
          </cell>
          <cell r="M4169">
            <v>20.99</v>
          </cell>
          <cell r="N4169">
            <v>104.01</v>
          </cell>
        </row>
        <row r="4170">
          <cell r="A4170" t="str">
            <v>280.20.28.805-6100.04</v>
          </cell>
          <cell r="B4170" t="str">
            <v>280</v>
          </cell>
          <cell r="C4170" t="str">
            <v>20</v>
          </cell>
          <cell r="D4170" t="str">
            <v>28</v>
          </cell>
          <cell r="E4170" t="str">
            <v>805</v>
          </cell>
          <cell r="F4170" t="str">
            <v>6100.04</v>
          </cell>
          <cell r="G4170" t="str">
            <v>Utilities Water</v>
          </cell>
          <cell r="H4170">
            <v>1400</v>
          </cell>
          <cell r="I4170">
            <v>0</v>
          </cell>
          <cell r="J4170">
            <v>1400</v>
          </cell>
          <cell r="K4170">
            <v>0</v>
          </cell>
          <cell r="L4170">
            <v>0</v>
          </cell>
          <cell r="M4170">
            <v>535.64</v>
          </cell>
          <cell r="N4170">
            <v>864.36</v>
          </cell>
        </row>
        <row r="4171">
          <cell r="A4171" t="str">
            <v>280.20.28.805-6240.05</v>
          </cell>
          <cell r="B4171" t="str">
            <v>280</v>
          </cell>
          <cell r="C4171" t="str">
            <v>20</v>
          </cell>
          <cell r="D4171" t="str">
            <v>28</v>
          </cell>
          <cell r="E4171" t="str">
            <v>805</v>
          </cell>
          <cell r="F4171" t="str">
            <v>6240.05</v>
          </cell>
          <cell r="G4171" t="str">
            <v>Supplies-Parks Landscape Maintenance</v>
          </cell>
          <cell r="H4171">
            <v>1550</v>
          </cell>
          <cell r="I4171">
            <v>0</v>
          </cell>
          <cell r="J4171">
            <v>1550</v>
          </cell>
          <cell r="K4171">
            <v>0</v>
          </cell>
          <cell r="L4171">
            <v>0</v>
          </cell>
          <cell r="M4171">
            <v>29.85</v>
          </cell>
          <cell r="N4171">
            <v>1520.15</v>
          </cell>
        </row>
        <row r="4172">
          <cell r="A4172" t="str">
            <v>280.20.28.805-6300.02</v>
          </cell>
          <cell r="B4172" t="str">
            <v>280</v>
          </cell>
          <cell r="C4172" t="str">
            <v>20</v>
          </cell>
          <cell r="D4172" t="str">
            <v>28</v>
          </cell>
          <cell r="E4172" t="str">
            <v>805</v>
          </cell>
          <cell r="F4172" t="str">
            <v>6300.02</v>
          </cell>
          <cell r="G4172" t="str">
            <v>Dues &amp; Subscriptions Publications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  <cell r="L4172">
            <v>0</v>
          </cell>
          <cell r="M4172">
            <v>0</v>
          </cell>
          <cell r="N4172">
            <v>0</v>
          </cell>
        </row>
        <row r="4173">
          <cell r="A4173" t="str">
            <v>280.20.28.805-6400.03</v>
          </cell>
          <cell r="B4173" t="str">
            <v>280</v>
          </cell>
          <cell r="C4173" t="str">
            <v>20</v>
          </cell>
          <cell r="D4173" t="str">
            <v>28</v>
          </cell>
          <cell r="E4173" t="str">
            <v>805</v>
          </cell>
          <cell r="F4173" t="str">
            <v>6400.03</v>
          </cell>
          <cell r="G4173" t="str">
            <v>Repairs &amp; Maintenance Major Repair &amp; Contingency</v>
          </cell>
          <cell r="H4173">
            <v>1000</v>
          </cell>
          <cell r="I4173">
            <v>0</v>
          </cell>
          <cell r="J4173">
            <v>1000</v>
          </cell>
          <cell r="K4173">
            <v>0</v>
          </cell>
          <cell r="L4173">
            <v>0</v>
          </cell>
          <cell r="M4173">
            <v>0</v>
          </cell>
          <cell r="N4173">
            <v>1000</v>
          </cell>
        </row>
        <row r="4174">
          <cell r="A4174" t="str">
            <v>280.20.28.805-6600.05</v>
          </cell>
          <cell r="B4174" t="str">
            <v>280</v>
          </cell>
          <cell r="C4174" t="str">
            <v>20</v>
          </cell>
          <cell r="D4174" t="str">
            <v>28</v>
          </cell>
          <cell r="E4174" t="str">
            <v>805</v>
          </cell>
          <cell r="F4174" t="str">
            <v>6600.05</v>
          </cell>
          <cell r="G4174" t="str">
            <v>Administrative Expenses Public/Legal Advertisement</v>
          </cell>
          <cell r="H4174">
            <v>50</v>
          </cell>
          <cell r="I4174">
            <v>0</v>
          </cell>
          <cell r="J4174">
            <v>50</v>
          </cell>
          <cell r="K4174">
            <v>0</v>
          </cell>
          <cell r="L4174">
            <v>0</v>
          </cell>
          <cell r="M4174">
            <v>0</v>
          </cell>
          <cell r="N4174">
            <v>50</v>
          </cell>
        </row>
        <row r="4175">
          <cell r="A4175" t="str">
            <v>280.20.28.805-6600.25</v>
          </cell>
          <cell r="B4175" t="str">
            <v>280</v>
          </cell>
          <cell r="C4175" t="str">
            <v>20</v>
          </cell>
          <cell r="D4175" t="str">
            <v>28</v>
          </cell>
          <cell r="E4175" t="str">
            <v>805</v>
          </cell>
          <cell r="F4175" t="str">
            <v>6600.25</v>
          </cell>
          <cell r="G4175" t="str">
            <v>Administrative Expenses Support Services-Indirect Labor</v>
          </cell>
          <cell r="H4175">
            <v>4720</v>
          </cell>
          <cell r="I4175">
            <v>0</v>
          </cell>
          <cell r="J4175">
            <v>4720</v>
          </cell>
          <cell r="K4175">
            <v>0</v>
          </cell>
          <cell r="L4175">
            <v>0</v>
          </cell>
          <cell r="M4175">
            <v>0</v>
          </cell>
          <cell r="N4175">
            <v>4720</v>
          </cell>
        </row>
        <row r="4176">
          <cell r="A4176" t="str">
            <v>280.20.28.805-6600.27</v>
          </cell>
          <cell r="B4176" t="str">
            <v>280</v>
          </cell>
          <cell r="C4176" t="str">
            <v>20</v>
          </cell>
          <cell r="D4176" t="str">
            <v>28</v>
          </cell>
          <cell r="E4176" t="str">
            <v>805</v>
          </cell>
          <cell r="F4176" t="str">
            <v>6600.27</v>
          </cell>
          <cell r="G4176" t="str">
            <v>Administrative Expenses Support Services-Direct Labor</v>
          </cell>
          <cell r="H4176">
            <v>7200</v>
          </cell>
          <cell r="I4176">
            <v>0</v>
          </cell>
          <cell r="J4176">
            <v>7200</v>
          </cell>
          <cell r="K4176">
            <v>0</v>
          </cell>
          <cell r="L4176">
            <v>0</v>
          </cell>
          <cell r="M4176">
            <v>0</v>
          </cell>
          <cell r="N4176">
            <v>7200</v>
          </cell>
        </row>
        <row r="4177">
          <cell r="A4177" t="str">
            <v>280.20.28.805-8300.97</v>
          </cell>
          <cell r="B4177" t="str">
            <v>280</v>
          </cell>
          <cell r="C4177" t="str">
            <v>20</v>
          </cell>
          <cell r="D4177" t="str">
            <v>28</v>
          </cell>
          <cell r="E4177" t="str">
            <v>805</v>
          </cell>
          <cell r="F4177" t="str">
            <v>8300.97</v>
          </cell>
          <cell r="G4177" t="str">
            <v>Capital Improvements-Parks LMD Cap Reserve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  <cell r="L4177">
            <v>0</v>
          </cell>
          <cell r="M4177">
            <v>0</v>
          </cell>
          <cell r="N4177">
            <v>0</v>
          </cell>
        </row>
        <row r="4178">
          <cell r="A4178" t="str">
            <v>280.20.28.805-8300.99</v>
          </cell>
          <cell r="B4178" t="str">
            <v>280</v>
          </cell>
          <cell r="C4178" t="str">
            <v>20</v>
          </cell>
          <cell r="D4178" t="str">
            <v>28</v>
          </cell>
          <cell r="E4178" t="str">
            <v>805</v>
          </cell>
          <cell r="F4178" t="str">
            <v>8300.99</v>
          </cell>
          <cell r="G4178" t="str">
            <v>Capital Improvements-Parks General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  <cell r="L4178">
            <v>0</v>
          </cell>
          <cell r="M4178">
            <v>0</v>
          </cell>
          <cell r="N4178">
            <v>0</v>
          </cell>
        </row>
        <row r="4179">
          <cell r="A4179" t="str">
            <v>280.20.28.806-6000.10</v>
          </cell>
          <cell r="B4179" t="str">
            <v>280</v>
          </cell>
          <cell r="C4179" t="str">
            <v>20</v>
          </cell>
          <cell r="D4179" t="str">
            <v>28</v>
          </cell>
          <cell r="E4179" t="str">
            <v>806</v>
          </cell>
          <cell r="F4179" t="str">
            <v>6000.10</v>
          </cell>
          <cell r="G4179" t="str">
            <v>Professional Services Consultant</v>
          </cell>
          <cell r="H4179">
            <v>1100</v>
          </cell>
          <cell r="I4179">
            <v>0</v>
          </cell>
          <cell r="J4179">
            <v>1100</v>
          </cell>
          <cell r="K4179">
            <v>0</v>
          </cell>
          <cell r="L4179">
            <v>0</v>
          </cell>
          <cell r="M4179">
            <v>267.51</v>
          </cell>
          <cell r="N4179">
            <v>832.49</v>
          </cell>
        </row>
        <row r="4180">
          <cell r="A4180" t="str">
            <v>280.20.28.806-6000.11</v>
          </cell>
          <cell r="B4180" t="str">
            <v>280</v>
          </cell>
          <cell r="C4180" t="str">
            <v>20</v>
          </cell>
          <cell r="D4180" t="str">
            <v>28</v>
          </cell>
          <cell r="E4180" t="str">
            <v>806</v>
          </cell>
          <cell r="F4180" t="str">
            <v>6000.11</v>
          </cell>
          <cell r="G4180" t="str">
            <v>Professional Services County Admin Fee</v>
          </cell>
          <cell r="H4180">
            <v>125</v>
          </cell>
          <cell r="I4180">
            <v>0</v>
          </cell>
          <cell r="J4180">
            <v>125</v>
          </cell>
          <cell r="K4180">
            <v>0</v>
          </cell>
          <cell r="L4180">
            <v>0</v>
          </cell>
          <cell r="M4180">
            <v>0</v>
          </cell>
          <cell r="N4180">
            <v>125</v>
          </cell>
        </row>
        <row r="4181">
          <cell r="A4181" t="str">
            <v>280.20.28.806-6100.01</v>
          </cell>
          <cell r="B4181" t="str">
            <v>280</v>
          </cell>
          <cell r="C4181" t="str">
            <v>20</v>
          </cell>
          <cell r="D4181" t="str">
            <v>28</v>
          </cell>
          <cell r="E4181" t="str">
            <v>806</v>
          </cell>
          <cell r="F4181" t="str">
            <v>6100.01</v>
          </cell>
          <cell r="G4181" t="str">
            <v>Utilities Electric</v>
          </cell>
          <cell r="H4181">
            <v>150</v>
          </cell>
          <cell r="I4181">
            <v>0</v>
          </cell>
          <cell r="J4181">
            <v>150</v>
          </cell>
          <cell r="K4181">
            <v>0</v>
          </cell>
          <cell r="L4181">
            <v>0</v>
          </cell>
          <cell r="M4181">
            <v>23.15</v>
          </cell>
          <cell r="N4181">
            <v>126.85</v>
          </cell>
        </row>
        <row r="4182">
          <cell r="A4182" t="str">
            <v>280.20.28.806-6100.04</v>
          </cell>
          <cell r="B4182" t="str">
            <v>280</v>
          </cell>
          <cell r="C4182" t="str">
            <v>20</v>
          </cell>
          <cell r="D4182" t="str">
            <v>28</v>
          </cell>
          <cell r="E4182" t="str">
            <v>806</v>
          </cell>
          <cell r="F4182" t="str">
            <v>6100.04</v>
          </cell>
          <cell r="G4182" t="str">
            <v>Utilities Water</v>
          </cell>
          <cell r="H4182">
            <v>1100</v>
          </cell>
          <cell r="I4182">
            <v>0</v>
          </cell>
          <cell r="J4182">
            <v>1100</v>
          </cell>
          <cell r="K4182">
            <v>0</v>
          </cell>
          <cell r="L4182">
            <v>0</v>
          </cell>
          <cell r="M4182">
            <v>323.39999999999998</v>
          </cell>
          <cell r="N4182">
            <v>776.6</v>
          </cell>
        </row>
        <row r="4183">
          <cell r="A4183" t="str">
            <v>280.20.28.806-6240.05</v>
          </cell>
          <cell r="B4183" t="str">
            <v>280</v>
          </cell>
          <cell r="C4183" t="str">
            <v>20</v>
          </cell>
          <cell r="D4183" t="str">
            <v>28</v>
          </cell>
          <cell r="E4183" t="str">
            <v>806</v>
          </cell>
          <cell r="F4183" t="str">
            <v>6240.05</v>
          </cell>
          <cell r="G4183" t="str">
            <v>Supplies-Parks Landscape Maintenance</v>
          </cell>
          <cell r="H4183">
            <v>750</v>
          </cell>
          <cell r="I4183">
            <v>0</v>
          </cell>
          <cell r="J4183">
            <v>750</v>
          </cell>
          <cell r="K4183">
            <v>0</v>
          </cell>
          <cell r="L4183">
            <v>0</v>
          </cell>
          <cell r="M4183">
            <v>29.85</v>
          </cell>
          <cell r="N4183">
            <v>720.15</v>
          </cell>
        </row>
        <row r="4184">
          <cell r="A4184" t="str">
            <v>280.20.28.806-6300.02</v>
          </cell>
          <cell r="B4184" t="str">
            <v>280</v>
          </cell>
          <cell r="C4184" t="str">
            <v>20</v>
          </cell>
          <cell r="D4184" t="str">
            <v>28</v>
          </cell>
          <cell r="E4184" t="str">
            <v>806</v>
          </cell>
          <cell r="F4184" t="str">
            <v>6300.02</v>
          </cell>
          <cell r="G4184" t="str">
            <v>Dues &amp; Subscriptions Publications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  <cell r="L4184">
            <v>0</v>
          </cell>
          <cell r="M4184">
            <v>0</v>
          </cell>
          <cell r="N4184">
            <v>0</v>
          </cell>
        </row>
        <row r="4185">
          <cell r="A4185" t="str">
            <v>280.20.28.806-6400.03</v>
          </cell>
          <cell r="B4185" t="str">
            <v>280</v>
          </cell>
          <cell r="C4185" t="str">
            <v>20</v>
          </cell>
          <cell r="D4185" t="str">
            <v>28</v>
          </cell>
          <cell r="E4185" t="str">
            <v>806</v>
          </cell>
          <cell r="F4185" t="str">
            <v>6400.03</v>
          </cell>
          <cell r="G4185" t="str">
            <v>Repairs &amp; Maintenance Major Repair &amp; Contingency</v>
          </cell>
          <cell r="H4185">
            <v>1000</v>
          </cell>
          <cell r="I4185">
            <v>0</v>
          </cell>
          <cell r="J4185">
            <v>1000</v>
          </cell>
          <cell r="K4185">
            <v>0</v>
          </cell>
          <cell r="L4185">
            <v>0</v>
          </cell>
          <cell r="M4185">
            <v>0</v>
          </cell>
          <cell r="N4185">
            <v>1000</v>
          </cell>
        </row>
        <row r="4186">
          <cell r="A4186" t="str">
            <v>280.20.28.806-6600.05</v>
          </cell>
          <cell r="B4186" t="str">
            <v>280</v>
          </cell>
          <cell r="C4186" t="str">
            <v>20</v>
          </cell>
          <cell r="D4186" t="str">
            <v>28</v>
          </cell>
          <cell r="E4186" t="str">
            <v>806</v>
          </cell>
          <cell r="F4186" t="str">
            <v>6600.05</v>
          </cell>
          <cell r="G4186" t="str">
            <v>Administrative Expenses Public/Legal Advertisement</v>
          </cell>
          <cell r="H4186">
            <v>50</v>
          </cell>
          <cell r="I4186">
            <v>0</v>
          </cell>
          <cell r="J4186">
            <v>50</v>
          </cell>
          <cell r="K4186">
            <v>0</v>
          </cell>
          <cell r="L4186">
            <v>0</v>
          </cell>
          <cell r="M4186">
            <v>0</v>
          </cell>
          <cell r="N4186">
            <v>50</v>
          </cell>
        </row>
        <row r="4187">
          <cell r="A4187" t="str">
            <v>280.20.28.806-6600.25</v>
          </cell>
          <cell r="B4187" t="str">
            <v>280</v>
          </cell>
          <cell r="C4187" t="str">
            <v>20</v>
          </cell>
          <cell r="D4187" t="str">
            <v>28</v>
          </cell>
          <cell r="E4187" t="str">
            <v>806</v>
          </cell>
          <cell r="F4187" t="str">
            <v>6600.25</v>
          </cell>
          <cell r="G4187" t="str">
            <v>Administrative Expenses Support Services-Indirect Labor</v>
          </cell>
          <cell r="H4187">
            <v>4720</v>
          </cell>
          <cell r="I4187">
            <v>0</v>
          </cell>
          <cell r="J4187">
            <v>4720</v>
          </cell>
          <cell r="K4187">
            <v>0</v>
          </cell>
          <cell r="L4187">
            <v>0</v>
          </cell>
          <cell r="M4187">
            <v>0</v>
          </cell>
          <cell r="N4187">
            <v>4720</v>
          </cell>
        </row>
        <row r="4188">
          <cell r="A4188" t="str">
            <v>280.20.28.806-6600.27</v>
          </cell>
          <cell r="B4188" t="str">
            <v>280</v>
          </cell>
          <cell r="C4188" t="str">
            <v>20</v>
          </cell>
          <cell r="D4188" t="str">
            <v>28</v>
          </cell>
          <cell r="E4188" t="str">
            <v>806</v>
          </cell>
          <cell r="F4188" t="str">
            <v>6600.27</v>
          </cell>
          <cell r="G4188" t="str">
            <v>Administrative Expenses Support Services-Direct Labor</v>
          </cell>
          <cell r="H4188">
            <v>5000</v>
          </cell>
          <cell r="I4188">
            <v>0</v>
          </cell>
          <cell r="J4188">
            <v>5000</v>
          </cell>
          <cell r="K4188">
            <v>0</v>
          </cell>
          <cell r="L4188">
            <v>0</v>
          </cell>
          <cell r="M4188">
            <v>0</v>
          </cell>
          <cell r="N4188">
            <v>5000</v>
          </cell>
        </row>
        <row r="4189">
          <cell r="A4189" t="str">
            <v>280.20.28.806-8300.97</v>
          </cell>
          <cell r="B4189" t="str">
            <v>280</v>
          </cell>
          <cell r="C4189" t="str">
            <v>20</v>
          </cell>
          <cell r="D4189" t="str">
            <v>28</v>
          </cell>
          <cell r="E4189" t="str">
            <v>806</v>
          </cell>
          <cell r="F4189" t="str">
            <v>8300.97</v>
          </cell>
          <cell r="G4189" t="str">
            <v>Capital Improvements-Parks LMD Cap Reserve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  <cell r="L4189">
            <v>0</v>
          </cell>
          <cell r="M4189">
            <v>0</v>
          </cell>
          <cell r="N4189">
            <v>0</v>
          </cell>
        </row>
        <row r="4190">
          <cell r="A4190" t="str">
            <v>280.20.28.807-6000.10</v>
          </cell>
          <cell r="B4190" t="str">
            <v>280</v>
          </cell>
          <cell r="C4190" t="str">
            <v>20</v>
          </cell>
          <cell r="D4190" t="str">
            <v>28</v>
          </cell>
          <cell r="E4190" t="str">
            <v>807</v>
          </cell>
          <cell r="F4190" t="str">
            <v>6000.10</v>
          </cell>
          <cell r="G4190" t="str">
            <v>Professional Services Consultant</v>
          </cell>
          <cell r="H4190">
            <v>1600</v>
          </cell>
          <cell r="I4190">
            <v>0</v>
          </cell>
          <cell r="J4190">
            <v>1600</v>
          </cell>
          <cell r="K4190">
            <v>0</v>
          </cell>
          <cell r="L4190">
            <v>0</v>
          </cell>
          <cell r="M4190">
            <v>404.24</v>
          </cell>
          <cell r="N4190">
            <v>1195.76</v>
          </cell>
        </row>
        <row r="4191">
          <cell r="A4191" t="str">
            <v>280.20.28.807-6000.11</v>
          </cell>
          <cell r="B4191" t="str">
            <v>280</v>
          </cell>
          <cell r="C4191" t="str">
            <v>20</v>
          </cell>
          <cell r="D4191" t="str">
            <v>28</v>
          </cell>
          <cell r="E4191" t="str">
            <v>807</v>
          </cell>
          <cell r="F4191" t="str">
            <v>6000.11</v>
          </cell>
          <cell r="G4191" t="str">
            <v>Professional Services County Admin Fee</v>
          </cell>
          <cell r="H4191">
            <v>120</v>
          </cell>
          <cell r="I4191">
            <v>0</v>
          </cell>
          <cell r="J4191">
            <v>120</v>
          </cell>
          <cell r="K4191">
            <v>0</v>
          </cell>
          <cell r="L4191">
            <v>0</v>
          </cell>
          <cell r="M4191">
            <v>0</v>
          </cell>
          <cell r="N4191">
            <v>120</v>
          </cell>
        </row>
        <row r="4192">
          <cell r="A4192" t="str">
            <v>280.20.28.807-6100.01</v>
          </cell>
          <cell r="B4192" t="str">
            <v>280</v>
          </cell>
          <cell r="C4192" t="str">
            <v>20</v>
          </cell>
          <cell r="D4192" t="str">
            <v>28</v>
          </cell>
          <cell r="E4192" t="str">
            <v>807</v>
          </cell>
          <cell r="F4192" t="str">
            <v>6100.01</v>
          </cell>
          <cell r="G4192" t="str">
            <v>Utilities Electric</v>
          </cell>
          <cell r="H4192">
            <v>135</v>
          </cell>
          <cell r="I4192">
            <v>0</v>
          </cell>
          <cell r="J4192">
            <v>135</v>
          </cell>
          <cell r="K4192">
            <v>0</v>
          </cell>
          <cell r="L4192">
            <v>0</v>
          </cell>
          <cell r="M4192">
            <v>23.04</v>
          </cell>
          <cell r="N4192">
            <v>111.96</v>
          </cell>
        </row>
        <row r="4193">
          <cell r="A4193" t="str">
            <v>280.20.28.807-6100.04</v>
          </cell>
          <cell r="B4193" t="str">
            <v>280</v>
          </cell>
          <cell r="C4193" t="str">
            <v>20</v>
          </cell>
          <cell r="D4193" t="str">
            <v>28</v>
          </cell>
          <cell r="E4193" t="str">
            <v>807</v>
          </cell>
          <cell r="F4193" t="str">
            <v>6100.04</v>
          </cell>
          <cell r="G4193" t="str">
            <v>Utilities Water</v>
          </cell>
          <cell r="H4193">
            <v>900</v>
          </cell>
          <cell r="I4193">
            <v>0</v>
          </cell>
          <cell r="J4193">
            <v>900</v>
          </cell>
          <cell r="K4193">
            <v>0</v>
          </cell>
          <cell r="L4193">
            <v>0</v>
          </cell>
          <cell r="M4193">
            <v>201.48</v>
          </cell>
          <cell r="N4193">
            <v>698.52</v>
          </cell>
        </row>
        <row r="4194">
          <cell r="A4194" t="str">
            <v>280.20.28.807-6240.05</v>
          </cell>
          <cell r="B4194" t="str">
            <v>280</v>
          </cell>
          <cell r="C4194" t="str">
            <v>20</v>
          </cell>
          <cell r="D4194" t="str">
            <v>28</v>
          </cell>
          <cell r="E4194" t="str">
            <v>807</v>
          </cell>
          <cell r="F4194" t="str">
            <v>6240.05</v>
          </cell>
          <cell r="G4194" t="str">
            <v>Supplies-Parks Landscape Maintenance</v>
          </cell>
          <cell r="H4194">
            <v>415</v>
          </cell>
          <cell r="I4194">
            <v>0</v>
          </cell>
          <cell r="J4194">
            <v>415</v>
          </cell>
          <cell r="K4194">
            <v>0</v>
          </cell>
          <cell r="L4194">
            <v>0</v>
          </cell>
          <cell r="M4194">
            <v>29.85</v>
          </cell>
          <cell r="N4194">
            <v>385.15</v>
          </cell>
        </row>
        <row r="4195">
          <cell r="A4195" t="str">
            <v>280.20.28.807-6300.02</v>
          </cell>
          <cell r="B4195" t="str">
            <v>280</v>
          </cell>
          <cell r="C4195" t="str">
            <v>20</v>
          </cell>
          <cell r="D4195" t="str">
            <v>28</v>
          </cell>
          <cell r="E4195" t="str">
            <v>807</v>
          </cell>
          <cell r="F4195" t="str">
            <v>6300.02</v>
          </cell>
          <cell r="G4195" t="str">
            <v>Dues &amp; Subscriptions Publications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  <cell r="L4195">
            <v>0</v>
          </cell>
          <cell r="M4195">
            <v>0</v>
          </cell>
          <cell r="N4195">
            <v>0</v>
          </cell>
        </row>
        <row r="4196">
          <cell r="A4196" t="str">
            <v>280.20.28.807-6400.03</v>
          </cell>
          <cell r="B4196" t="str">
            <v>280</v>
          </cell>
          <cell r="C4196" t="str">
            <v>20</v>
          </cell>
          <cell r="D4196" t="str">
            <v>28</v>
          </cell>
          <cell r="E4196" t="str">
            <v>807</v>
          </cell>
          <cell r="F4196" t="str">
            <v>6400.03</v>
          </cell>
          <cell r="G4196" t="str">
            <v>Repairs &amp; Maintenance Major Repair &amp; Contingency</v>
          </cell>
          <cell r="H4196">
            <v>500</v>
          </cell>
          <cell r="I4196">
            <v>0</v>
          </cell>
          <cell r="J4196">
            <v>500</v>
          </cell>
          <cell r="K4196">
            <v>0</v>
          </cell>
          <cell r="L4196">
            <v>0</v>
          </cell>
          <cell r="M4196">
            <v>0</v>
          </cell>
          <cell r="N4196">
            <v>500</v>
          </cell>
        </row>
        <row r="4197">
          <cell r="A4197" t="str">
            <v>280.20.28.807-6600.05</v>
          </cell>
          <cell r="B4197" t="str">
            <v>280</v>
          </cell>
          <cell r="C4197" t="str">
            <v>20</v>
          </cell>
          <cell r="D4197" t="str">
            <v>28</v>
          </cell>
          <cell r="E4197" t="str">
            <v>807</v>
          </cell>
          <cell r="F4197" t="str">
            <v>6600.05</v>
          </cell>
          <cell r="G4197" t="str">
            <v>Administrative Expenses Public/Legal Advertisement</v>
          </cell>
          <cell r="H4197">
            <v>50</v>
          </cell>
          <cell r="I4197">
            <v>0</v>
          </cell>
          <cell r="J4197">
            <v>50</v>
          </cell>
          <cell r="K4197">
            <v>0</v>
          </cell>
          <cell r="L4197">
            <v>0</v>
          </cell>
          <cell r="M4197">
            <v>0</v>
          </cell>
          <cell r="N4197">
            <v>50</v>
          </cell>
        </row>
        <row r="4198">
          <cell r="A4198" t="str">
            <v>280.20.28.807-6600.25</v>
          </cell>
          <cell r="B4198" t="str">
            <v>280</v>
          </cell>
          <cell r="C4198" t="str">
            <v>20</v>
          </cell>
          <cell r="D4198" t="str">
            <v>28</v>
          </cell>
          <cell r="E4198" t="str">
            <v>807</v>
          </cell>
          <cell r="F4198" t="str">
            <v>6600.25</v>
          </cell>
          <cell r="G4198" t="str">
            <v>Administrative Expenses Support Services-Indirect Labor</v>
          </cell>
          <cell r="H4198">
            <v>4720</v>
          </cell>
          <cell r="I4198">
            <v>0</v>
          </cell>
          <cell r="J4198">
            <v>4720</v>
          </cell>
          <cell r="K4198">
            <v>0</v>
          </cell>
          <cell r="L4198">
            <v>0</v>
          </cell>
          <cell r="M4198">
            <v>0</v>
          </cell>
          <cell r="N4198">
            <v>4720</v>
          </cell>
        </row>
        <row r="4199">
          <cell r="A4199" t="str">
            <v>280.20.28.807-6600.27</v>
          </cell>
          <cell r="B4199" t="str">
            <v>280</v>
          </cell>
          <cell r="C4199" t="str">
            <v>20</v>
          </cell>
          <cell r="D4199" t="str">
            <v>28</v>
          </cell>
          <cell r="E4199" t="str">
            <v>807</v>
          </cell>
          <cell r="F4199" t="str">
            <v>6600.27</v>
          </cell>
          <cell r="G4199" t="str">
            <v>Administrative Expenses Support Services-Direct Labor</v>
          </cell>
          <cell r="H4199">
            <v>1100</v>
          </cell>
          <cell r="I4199">
            <v>0</v>
          </cell>
          <cell r="J4199">
            <v>1100</v>
          </cell>
          <cell r="K4199">
            <v>0</v>
          </cell>
          <cell r="L4199">
            <v>0</v>
          </cell>
          <cell r="M4199">
            <v>0</v>
          </cell>
          <cell r="N4199">
            <v>1100</v>
          </cell>
        </row>
        <row r="4200">
          <cell r="A4200" t="str">
            <v>280.20.28.807-8300.97</v>
          </cell>
          <cell r="B4200" t="str">
            <v>280</v>
          </cell>
          <cell r="C4200" t="str">
            <v>20</v>
          </cell>
          <cell r="D4200" t="str">
            <v>28</v>
          </cell>
          <cell r="E4200" t="str">
            <v>807</v>
          </cell>
          <cell r="F4200" t="str">
            <v>8300.97</v>
          </cell>
          <cell r="G4200" t="str">
            <v>Capital Improvements-Parks LMD Cap Reserve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  <cell r="L4200">
            <v>0</v>
          </cell>
          <cell r="M4200">
            <v>0</v>
          </cell>
          <cell r="N4200">
            <v>0</v>
          </cell>
        </row>
        <row r="4201">
          <cell r="A4201" t="str">
            <v>280.20.28.807-8300.99</v>
          </cell>
          <cell r="B4201" t="str">
            <v>280</v>
          </cell>
          <cell r="C4201" t="str">
            <v>20</v>
          </cell>
          <cell r="D4201" t="str">
            <v>28</v>
          </cell>
          <cell r="E4201" t="str">
            <v>807</v>
          </cell>
          <cell r="F4201" t="str">
            <v>8300.99</v>
          </cell>
          <cell r="G4201" t="str">
            <v>Capital Improvements-Parks General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L4201">
            <v>0</v>
          </cell>
          <cell r="M4201">
            <v>0</v>
          </cell>
          <cell r="N4201">
            <v>0</v>
          </cell>
        </row>
        <row r="4202">
          <cell r="A4202" t="str">
            <v>280.20.28.808-6000.10</v>
          </cell>
          <cell r="B4202" t="str">
            <v>280</v>
          </cell>
          <cell r="C4202" t="str">
            <v>20</v>
          </cell>
          <cell r="D4202" t="str">
            <v>28</v>
          </cell>
          <cell r="E4202" t="str">
            <v>808</v>
          </cell>
          <cell r="F4202" t="str">
            <v>6000.10</v>
          </cell>
          <cell r="G4202" t="str">
            <v>Professional Services Consultant</v>
          </cell>
          <cell r="H4202">
            <v>1200</v>
          </cell>
          <cell r="I4202">
            <v>0</v>
          </cell>
          <cell r="J4202">
            <v>1200</v>
          </cell>
          <cell r="K4202">
            <v>0</v>
          </cell>
          <cell r="L4202">
            <v>0</v>
          </cell>
          <cell r="M4202">
            <v>282.37</v>
          </cell>
          <cell r="N4202">
            <v>917.63</v>
          </cell>
        </row>
        <row r="4203">
          <cell r="A4203" t="str">
            <v>280.20.28.808-6000.11</v>
          </cell>
          <cell r="B4203" t="str">
            <v>280</v>
          </cell>
          <cell r="C4203" t="str">
            <v>20</v>
          </cell>
          <cell r="D4203" t="str">
            <v>28</v>
          </cell>
          <cell r="E4203" t="str">
            <v>808</v>
          </cell>
          <cell r="F4203" t="str">
            <v>6000.11</v>
          </cell>
          <cell r="G4203" t="str">
            <v>Professional Services County Admin Fee</v>
          </cell>
          <cell r="H4203">
            <v>475</v>
          </cell>
          <cell r="I4203">
            <v>0</v>
          </cell>
          <cell r="J4203">
            <v>475</v>
          </cell>
          <cell r="K4203">
            <v>0</v>
          </cell>
          <cell r="L4203">
            <v>0</v>
          </cell>
          <cell r="M4203">
            <v>0</v>
          </cell>
          <cell r="N4203">
            <v>475</v>
          </cell>
        </row>
        <row r="4204">
          <cell r="A4204" t="str">
            <v>280.20.28.808-6100.01</v>
          </cell>
          <cell r="B4204" t="str">
            <v>280</v>
          </cell>
          <cell r="C4204" t="str">
            <v>20</v>
          </cell>
          <cell r="D4204" t="str">
            <v>28</v>
          </cell>
          <cell r="E4204" t="str">
            <v>808</v>
          </cell>
          <cell r="F4204" t="str">
            <v>6100.01</v>
          </cell>
          <cell r="G4204" t="str">
            <v>Utilities Electric</v>
          </cell>
          <cell r="H4204">
            <v>150</v>
          </cell>
          <cell r="I4204">
            <v>0</v>
          </cell>
          <cell r="J4204">
            <v>150</v>
          </cell>
          <cell r="K4204">
            <v>0</v>
          </cell>
          <cell r="L4204">
            <v>0</v>
          </cell>
          <cell r="M4204">
            <v>23.04</v>
          </cell>
          <cell r="N4204">
            <v>126.96</v>
          </cell>
        </row>
        <row r="4205">
          <cell r="A4205" t="str">
            <v>280.20.28.808-6100.04</v>
          </cell>
          <cell r="B4205" t="str">
            <v>280</v>
          </cell>
          <cell r="C4205" t="str">
            <v>20</v>
          </cell>
          <cell r="D4205" t="str">
            <v>28</v>
          </cell>
          <cell r="E4205" t="str">
            <v>808</v>
          </cell>
          <cell r="F4205" t="str">
            <v>6100.04</v>
          </cell>
          <cell r="G4205" t="str">
            <v>Utilities Water</v>
          </cell>
          <cell r="H4205">
            <v>3500</v>
          </cell>
          <cell r="I4205">
            <v>0</v>
          </cell>
          <cell r="J4205">
            <v>3500</v>
          </cell>
          <cell r="K4205">
            <v>0</v>
          </cell>
          <cell r="L4205">
            <v>0</v>
          </cell>
          <cell r="M4205">
            <v>1026.9000000000001</v>
          </cell>
          <cell r="N4205">
            <v>2473.1</v>
          </cell>
        </row>
        <row r="4206">
          <cell r="A4206" t="str">
            <v>280.20.28.808-6240.05</v>
          </cell>
          <cell r="B4206" t="str">
            <v>280</v>
          </cell>
          <cell r="C4206" t="str">
            <v>20</v>
          </cell>
          <cell r="D4206" t="str">
            <v>28</v>
          </cell>
          <cell r="E4206" t="str">
            <v>808</v>
          </cell>
          <cell r="F4206" t="str">
            <v>6240.05</v>
          </cell>
          <cell r="G4206" t="str">
            <v>Supplies-Parks Landscape Maintenance</v>
          </cell>
          <cell r="H4206">
            <v>3500</v>
          </cell>
          <cell r="I4206">
            <v>0</v>
          </cell>
          <cell r="J4206">
            <v>3500</v>
          </cell>
          <cell r="K4206">
            <v>0</v>
          </cell>
          <cell r="L4206">
            <v>0</v>
          </cell>
          <cell r="M4206">
            <v>29.85</v>
          </cell>
          <cell r="N4206">
            <v>3470.15</v>
          </cell>
        </row>
        <row r="4207">
          <cell r="A4207" t="str">
            <v>280.20.28.808-6300.02</v>
          </cell>
          <cell r="B4207" t="str">
            <v>280</v>
          </cell>
          <cell r="C4207" t="str">
            <v>20</v>
          </cell>
          <cell r="D4207" t="str">
            <v>28</v>
          </cell>
          <cell r="E4207" t="str">
            <v>808</v>
          </cell>
          <cell r="F4207" t="str">
            <v>6300.02</v>
          </cell>
          <cell r="G4207" t="str">
            <v>Dues &amp; Subscriptions Publications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  <cell r="L4207">
            <v>0</v>
          </cell>
          <cell r="M4207">
            <v>0</v>
          </cell>
          <cell r="N4207">
            <v>0</v>
          </cell>
        </row>
        <row r="4208">
          <cell r="A4208" t="str">
            <v>280.20.28.808-6400.03</v>
          </cell>
          <cell r="B4208" t="str">
            <v>280</v>
          </cell>
          <cell r="C4208" t="str">
            <v>20</v>
          </cell>
          <cell r="D4208" t="str">
            <v>28</v>
          </cell>
          <cell r="E4208" t="str">
            <v>808</v>
          </cell>
          <cell r="F4208" t="str">
            <v>6400.03</v>
          </cell>
          <cell r="G4208" t="str">
            <v>Repairs &amp; Maintenance Major Repair &amp; Contingency</v>
          </cell>
          <cell r="H4208">
            <v>2000</v>
          </cell>
          <cell r="I4208">
            <v>0</v>
          </cell>
          <cell r="J4208">
            <v>2000</v>
          </cell>
          <cell r="K4208">
            <v>0</v>
          </cell>
          <cell r="L4208">
            <v>0</v>
          </cell>
          <cell r="M4208">
            <v>232.08</v>
          </cell>
          <cell r="N4208">
            <v>1767.92</v>
          </cell>
        </row>
        <row r="4209">
          <cell r="A4209" t="str">
            <v>280.20.28.808-6600.05</v>
          </cell>
          <cell r="B4209" t="str">
            <v>280</v>
          </cell>
          <cell r="C4209" t="str">
            <v>20</v>
          </cell>
          <cell r="D4209" t="str">
            <v>28</v>
          </cell>
          <cell r="E4209" t="str">
            <v>808</v>
          </cell>
          <cell r="F4209" t="str">
            <v>6600.05</v>
          </cell>
          <cell r="G4209" t="str">
            <v>Administrative Expenses Public/Legal Advertisement</v>
          </cell>
          <cell r="H4209">
            <v>40</v>
          </cell>
          <cell r="I4209">
            <v>0</v>
          </cell>
          <cell r="J4209">
            <v>40</v>
          </cell>
          <cell r="K4209">
            <v>0</v>
          </cell>
          <cell r="L4209">
            <v>0</v>
          </cell>
          <cell r="M4209">
            <v>0</v>
          </cell>
          <cell r="N4209">
            <v>40</v>
          </cell>
        </row>
        <row r="4210">
          <cell r="A4210" t="str">
            <v>280.20.28.808-6600.25</v>
          </cell>
          <cell r="B4210" t="str">
            <v>280</v>
          </cell>
          <cell r="C4210" t="str">
            <v>20</v>
          </cell>
          <cell r="D4210" t="str">
            <v>28</v>
          </cell>
          <cell r="E4210" t="str">
            <v>808</v>
          </cell>
          <cell r="F4210" t="str">
            <v>6600.25</v>
          </cell>
          <cell r="G4210" t="str">
            <v>Administrative Expenses Support Services-Indirect Labor</v>
          </cell>
          <cell r="H4210">
            <v>4720</v>
          </cell>
          <cell r="I4210">
            <v>0</v>
          </cell>
          <cell r="J4210">
            <v>4720</v>
          </cell>
          <cell r="K4210">
            <v>0</v>
          </cell>
          <cell r="L4210">
            <v>0</v>
          </cell>
          <cell r="M4210">
            <v>0</v>
          </cell>
          <cell r="N4210">
            <v>4720</v>
          </cell>
        </row>
        <row r="4211">
          <cell r="A4211" t="str">
            <v>280.20.28.808-6600.27</v>
          </cell>
          <cell r="B4211" t="str">
            <v>280</v>
          </cell>
          <cell r="C4211" t="str">
            <v>20</v>
          </cell>
          <cell r="D4211" t="str">
            <v>28</v>
          </cell>
          <cell r="E4211" t="str">
            <v>808</v>
          </cell>
          <cell r="F4211" t="str">
            <v>6600.27</v>
          </cell>
          <cell r="G4211" t="str">
            <v>Administrative Expenses Support Services-Direct Labor</v>
          </cell>
          <cell r="H4211">
            <v>17000</v>
          </cell>
          <cell r="I4211">
            <v>0</v>
          </cell>
          <cell r="J4211">
            <v>17000</v>
          </cell>
          <cell r="K4211">
            <v>0</v>
          </cell>
          <cell r="L4211">
            <v>0</v>
          </cell>
          <cell r="M4211">
            <v>0</v>
          </cell>
          <cell r="N4211">
            <v>17000</v>
          </cell>
        </row>
        <row r="4212">
          <cell r="A4212" t="str">
            <v>280.20.28.808-8300.97</v>
          </cell>
          <cell r="B4212" t="str">
            <v>280</v>
          </cell>
          <cell r="C4212" t="str">
            <v>20</v>
          </cell>
          <cell r="D4212" t="str">
            <v>28</v>
          </cell>
          <cell r="E4212" t="str">
            <v>808</v>
          </cell>
          <cell r="F4212" t="str">
            <v>8300.97</v>
          </cell>
          <cell r="G4212" t="str">
            <v>Capital Improvements-Parks LMD Cap Reserve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  <cell r="L4212">
            <v>0</v>
          </cell>
          <cell r="M4212">
            <v>0</v>
          </cell>
          <cell r="N4212">
            <v>0</v>
          </cell>
        </row>
        <row r="4213">
          <cell r="A4213" t="str">
            <v>280.20.28.809-6000.10</v>
          </cell>
          <cell r="B4213" t="str">
            <v>280</v>
          </cell>
          <cell r="C4213" t="str">
            <v>20</v>
          </cell>
          <cell r="D4213" t="str">
            <v>28</v>
          </cell>
          <cell r="E4213" t="str">
            <v>809</v>
          </cell>
          <cell r="F4213" t="str">
            <v>6000.10</v>
          </cell>
          <cell r="G4213" t="str">
            <v>Professional Services Consultant</v>
          </cell>
          <cell r="H4213">
            <v>525</v>
          </cell>
          <cell r="I4213">
            <v>0</v>
          </cell>
          <cell r="J4213">
            <v>525</v>
          </cell>
          <cell r="K4213">
            <v>0</v>
          </cell>
          <cell r="L4213">
            <v>0</v>
          </cell>
          <cell r="M4213">
            <v>126.32</v>
          </cell>
          <cell r="N4213">
            <v>398.68</v>
          </cell>
        </row>
        <row r="4214">
          <cell r="A4214" t="str">
            <v>280.20.28.809-6000.11</v>
          </cell>
          <cell r="B4214" t="str">
            <v>280</v>
          </cell>
          <cell r="C4214" t="str">
            <v>20</v>
          </cell>
          <cell r="D4214" t="str">
            <v>28</v>
          </cell>
          <cell r="E4214" t="str">
            <v>809</v>
          </cell>
          <cell r="F4214" t="str">
            <v>6000.11</v>
          </cell>
          <cell r="G4214" t="str">
            <v>Professional Services County Admin Fee</v>
          </cell>
          <cell r="H4214">
            <v>255</v>
          </cell>
          <cell r="I4214">
            <v>0</v>
          </cell>
          <cell r="J4214">
            <v>255</v>
          </cell>
          <cell r="K4214">
            <v>0</v>
          </cell>
          <cell r="L4214">
            <v>0</v>
          </cell>
          <cell r="M4214">
            <v>0</v>
          </cell>
          <cell r="N4214">
            <v>255</v>
          </cell>
        </row>
        <row r="4215">
          <cell r="A4215" t="str">
            <v>280.20.28.809-6100.01</v>
          </cell>
          <cell r="B4215" t="str">
            <v>280</v>
          </cell>
          <cell r="C4215" t="str">
            <v>20</v>
          </cell>
          <cell r="D4215" t="str">
            <v>28</v>
          </cell>
          <cell r="E4215" t="str">
            <v>809</v>
          </cell>
          <cell r="F4215" t="str">
            <v>6100.01</v>
          </cell>
          <cell r="G4215" t="str">
            <v>Utilities Electric</v>
          </cell>
          <cell r="H4215">
            <v>1600</v>
          </cell>
          <cell r="I4215">
            <v>0</v>
          </cell>
          <cell r="J4215">
            <v>1600</v>
          </cell>
          <cell r="K4215">
            <v>0</v>
          </cell>
          <cell r="L4215">
            <v>0</v>
          </cell>
          <cell r="M4215">
            <v>493.17</v>
          </cell>
          <cell r="N4215">
            <v>1106.83</v>
          </cell>
        </row>
        <row r="4216">
          <cell r="A4216" t="str">
            <v>280.20.28.809-6100.04</v>
          </cell>
          <cell r="B4216" t="str">
            <v>280</v>
          </cell>
          <cell r="C4216" t="str">
            <v>20</v>
          </cell>
          <cell r="D4216" t="str">
            <v>28</v>
          </cell>
          <cell r="E4216" t="str">
            <v>809</v>
          </cell>
          <cell r="F4216" t="str">
            <v>6100.04</v>
          </cell>
          <cell r="G4216" t="str">
            <v>Utilities Water</v>
          </cell>
          <cell r="H4216">
            <v>18000</v>
          </cell>
          <cell r="I4216">
            <v>0</v>
          </cell>
          <cell r="J4216">
            <v>18000</v>
          </cell>
          <cell r="K4216">
            <v>0</v>
          </cell>
          <cell r="L4216">
            <v>0</v>
          </cell>
          <cell r="M4216">
            <v>8590.2000000000007</v>
          </cell>
          <cell r="N4216">
            <v>9409.7999999999993</v>
          </cell>
        </row>
        <row r="4217">
          <cell r="A4217" t="str">
            <v>280.20.28.809-6240.05</v>
          </cell>
          <cell r="B4217" t="str">
            <v>280</v>
          </cell>
          <cell r="C4217" t="str">
            <v>20</v>
          </cell>
          <cell r="D4217" t="str">
            <v>28</v>
          </cell>
          <cell r="E4217" t="str">
            <v>809</v>
          </cell>
          <cell r="F4217" t="str">
            <v>6240.05</v>
          </cell>
          <cell r="G4217" t="str">
            <v>Supplies-Parks Landscape Maintenance</v>
          </cell>
          <cell r="H4217">
            <v>4200</v>
          </cell>
          <cell r="I4217">
            <v>0</v>
          </cell>
          <cell r="J4217">
            <v>4200</v>
          </cell>
          <cell r="K4217">
            <v>0</v>
          </cell>
          <cell r="L4217">
            <v>0</v>
          </cell>
          <cell r="M4217">
            <v>29.85</v>
          </cell>
          <cell r="N4217">
            <v>4170.1499999999996</v>
          </cell>
        </row>
        <row r="4218">
          <cell r="A4218" t="str">
            <v>280.20.28.809-6300.02</v>
          </cell>
          <cell r="B4218" t="str">
            <v>280</v>
          </cell>
          <cell r="C4218" t="str">
            <v>20</v>
          </cell>
          <cell r="D4218" t="str">
            <v>28</v>
          </cell>
          <cell r="E4218" t="str">
            <v>809</v>
          </cell>
          <cell r="F4218" t="str">
            <v>6300.02</v>
          </cell>
          <cell r="G4218" t="str">
            <v>Dues &amp; Subscriptions Publications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  <cell r="L4218">
            <v>0</v>
          </cell>
          <cell r="M4218">
            <v>0</v>
          </cell>
          <cell r="N4218">
            <v>0</v>
          </cell>
        </row>
        <row r="4219">
          <cell r="A4219" t="str">
            <v>280.20.28.809-6400.03</v>
          </cell>
          <cell r="B4219" t="str">
            <v>280</v>
          </cell>
          <cell r="C4219" t="str">
            <v>20</v>
          </cell>
          <cell r="D4219" t="str">
            <v>28</v>
          </cell>
          <cell r="E4219" t="str">
            <v>809</v>
          </cell>
          <cell r="F4219" t="str">
            <v>6400.03</v>
          </cell>
          <cell r="G4219" t="str">
            <v>Repairs &amp; Maintenance Major Repair &amp; Contingency</v>
          </cell>
          <cell r="H4219">
            <v>3500</v>
          </cell>
          <cell r="I4219">
            <v>0</v>
          </cell>
          <cell r="J4219">
            <v>3500</v>
          </cell>
          <cell r="K4219">
            <v>0</v>
          </cell>
          <cell r="L4219">
            <v>0</v>
          </cell>
          <cell r="M4219">
            <v>209.65</v>
          </cell>
          <cell r="N4219">
            <v>3290.35</v>
          </cell>
        </row>
        <row r="4220">
          <cell r="A4220" t="str">
            <v>280.20.28.809-6600.05</v>
          </cell>
          <cell r="B4220" t="str">
            <v>280</v>
          </cell>
          <cell r="C4220" t="str">
            <v>20</v>
          </cell>
          <cell r="D4220" t="str">
            <v>28</v>
          </cell>
          <cell r="E4220" t="str">
            <v>809</v>
          </cell>
          <cell r="F4220" t="str">
            <v>6600.05</v>
          </cell>
          <cell r="G4220" t="str">
            <v>Administrative Expenses Public/Legal Advertisement</v>
          </cell>
          <cell r="H4220">
            <v>50</v>
          </cell>
          <cell r="I4220">
            <v>0</v>
          </cell>
          <cell r="J4220">
            <v>50</v>
          </cell>
          <cell r="K4220">
            <v>0</v>
          </cell>
          <cell r="L4220">
            <v>0</v>
          </cell>
          <cell r="M4220">
            <v>0</v>
          </cell>
          <cell r="N4220">
            <v>50</v>
          </cell>
        </row>
        <row r="4221">
          <cell r="A4221" t="str">
            <v>280.20.28.809-6600.25</v>
          </cell>
          <cell r="B4221" t="str">
            <v>280</v>
          </cell>
          <cell r="C4221" t="str">
            <v>20</v>
          </cell>
          <cell r="D4221" t="str">
            <v>28</v>
          </cell>
          <cell r="E4221" t="str">
            <v>809</v>
          </cell>
          <cell r="F4221" t="str">
            <v>6600.25</v>
          </cell>
          <cell r="G4221" t="str">
            <v>Administrative Expenses Support Services-Indirect Labor</v>
          </cell>
          <cell r="H4221">
            <v>4720</v>
          </cell>
          <cell r="I4221">
            <v>0</v>
          </cell>
          <cell r="J4221">
            <v>4720</v>
          </cell>
          <cell r="K4221">
            <v>0</v>
          </cell>
          <cell r="L4221">
            <v>0</v>
          </cell>
          <cell r="M4221">
            <v>0</v>
          </cell>
          <cell r="N4221">
            <v>4720</v>
          </cell>
        </row>
        <row r="4222">
          <cell r="A4222" t="str">
            <v>280.20.28.809-6600.27</v>
          </cell>
          <cell r="B4222" t="str">
            <v>280</v>
          </cell>
          <cell r="C4222" t="str">
            <v>20</v>
          </cell>
          <cell r="D4222" t="str">
            <v>28</v>
          </cell>
          <cell r="E4222" t="str">
            <v>809</v>
          </cell>
          <cell r="F4222" t="str">
            <v>6600.27</v>
          </cell>
          <cell r="G4222" t="str">
            <v>Administrative Expenses Support Services-Direct Labor</v>
          </cell>
          <cell r="H4222">
            <v>23000</v>
          </cell>
          <cell r="I4222">
            <v>0</v>
          </cell>
          <cell r="J4222">
            <v>23000</v>
          </cell>
          <cell r="K4222">
            <v>0</v>
          </cell>
          <cell r="L4222">
            <v>0</v>
          </cell>
          <cell r="M4222">
            <v>0</v>
          </cell>
          <cell r="N4222">
            <v>23000</v>
          </cell>
        </row>
        <row r="4223">
          <cell r="A4223" t="str">
            <v>280.20.28.809-8300.97</v>
          </cell>
          <cell r="B4223" t="str">
            <v>280</v>
          </cell>
          <cell r="C4223" t="str">
            <v>20</v>
          </cell>
          <cell r="D4223" t="str">
            <v>28</v>
          </cell>
          <cell r="E4223" t="str">
            <v>809</v>
          </cell>
          <cell r="F4223" t="str">
            <v>8300.97</v>
          </cell>
          <cell r="G4223" t="str">
            <v>Capital Improvements-Parks LMD Cap Reserve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  <cell r="L4223">
            <v>0</v>
          </cell>
          <cell r="M4223">
            <v>0</v>
          </cell>
          <cell r="N4223">
            <v>0</v>
          </cell>
        </row>
        <row r="4224">
          <cell r="A4224" t="str">
            <v>280.20.28.810-6000.10</v>
          </cell>
          <cell r="B4224" t="str">
            <v>280</v>
          </cell>
          <cell r="C4224" t="str">
            <v>20</v>
          </cell>
          <cell r="D4224" t="str">
            <v>28</v>
          </cell>
          <cell r="E4224" t="str">
            <v>810</v>
          </cell>
          <cell r="F4224" t="str">
            <v>6000.10</v>
          </cell>
          <cell r="G4224" t="str">
            <v>Professional Services Consultant</v>
          </cell>
          <cell r="H4224">
            <v>635</v>
          </cell>
          <cell r="I4224">
            <v>0</v>
          </cell>
          <cell r="J4224">
            <v>635</v>
          </cell>
          <cell r="K4224">
            <v>0</v>
          </cell>
          <cell r="L4224">
            <v>0</v>
          </cell>
          <cell r="M4224">
            <v>153.08000000000001</v>
          </cell>
          <cell r="N4224">
            <v>481.92</v>
          </cell>
        </row>
        <row r="4225">
          <cell r="A4225" t="str">
            <v>280.20.28.810-6000.11</v>
          </cell>
          <cell r="B4225" t="str">
            <v>280</v>
          </cell>
          <cell r="C4225" t="str">
            <v>20</v>
          </cell>
          <cell r="D4225" t="str">
            <v>28</v>
          </cell>
          <cell r="E4225" t="str">
            <v>810</v>
          </cell>
          <cell r="F4225" t="str">
            <v>6000.11</v>
          </cell>
          <cell r="G4225" t="str">
            <v>Professional Services County Admin Fee</v>
          </cell>
          <cell r="H4225">
            <v>175</v>
          </cell>
          <cell r="I4225">
            <v>0</v>
          </cell>
          <cell r="J4225">
            <v>175</v>
          </cell>
          <cell r="K4225">
            <v>0</v>
          </cell>
          <cell r="L4225">
            <v>0</v>
          </cell>
          <cell r="M4225">
            <v>0</v>
          </cell>
          <cell r="N4225">
            <v>175</v>
          </cell>
        </row>
        <row r="4226">
          <cell r="A4226" t="str">
            <v>280.20.28.810-6100.01</v>
          </cell>
          <cell r="B4226" t="str">
            <v>280</v>
          </cell>
          <cell r="C4226" t="str">
            <v>20</v>
          </cell>
          <cell r="D4226" t="str">
            <v>28</v>
          </cell>
          <cell r="E4226" t="str">
            <v>810</v>
          </cell>
          <cell r="F4226" t="str">
            <v>6100.01</v>
          </cell>
          <cell r="G4226" t="str">
            <v>Utilities Electric</v>
          </cell>
          <cell r="H4226">
            <v>300</v>
          </cell>
          <cell r="I4226">
            <v>0</v>
          </cell>
          <cell r="J4226">
            <v>300</v>
          </cell>
          <cell r="K4226">
            <v>0</v>
          </cell>
          <cell r="L4226">
            <v>0</v>
          </cell>
          <cell r="M4226">
            <v>55.38</v>
          </cell>
          <cell r="N4226">
            <v>244.62</v>
          </cell>
        </row>
        <row r="4227">
          <cell r="A4227" t="str">
            <v>280.20.28.810-6100.04</v>
          </cell>
          <cell r="B4227" t="str">
            <v>280</v>
          </cell>
          <cell r="C4227" t="str">
            <v>20</v>
          </cell>
          <cell r="D4227" t="str">
            <v>28</v>
          </cell>
          <cell r="E4227" t="str">
            <v>810</v>
          </cell>
          <cell r="F4227" t="str">
            <v>6100.04</v>
          </cell>
          <cell r="G4227" t="str">
            <v>Utilities Water</v>
          </cell>
          <cell r="H4227">
            <v>2400</v>
          </cell>
          <cell r="I4227">
            <v>0</v>
          </cell>
          <cell r="J4227">
            <v>2400</v>
          </cell>
          <cell r="K4227">
            <v>0</v>
          </cell>
          <cell r="L4227">
            <v>0</v>
          </cell>
          <cell r="M4227">
            <v>1036.8499999999999</v>
          </cell>
          <cell r="N4227">
            <v>1363.15</v>
          </cell>
        </row>
        <row r="4228">
          <cell r="A4228" t="str">
            <v>280.20.28.810-6240.05</v>
          </cell>
          <cell r="B4228" t="str">
            <v>280</v>
          </cell>
          <cell r="C4228" t="str">
            <v>20</v>
          </cell>
          <cell r="D4228" t="str">
            <v>28</v>
          </cell>
          <cell r="E4228" t="str">
            <v>810</v>
          </cell>
          <cell r="F4228" t="str">
            <v>6240.05</v>
          </cell>
          <cell r="G4228" t="str">
            <v>Supplies-Parks Landscape Maintenance</v>
          </cell>
          <cell r="H4228">
            <v>950</v>
          </cell>
          <cell r="I4228">
            <v>0</v>
          </cell>
          <cell r="J4228">
            <v>950</v>
          </cell>
          <cell r="K4228">
            <v>0</v>
          </cell>
          <cell r="L4228">
            <v>0</v>
          </cell>
          <cell r="M4228">
            <v>29.85</v>
          </cell>
          <cell r="N4228">
            <v>920.15</v>
          </cell>
        </row>
        <row r="4229">
          <cell r="A4229" t="str">
            <v>280.20.28.810-6300.02</v>
          </cell>
          <cell r="B4229" t="str">
            <v>280</v>
          </cell>
          <cell r="C4229" t="str">
            <v>20</v>
          </cell>
          <cell r="D4229" t="str">
            <v>28</v>
          </cell>
          <cell r="E4229" t="str">
            <v>810</v>
          </cell>
          <cell r="F4229" t="str">
            <v>6300.02</v>
          </cell>
          <cell r="G4229" t="str">
            <v>Dues &amp; Subscriptions Publications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  <cell r="L4229">
            <v>0</v>
          </cell>
          <cell r="M4229">
            <v>0</v>
          </cell>
          <cell r="N4229">
            <v>0</v>
          </cell>
        </row>
        <row r="4230">
          <cell r="A4230" t="str">
            <v>280.20.28.810-6400.03</v>
          </cell>
          <cell r="B4230" t="str">
            <v>280</v>
          </cell>
          <cell r="C4230" t="str">
            <v>20</v>
          </cell>
          <cell r="D4230" t="str">
            <v>28</v>
          </cell>
          <cell r="E4230" t="str">
            <v>810</v>
          </cell>
          <cell r="F4230" t="str">
            <v>6400.03</v>
          </cell>
          <cell r="G4230" t="str">
            <v>Repairs &amp; Maintenance Major Repair &amp; Contingency</v>
          </cell>
          <cell r="H4230">
            <v>1000</v>
          </cell>
          <cell r="I4230">
            <v>0</v>
          </cell>
          <cell r="J4230">
            <v>1000</v>
          </cell>
          <cell r="K4230">
            <v>0</v>
          </cell>
          <cell r="L4230">
            <v>0</v>
          </cell>
          <cell r="M4230">
            <v>0</v>
          </cell>
          <cell r="N4230">
            <v>1000</v>
          </cell>
        </row>
        <row r="4231">
          <cell r="A4231" t="str">
            <v>280.20.28.810-6600.05</v>
          </cell>
          <cell r="B4231" t="str">
            <v>280</v>
          </cell>
          <cell r="C4231" t="str">
            <v>20</v>
          </cell>
          <cell r="D4231" t="str">
            <v>28</v>
          </cell>
          <cell r="E4231" t="str">
            <v>810</v>
          </cell>
          <cell r="F4231" t="str">
            <v>6600.05</v>
          </cell>
          <cell r="G4231" t="str">
            <v>Administrative Expenses Public/Legal Advertisement</v>
          </cell>
          <cell r="H4231">
            <v>50</v>
          </cell>
          <cell r="I4231">
            <v>0</v>
          </cell>
          <cell r="J4231">
            <v>50</v>
          </cell>
          <cell r="K4231">
            <v>0</v>
          </cell>
          <cell r="L4231">
            <v>0</v>
          </cell>
          <cell r="M4231">
            <v>0</v>
          </cell>
          <cell r="N4231">
            <v>50</v>
          </cell>
        </row>
        <row r="4232">
          <cell r="A4232" t="str">
            <v>280.20.28.810-6600.25</v>
          </cell>
          <cell r="B4232" t="str">
            <v>280</v>
          </cell>
          <cell r="C4232" t="str">
            <v>20</v>
          </cell>
          <cell r="D4232" t="str">
            <v>28</v>
          </cell>
          <cell r="E4232" t="str">
            <v>810</v>
          </cell>
          <cell r="F4232" t="str">
            <v>6600.25</v>
          </cell>
          <cell r="G4232" t="str">
            <v>Administrative Expenses Support Services-Indirect Labor</v>
          </cell>
          <cell r="H4232">
            <v>4720</v>
          </cell>
          <cell r="I4232">
            <v>0</v>
          </cell>
          <cell r="J4232">
            <v>4720</v>
          </cell>
          <cell r="K4232">
            <v>0</v>
          </cell>
          <cell r="L4232">
            <v>0</v>
          </cell>
          <cell r="M4232">
            <v>0</v>
          </cell>
          <cell r="N4232">
            <v>4720</v>
          </cell>
        </row>
        <row r="4233">
          <cell r="A4233" t="str">
            <v>280.20.28.810-6600.27</v>
          </cell>
          <cell r="B4233" t="str">
            <v>280</v>
          </cell>
          <cell r="C4233" t="str">
            <v>20</v>
          </cell>
          <cell r="D4233" t="str">
            <v>28</v>
          </cell>
          <cell r="E4233" t="str">
            <v>810</v>
          </cell>
          <cell r="F4233" t="str">
            <v>6600.27</v>
          </cell>
          <cell r="G4233" t="str">
            <v>Administrative Expenses Support Services-Direct Labor</v>
          </cell>
          <cell r="H4233">
            <v>10500</v>
          </cell>
          <cell r="I4233">
            <v>0</v>
          </cell>
          <cell r="J4233">
            <v>10500</v>
          </cell>
          <cell r="K4233">
            <v>0</v>
          </cell>
          <cell r="L4233">
            <v>0</v>
          </cell>
          <cell r="M4233">
            <v>0</v>
          </cell>
          <cell r="N4233">
            <v>10500</v>
          </cell>
        </row>
        <row r="4234">
          <cell r="A4234" t="str">
            <v>280.20.28.810-8300.97</v>
          </cell>
          <cell r="B4234" t="str">
            <v>280</v>
          </cell>
          <cell r="C4234" t="str">
            <v>20</v>
          </cell>
          <cell r="D4234" t="str">
            <v>28</v>
          </cell>
          <cell r="E4234" t="str">
            <v>810</v>
          </cell>
          <cell r="F4234" t="str">
            <v>8300.97</v>
          </cell>
          <cell r="G4234" t="str">
            <v>Capital Improvements-Parks LMD Cap Reserve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  <cell r="L4234">
            <v>0</v>
          </cell>
          <cell r="M4234">
            <v>0</v>
          </cell>
          <cell r="N4234">
            <v>0</v>
          </cell>
        </row>
        <row r="4235">
          <cell r="A4235" t="str">
            <v>280.20.28.811-6000.10</v>
          </cell>
          <cell r="B4235" t="str">
            <v>280</v>
          </cell>
          <cell r="C4235" t="str">
            <v>20</v>
          </cell>
          <cell r="D4235" t="str">
            <v>28</v>
          </cell>
          <cell r="E4235" t="str">
            <v>811</v>
          </cell>
          <cell r="F4235" t="str">
            <v>6000.10</v>
          </cell>
          <cell r="G4235" t="str">
            <v>Professional Services Consultant</v>
          </cell>
          <cell r="H4235">
            <v>750</v>
          </cell>
          <cell r="I4235">
            <v>0</v>
          </cell>
          <cell r="J4235">
            <v>750</v>
          </cell>
          <cell r="K4235">
            <v>0</v>
          </cell>
          <cell r="L4235">
            <v>0</v>
          </cell>
          <cell r="M4235">
            <v>181.31</v>
          </cell>
          <cell r="N4235">
            <v>568.69000000000005</v>
          </cell>
        </row>
        <row r="4236">
          <cell r="A4236" t="str">
            <v>280.20.28.811-6000.11</v>
          </cell>
          <cell r="B4236" t="str">
            <v>280</v>
          </cell>
          <cell r="C4236" t="str">
            <v>20</v>
          </cell>
          <cell r="D4236" t="str">
            <v>28</v>
          </cell>
          <cell r="E4236" t="str">
            <v>811</v>
          </cell>
          <cell r="F4236" t="str">
            <v>6000.11</v>
          </cell>
          <cell r="G4236" t="str">
            <v>Professional Services County Admin Fee</v>
          </cell>
          <cell r="H4236">
            <v>170</v>
          </cell>
          <cell r="I4236">
            <v>0</v>
          </cell>
          <cell r="J4236">
            <v>170</v>
          </cell>
          <cell r="K4236">
            <v>0</v>
          </cell>
          <cell r="L4236">
            <v>0</v>
          </cell>
          <cell r="M4236">
            <v>0</v>
          </cell>
          <cell r="N4236">
            <v>170</v>
          </cell>
        </row>
        <row r="4237">
          <cell r="A4237" t="str">
            <v>280.20.28.811-6100.01</v>
          </cell>
          <cell r="B4237" t="str">
            <v>280</v>
          </cell>
          <cell r="C4237" t="str">
            <v>20</v>
          </cell>
          <cell r="D4237" t="str">
            <v>28</v>
          </cell>
          <cell r="E4237" t="str">
            <v>811</v>
          </cell>
          <cell r="F4237" t="str">
            <v>6100.01</v>
          </cell>
          <cell r="G4237" t="str">
            <v>Utilities Electric</v>
          </cell>
          <cell r="H4237">
            <v>130</v>
          </cell>
          <cell r="I4237">
            <v>0</v>
          </cell>
          <cell r="J4237">
            <v>130</v>
          </cell>
          <cell r="K4237">
            <v>0</v>
          </cell>
          <cell r="L4237">
            <v>0</v>
          </cell>
          <cell r="M4237">
            <v>21.27</v>
          </cell>
          <cell r="N4237">
            <v>108.73</v>
          </cell>
        </row>
        <row r="4238">
          <cell r="A4238" t="str">
            <v>280.20.28.811-6100.04</v>
          </cell>
          <cell r="B4238" t="str">
            <v>280</v>
          </cell>
          <cell r="C4238" t="str">
            <v>20</v>
          </cell>
          <cell r="D4238" t="str">
            <v>28</v>
          </cell>
          <cell r="E4238" t="str">
            <v>811</v>
          </cell>
          <cell r="F4238" t="str">
            <v>6100.04</v>
          </cell>
          <cell r="G4238" t="str">
            <v>Utilities Water</v>
          </cell>
          <cell r="H4238">
            <v>1650</v>
          </cell>
          <cell r="I4238">
            <v>0</v>
          </cell>
          <cell r="J4238">
            <v>1650</v>
          </cell>
          <cell r="K4238">
            <v>0</v>
          </cell>
          <cell r="L4238">
            <v>0</v>
          </cell>
          <cell r="M4238">
            <v>478.47</v>
          </cell>
          <cell r="N4238">
            <v>1171.53</v>
          </cell>
        </row>
        <row r="4239">
          <cell r="A4239" t="str">
            <v>280.20.28.811-6240.05</v>
          </cell>
          <cell r="B4239" t="str">
            <v>280</v>
          </cell>
          <cell r="C4239" t="str">
            <v>20</v>
          </cell>
          <cell r="D4239" t="str">
            <v>28</v>
          </cell>
          <cell r="E4239" t="str">
            <v>811</v>
          </cell>
          <cell r="F4239" t="str">
            <v>6240.05</v>
          </cell>
          <cell r="G4239" t="str">
            <v>Supplies-Parks Landscape Maintenance</v>
          </cell>
          <cell r="H4239">
            <v>1650</v>
          </cell>
          <cell r="I4239">
            <v>0</v>
          </cell>
          <cell r="J4239">
            <v>1650</v>
          </cell>
          <cell r="K4239">
            <v>0</v>
          </cell>
          <cell r="L4239">
            <v>0</v>
          </cell>
          <cell r="M4239">
            <v>29.85</v>
          </cell>
          <cell r="N4239">
            <v>1620.15</v>
          </cell>
        </row>
        <row r="4240">
          <cell r="A4240" t="str">
            <v>280.20.28.811-6300.02</v>
          </cell>
          <cell r="B4240" t="str">
            <v>280</v>
          </cell>
          <cell r="C4240" t="str">
            <v>20</v>
          </cell>
          <cell r="D4240" t="str">
            <v>28</v>
          </cell>
          <cell r="E4240" t="str">
            <v>811</v>
          </cell>
          <cell r="F4240" t="str">
            <v>6300.02</v>
          </cell>
          <cell r="G4240" t="str">
            <v>Dues &amp; Subscriptions Publications</v>
          </cell>
          <cell r="H4240">
            <v>0</v>
          </cell>
          <cell r="I4240">
            <v>0</v>
          </cell>
          <cell r="J4240">
            <v>0</v>
          </cell>
          <cell r="K4240">
            <v>0</v>
          </cell>
          <cell r="L4240">
            <v>0</v>
          </cell>
          <cell r="M4240">
            <v>0</v>
          </cell>
          <cell r="N4240">
            <v>0</v>
          </cell>
        </row>
        <row r="4241">
          <cell r="A4241" t="str">
            <v>280.20.28.811-6400.03</v>
          </cell>
          <cell r="B4241" t="str">
            <v>280</v>
          </cell>
          <cell r="C4241" t="str">
            <v>20</v>
          </cell>
          <cell r="D4241" t="str">
            <v>28</v>
          </cell>
          <cell r="E4241" t="str">
            <v>811</v>
          </cell>
          <cell r="F4241" t="str">
            <v>6400.03</v>
          </cell>
          <cell r="G4241" t="str">
            <v>Repairs &amp; Maintenance Major Repair &amp; Contingency</v>
          </cell>
          <cell r="H4241">
            <v>1500</v>
          </cell>
          <cell r="I4241">
            <v>0</v>
          </cell>
          <cell r="J4241">
            <v>1500</v>
          </cell>
          <cell r="K4241">
            <v>0</v>
          </cell>
          <cell r="L4241">
            <v>0</v>
          </cell>
          <cell r="M4241">
            <v>0</v>
          </cell>
          <cell r="N4241">
            <v>1500</v>
          </cell>
        </row>
        <row r="4242">
          <cell r="A4242" t="str">
            <v>280.20.28.811-6600.05</v>
          </cell>
          <cell r="B4242" t="str">
            <v>280</v>
          </cell>
          <cell r="C4242" t="str">
            <v>20</v>
          </cell>
          <cell r="D4242" t="str">
            <v>28</v>
          </cell>
          <cell r="E4242" t="str">
            <v>811</v>
          </cell>
          <cell r="F4242" t="str">
            <v>6600.05</v>
          </cell>
          <cell r="G4242" t="str">
            <v>Administrative Expenses Public/Legal Advertisement</v>
          </cell>
          <cell r="H4242">
            <v>50</v>
          </cell>
          <cell r="I4242">
            <v>0</v>
          </cell>
          <cell r="J4242">
            <v>50</v>
          </cell>
          <cell r="K4242">
            <v>0</v>
          </cell>
          <cell r="L4242">
            <v>0</v>
          </cell>
          <cell r="M4242">
            <v>0</v>
          </cell>
          <cell r="N4242">
            <v>50</v>
          </cell>
        </row>
        <row r="4243">
          <cell r="A4243" t="str">
            <v>280.20.28.811-6600.25</v>
          </cell>
          <cell r="B4243" t="str">
            <v>280</v>
          </cell>
          <cell r="C4243" t="str">
            <v>20</v>
          </cell>
          <cell r="D4243" t="str">
            <v>28</v>
          </cell>
          <cell r="E4243" t="str">
            <v>811</v>
          </cell>
          <cell r="F4243" t="str">
            <v>6600.25</v>
          </cell>
          <cell r="G4243" t="str">
            <v>Administrative Expenses Support Services-Indirect Labor</v>
          </cell>
          <cell r="H4243">
            <v>4720</v>
          </cell>
          <cell r="I4243">
            <v>0</v>
          </cell>
          <cell r="J4243">
            <v>4720</v>
          </cell>
          <cell r="K4243">
            <v>0</v>
          </cell>
          <cell r="L4243">
            <v>0</v>
          </cell>
          <cell r="M4243">
            <v>0</v>
          </cell>
          <cell r="N4243">
            <v>4720</v>
          </cell>
        </row>
        <row r="4244">
          <cell r="A4244" t="str">
            <v>280.20.28.811-6600.27</v>
          </cell>
          <cell r="B4244" t="str">
            <v>280</v>
          </cell>
          <cell r="C4244" t="str">
            <v>20</v>
          </cell>
          <cell r="D4244" t="str">
            <v>28</v>
          </cell>
          <cell r="E4244" t="str">
            <v>811</v>
          </cell>
          <cell r="F4244" t="str">
            <v>6600.27</v>
          </cell>
          <cell r="G4244" t="str">
            <v>Administrative Expenses Support Services-Direct Labor</v>
          </cell>
          <cell r="H4244">
            <v>6000</v>
          </cell>
          <cell r="I4244">
            <v>0</v>
          </cell>
          <cell r="J4244">
            <v>6000</v>
          </cell>
          <cell r="K4244">
            <v>0</v>
          </cell>
          <cell r="L4244">
            <v>0</v>
          </cell>
          <cell r="M4244">
            <v>0</v>
          </cell>
          <cell r="N4244">
            <v>6000</v>
          </cell>
        </row>
        <row r="4245">
          <cell r="A4245" t="str">
            <v>280.20.28.811-8300.97</v>
          </cell>
          <cell r="B4245" t="str">
            <v>280</v>
          </cell>
          <cell r="C4245" t="str">
            <v>20</v>
          </cell>
          <cell r="D4245" t="str">
            <v>28</v>
          </cell>
          <cell r="E4245" t="str">
            <v>811</v>
          </cell>
          <cell r="F4245" t="str">
            <v>8300.97</v>
          </cell>
          <cell r="G4245" t="str">
            <v>Capital Improvements-Parks LMD Cap Reserve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  <cell r="L4245">
            <v>0</v>
          </cell>
          <cell r="M4245">
            <v>0</v>
          </cell>
          <cell r="N4245">
            <v>0</v>
          </cell>
        </row>
        <row r="4246">
          <cell r="A4246" t="str">
            <v>280.20.28.812-6000.10</v>
          </cell>
          <cell r="B4246" t="str">
            <v>280</v>
          </cell>
          <cell r="C4246" t="str">
            <v>20</v>
          </cell>
          <cell r="D4246" t="str">
            <v>28</v>
          </cell>
          <cell r="E4246" t="str">
            <v>812</v>
          </cell>
          <cell r="F4246" t="str">
            <v>6000.10</v>
          </cell>
          <cell r="G4246" t="str">
            <v>Professional Services Consultant</v>
          </cell>
          <cell r="H4246">
            <v>1500</v>
          </cell>
          <cell r="I4246">
            <v>0</v>
          </cell>
          <cell r="J4246">
            <v>1500</v>
          </cell>
          <cell r="K4246">
            <v>0</v>
          </cell>
          <cell r="L4246">
            <v>0</v>
          </cell>
          <cell r="M4246">
            <v>383.44</v>
          </cell>
          <cell r="N4246">
            <v>1116.56</v>
          </cell>
        </row>
        <row r="4247">
          <cell r="A4247" t="str">
            <v>280.20.28.812-6000.11</v>
          </cell>
          <cell r="B4247" t="str">
            <v>280</v>
          </cell>
          <cell r="C4247" t="str">
            <v>20</v>
          </cell>
          <cell r="D4247" t="str">
            <v>28</v>
          </cell>
          <cell r="E4247" t="str">
            <v>812</v>
          </cell>
          <cell r="F4247" t="str">
            <v>6000.11</v>
          </cell>
          <cell r="G4247" t="str">
            <v>Professional Services County Admin Fee</v>
          </cell>
          <cell r="H4247">
            <v>110</v>
          </cell>
          <cell r="I4247">
            <v>0</v>
          </cell>
          <cell r="J4247">
            <v>110</v>
          </cell>
          <cell r="K4247">
            <v>0</v>
          </cell>
          <cell r="L4247">
            <v>0</v>
          </cell>
          <cell r="M4247">
            <v>0</v>
          </cell>
          <cell r="N4247">
            <v>110</v>
          </cell>
        </row>
        <row r="4248">
          <cell r="A4248" t="str">
            <v>280.20.28.812-6100.01</v>
          </cell>
          <cell r="B4248" t="str">
            <v>280</v>
          </cell>
          <cell r="C4248" t="str">
            <v>20</v>
          </cell>
          <cell r="D4248" t="str">
            <v>28</v>
          </cell>
          <cell r="E4248" t="str">
            <v>812</v>
          </cell>
          <cell r="F4248" t="str">
            <v>6100.01</v>
          </cell>
          <cell r="G4248" t="str">
            <v>Utilities Electric</v>
          </cell>
          <cell r="H4248">
            <v>4000</v>
          </cell>
          <cell r="I4248">
            <v>0</v>
          </cell>
          <cell r="J4248">
            <v>4000</v>
          </cell>
          <cell r="K4248">
            <v>0</v>
          </cell>
          <cell r="L4248">
            <v>0</v>
          </cell>
          <cell r="M4248">
            <v>0</v>
          </cell>
          <cell r="N4248">
            <v>4000</v>
          </cell>
        </row>
        <row r="4249">
          <cell r="A4249" t="str">
            <v>280.20.28.812-6240.05</v>
          </cell>
          <cell r="B4249" t="str">
            <v>280</v>
          </cell>
          <cell r="C4249" t="str">
            <v>20</v>
          </cell>
          <cell r="D4249" t="str">
            <v>28</v>
          </cell>
          <cell r="E4249" t="str">
            <v>812</v>
          </cell>
          <cell r="F4249" t="str">
            <v>6240.05</v>
          </cell>
          <cell r="G4249" t="str">
            <v>Supplies-Parks Landscape Maintenance</v>
          </cell>
          <cell r="H4249">
            <v>1300</v>
          </cell>
          <cell r="I4249">
            <v>0</v>
          </cell>
          <cell r="J4249">
            <v>1300</v>
          </cell>
          <cell r="K4249">
            <v>0</v>
          </cell>
          <cell r="L4249">
            <v>0</v>
          </cell>
          <cell r="M4249">
            <v>0</v>
          </cell>
          <cell r="N4249">
            <v>1300</v>
          </cell>
        </row>
        <row r="4250">
          <cell r="A4250" t="str">
            <v>280.20.28.812-6300.02</v>
          </cell>
          <cell r="B4250" t="str">
            <v>280</v>
          </cell>
          <cell r="C4250" t="str">
            <v>20</v>
          </cell>
          <cell r="D4250" t="str">
            <v>28</v>
          </cell>
          <cell r="E4250" t="str">
            <v>812</v>
          </cell>
          <cell r="F4250" t="str">
            <v>6300.02</v>
          </cell>
          <cell r="G4250" t="str">
            <v>Dues &amp; Subscriptions Publications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L4250">
            <v>0</v>
          </cell>
          <cell r="M4250">
            <v>0</v>
          </cell>
          <cell r="N4250">
            <v>0</v>
          </cell>
        </row>
        <row r="4251">
          <cell r="A4251" t="str">
            <v>280.20.28.812-6400.03</v>
          </cell>
          <cell r="B4251" t="str">
            <v>280</v>
          </cell>
          <cell r="C4251" t="str">
            <v>20</v>
          </cell>
          <cell r="D4251" t="str">
            <v>28</v>
          </cell>
          <cell r="E4251" t="str">
            <v>812</v>
          </cell>
          <cell r="F4251" t="str">
            <v>6400.03</v>
          </cell>
          <cell r="G4251" t="str">
            <v>Repairs &amp; Maintenance Major Repair &amp; Contingency</v>
          </cell>
          <cell r="H4251">
            <v>150</v>
          </cell>
          <cell r="I4251">
            <v>0</v>
          </cell>
          <cell r="J4251">
            <v>150</v>
          </cell>
          <cell r="K4251">
            <v>0</v>
          </cell>
          <cell r="L4251">
            <v>0</v>
          </cell>
          <cell r="M4251">
            <v>0</v>
          </cell>
          <cell r="N4251">
            <v>150</v>
          </cell>
        </row>
        <row r="4252">
          <cell r="A4252" t="str">
            <v>280.20.28.812-6600.05</v>
          </cell>
          <cell r="B4252" t="str">
            <v>280</v>
          </cell>
          <cell r="C4252" t="str">
            <v>20</v>
          </cell>
          <cell r="D4252" t="str">
            <v>28</v>
          </cell>
          <cell r="E4252" t="str">
            <v>812</v>
          </cell>
          <cell r="F4252" t="str">
            <v>6600.05</v>
          </cell>
          <cell r="G4252" t="str">
            <v>Administrative Expenses Public/Legal Advertisement</v>
          </cell>
          <cell r="H4252">
            <v>40</v>
          </cell>
          <cell r="I4252">
            <v>0</v>
          </cell>
          <cell r="J4252">
            <v>40</v>
          </cell>
          <cell r="K4252">
            <v>0</v>
          </cell>
          <cell r="L4252">
            <v>0</v>
          </cell>
          <cell r="M4252">
            <v>0</v>
          </cell>
          <cell r="N4252">
            <v>40</v>
          </cell>
        </row>
        <row r="4253">
          <cell r="A4253" t="str">
            <v>280.20.28.812-6600.25</v>
          </cell>
          <cell r="B4253" t="str">
            <v>280</v>
          </cell>
          <cell r="C4253" t="str">
            <v>20</v>
          </cell>
          <cell r="D4253" t="str">
            <v>28</v>
          </cell>
          <cell r="E4253" t="str">
            <v>812</v>
          </cell>
          <cell r="F4253" t="str">
            <v>6600.25</v>
          </cell>
          <cell r="G4253" t="str">
            <v>Administrative Expenses Support Services-Indirect Labor</v>
          </cell>
          <cell r="H4253">
            <v>4720</v>
          </cell>
          <cell r="I4253">
            <v>0</v>
          </cell>
          <cell r="J4253">
            <v>4720</v>
          </cell>
          <cell r="K4253">
            <v>0</v>
          </cell>
          <cell r="L4253">
            <v>0</v>
          </cell>
          <cell r="M4253">
            <v>0</v>
          </cell>
          <cell r="N4253">
            <v>4720</v>
          </cell>
        </row>
        <row r="4254">
          <cell r="A4254" t="str">
            <v>280.20.28.812-6600.27</v>
          </cell>
          <cell r="B4254" t="str">
            <v>280</v>
          </cell>
          <cell r="C4254" t="str">
            <v>20</v>
          </cell>
          <cell r="D4254" t="str">
            <v>28</v>
          </cell>
          <cell r="E4254" t="str">
            <v>812</v>
          </cell>
          <cell r="F4254" t="str">
            <v>6600.27</v>
          </cell>
          <cell r="G4254" t="str">
            <v>Administrative Expenses Support Services-Direct Labor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  <cell r="L4254">
            <v>0</v>
          </cell>
          <cell r="M4254">
            <v>0</v>
          </cell>
          <cell r="N4254">
            <v>0</v>
          </cell>
        </row>
        <row r="4255">
          <cell r="A4255" t="str">
            <v>280.20.28.812-8300.97</v>
          </cell>
          <cell r="B4255" t="str">
            <v>280</v>
          </cell>
          <cell r="C4255" t="str">
            <v>20</v>
          </cell>
          <cell r="D4255" t="str">
            <v>28</v>
          </cell>
          <cell r="E4255" t="str">
            <v>812</v>
          </cell>
          <cell r="F4255" t="str">
            <v>8300.97</v>
          </cell>
          <cell r="G4255" t="str">
            <v>Capital Improvements-Parks LMD Cap Reserve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  <cell r="L4255">
            <v>0</v>
          </cell>
          <cell r="M4255">
            <v>0</v>
          </cell>
          <cell r="N4255">
            <v>0</v>
          </cell>
        </row>
        <row r="4256">
          <cell r="A4256" t="str">
            <v>280.20.28.813-6000.10</v>
          </cell>
          <cell r="B4256" t="str">
            <v>280</v>
          </cell>
          <cell r="C4256" t="str">
            <v>20</v>
          </cell>
          <cell r="D4256" t="str">
            <v>28</v>
          </cell>
          <cell r="E4256" t="str">
            <v>813</v>
          </cell>
          <cell r="F4256" t="str">
            <v>6000.10</v>
          </cell>
          <cell r="G4256" t="str">
            <v>Professional Services Consultant</v>
          </cell>
          <cell r="H4256">
            <v>425</v>
          </cell>
          <cell r="I4256">
            <v>0</v>
          </cell>
          <cell r="J4256">
            <v>425</v>
          </cell>
          <cell r="K4256">
            <v>0</v>
          </cell>
          <cell r="L4256">
            <v>0</v>
          </cell>
          <cell r="M4256">
            <v>102.54</v>
          </cell>
          <cell r="N4256">
            <v>322.45999999999998</v>
          </cell>
        </row>
        <row r="4257">
          <cell r="A4257" t="str">
            <v>280.20.28.813-6000.11</v>
          </cell>
          <cell r="B4257" t="str">
            <v>280</v>
          </cell>
          <cell r="C4257" t="str">
            <v>20</v>
          </cell>
          <cell r="D4257" t="str">
            <v>28</v>
          </cell>
          <cell r="E4257" t="str">
            <v>813</v>
          </cell>
          <cell r="F4257" t="str">
            <v>6000.11</v>
          </cell>
          <cell r="G4257" t="str">
            <v>Professional Services County Admin Fee</v>
          </cell>
          <cell r="H4257">
            <v>100</v>
          </cell>
          <cell r="I4257">
            <v>0</v>
          </cell>
          <cell r="J4257">
            <v>100</v>
          </cell>
          <cell r="K4257">
            <v>0</v>
          </cell>
          <cell r="L4257">
            <v>0</v>
          </cell>
          <cell r="M4257">
            <v>0</v>
          </cell>
          <cell r="N4257">
            <v>100</v>
          </cell>
        </row>
        <row r="4258">
          <cell r="A4258" t="str">
            <v>280.20.28.813-6100.01</v>
          </cell>
          <cell r="B4258" t="str">
            <v>280</v>
          </cell>
          <cell r="C4258" t="str">
            <v>20</v>
          </cell>
          <cell r="D4258" t="str">
            <v>28</v>
          </cell>
          <cell r="E4258" t="str">
            <v>813</v>
          </cell>
          <cell r="F4258" t="str">
            <v>6100.01</v>
          </cell>
          <cell r="G4258" t="str">
            <v>Utilities Electric</v>
          </cell>
          <cell r="H4258">
            <v>125</v>
          </cell>
          <cell r="I4258">
            <v>0</v>
          </cell>
          <cell r="J4258">
            <v>125</v>
          </cell>
          <cell r="K4258">
            <v>0</v>
          </cell>
          <cell r="L4258">
            <v>0</v>
          </cell>
          <cell r="M4258">
            <v>20.98</v>
          </cell>
          <cell r="N4258">
            <v>104.02</v>
          </cell>
        </row>
        <row r="4259">
          <cell r="A4259" t="str">
            <v>280.20.28.813-6100.04</v>
          </cell>
          <cell r="B4259" t="str">
            <v>280</v>
          </cell>
          <cell r="C4259" t="str">
            <v>20</v>
          </cell>
          <cell r="D4259" t="str">
            <v>28</v>
          </cell>
          <cell r="E4259" t="str">
            <v>813</v>
          </cell>
          <cell r="F4259" t="str">
            <v>6100.04</v>
          </cell>
          <cell r="G4259" t="str">
            <v>Utilities Water</v>
          </cell>
          <cell r="H4259">
            <v>1050</v>
          </cell>
          <cell r="I4259">
            <v>0</v>
          </cell>
          <cell r="J4259">
            <v>1050</v>
          </cell>
          <cell r="K4259">
            <v>0</v>
          </cell>
          <cell r="L4259">
            <v>0</v>
          </cell>
          <cell r="M4259">
            <v>254.01</v>
          </cell>
          <cell r="N4259">
            <v>795.99</v>
          </cell>
        </row>
        <row r="4260">
          <cell r="A4260" t="str">
            <v>280.20.28.813-6240.05</v>
          </cell>
          <cell r="B4260" t="str">
            <v>280</v>
          </cell>
          <cell r="C4260" t="str">
            <v>20</v>
          </cell>
          <cell r="D4260" t="str">
            <v>28</v>
          </cell>
          <cell r="E4260" t="str">
            <v>813</v>
          </cell>
          <cell r="F4260" t="str">
            <v>6240.05</v>
          </cell>
          <cell r="G4260" t="str">
            <v>Supplies-Parks Landscape Maintenance</v>
          </cell>
          <cell r="H4260">
            <v>435</v>
          </cell>
          <cell r="I4260">
            <v>0</v>
          </cell>
          <cell r="J4260">
            <v>435</v>
          </cell>
          <cell r="K4260">
            <v>0</v>
          </cell>
          <cell r="L4260">
            <v>0</v>
          </cell>
          <cell r="M4260">
            <v>29.85</v>
          </cell>
          <cell r="N4260">
            <v>405.15</v>
          </cell>
        </row>
        <row r="4261">
          <cell r="A4261" t="str">
            <v>280.20.28.813-6300.02</v>
          </cell>
          <cell r="B4261" t="str">
            <v>280</v>
          </cell>
          <cell r="C4261" t="str">
            <v>20</v>
          </cell>
          <cell r="D4261" t="str">
            <v>28</v>
          </cell>
          <cell r="E4261" t="str">
            <v>813</v>
          </cell>
          <cell r="F4261" t="str">
            <v>6300.02</v>
          </cell>
          <cell r="G4261" t="str">
            <v>Dues &amp; Subscriptions Publications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  <cell r="L4261">
            <v>0</v>
          </cell>
          <cell r="M4261">
            <v>0</v>
          </cell>
          <cell r="N4261">
            <v>0</v>
          </cell>
        </row>
        <row r="4262">
          <cell r="A4262" t="str">
            <v>280.20.28.813-6400.03</v>
          </cell>
          <cell r="B4262" t="str">
            <v>280</v>
          </cell>
          <cell r="C4262" t="str">
            <v>20</v>
          </cell>
          <cell r="D4262" t="str">
            <v>28</v>
          </cell>
          <cell r="E4262" t="str">
            <v>813</v>
          </cell>
          <cell r="F4262" t="str">
            <v>6400.03</v>
          </cell>
          <cell r="G4262" t="str">
            <v>Repairs &amp; Maintenance Major Repair &amp; Contingency</v>
          </cell>
          <cell r="H4262">
            <v>500</v>
          </cell>
          <cell r="I4262">
            <v>0</v>
          </cell>
          <cell r="J4262">
            <v>500</v>
          </cell>
          <cell r="K4262">
            <v>0</v>
          </cell>
          <cell r="L4262">
            <v>0</v>
          </cell>
          <cell r="M4262">
            <v>416.45</v>
          </cell>
          <cell r="N4262">
            <v>83.55</v>
          </cell>
        </row>
        <row r="4263">
          <cell r="A4263" t="str">
            <v>280.20.28.813-6600.05</v>
          </cell>
          <cell r="B4263" t="str">
            <v>280</v>
          </cell>
          <cell r="C4263" t="str">
            <v>20</v>
          </cell>
          <cell r="D4263" t="str">
            <v>28</v>
          </cell>
          <cell r="E4263" t="str">
            <v>813</v>
          </cell>
          <cell r="F4263" t="str">
            <v>6600.05</v>
          </cell>
          <cell r="G4263" t="str">
            <v>Administrative Expenses Public/Legal Advertisement</v>
          </cell>
          <cell r="H4263">
            <v>40</v>
          </cell>
          <cell r="I4263">
            <v>0</v>
          </cell>
          <cell r="J4263">
            <v>40</v>
          </cell>
          <cell r="K4263">
            <v>0</v>
          </cell>
          <cell r="L4263">
            <v>0</v>
          </cell>
          <cell r="M4263">
            <v>0</v>
          </cell>
          <cell r="N4263">
            <v>40</v>
          </cell>
        </row>
        <row r="4264">
          <cell r="A4264" t="str">
            <v>280.20.28.813-6600.25</v>
          </cell>
          <cell r="B4264" t="str">
            <v>280</v>
          </cell>
          <cell r="C4264" t="str">
            <v>20</v>
          </cell>
          <cell r="D4264" t="str">
            <v>28</v>
          </cell>
          <cell r="E4264" t="str">
            <v>813</v>
          </cell>
          <cell r="F4264" t="str">
            <v>6600.25</v>
          </cell>
          <cell r="G4264" t="str">
            <v>Administrative Expenses Support Services-Indirect Labor</v>
          </cell>
          <cell r="H4264">
            <v>4720</v>
          </cell>
          <cell r="I4264">
            <v>0</v>
          </cell>
          <cell r="J4264">
            <v>4720</v>
          </cell>
          <cell r="K4264">
            <v>0</v>
          </cell>
          <cell r="L4264">
            <v>0</v>
          </cell>
          <cell r="M4264">
            <v>0</v>
          </cell>
          <cell r="N4264">
            <v>4720</v>
          </cell>
        </row>
        <row r="4265">
          <cell r="A4265" t="str">
            <v>280.20.28.813-6600.27</v>
          </cell>
          <cell r="B4265" t="str">
            <v>280</v>
          </cell>
          <cell r="C4265" t="str">
            <v>20</v>
          </cell>
          <cell r="D4265" t="str">
            <v>28</v>
          </cell>
          <cell r="E4265" t="str">
            <v>813</v>
          </cell>
          <cell r="F4265" t="str">
            <v>6600.27</v>
          </cell>
          <cell r="G4265" t="str">
            <v>Administrative Expenses Support Services-Direct Labor</v>
          </cell>
          <cell r="H4265">
            <v>2370</v>
          </cell>
          <cell r="I4265">
            <v>0</v>
          </cell>
          <cell r="J4265">
            <v>2370</v>
          </cell>
          <cell r="K4265">
            <v>0</v>
          </cell>
          <cell r="L4265">
            <v>0</v>
          </cell>
          <cell r="M4265">
            <v>0</v>
          </cell>
          <cell r="N4265">
            <v>2370</v>
          </cell>
        </row>
        <row r="4266">
          <cell r="A4266" t="str">
            <v>280.20.28.813-8300.97</v>
          </cell>
          <cell r="B4266" t="str">
            <v>280</v>
          </cell>
          <cell r="C4266" t="str">
            <v>20</v>
          </cell>
          <cell r="D4266" t="str">
            <v>28</v>
          </cell>
          <cell r="E4266" t="str">
            <v>813</v>
          </cell>
          <cell r="F4266" t="str">
            <v>8300.97</v>
          </cell>
          <cell r="G4266" t="str">
            <v>Capital Improvements-Parks LMD Cap Reserve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  <cell r="L4266">
            <v>0</v>
          </cell>
          <cell r="M4266">
            <v>0</v>
          </cell>
          <cell r="N4266">
            <v>0</v>
          </cell>
        </row>
        <row r="4267">
          <cell r="A4267" t="str">
            <v>280.20.28.814-6000.01</v>
          </cell>
          <cell r="B4267" t="str">
            <v>280</v>
          </cell>
          <cell r="C4267" t="str">
            <v>20</v>
          </cell>
          <cell r="D4267" t="str">
            <v>28</v>
          </cell>
          <cell r="E4267" t="str">
            <v>814</v>
          </cell>
          <cell r="F4267" t="str">
            <v>6000.01</v>
          </cell>
          <cell r="G4267" t="str">
            <v>Professional Services General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  <cell r="L4267">
            <v>0</v>
          </cell>
          <cell r="M4267">
            <v>0</v>
          </cell>
          <cell r="N4267">
            <v>0</v>
          </cell>
        </row>
        <row r="4268">
          <cell r="A4268" t="str">
            <v>280.20.28.814-6000.10</v>
          </cell>
          <cell r="B4268" t="str">
            <v>280</v>
          </cell>
          <cell r="C4268" t="str">
            <v>20</v>
          </cell>
          <cell r="D4268" t="str">
            <v>28</v>
          </cell>
          <cell r="E4268" t="str">
            <v>814</v>
          </cell>
          <cell r="F4268" t="str">
            <v>6000.10</v>
          </cell>
          <cell r="G4268" t="str">
            <v>Professional Services Consultant</v>
          </cell>
          <cell r="H4268">
            <v>800</v>
          </cell>
          <cell r="I4268">
            <v>0</v>
          </cell>
          <cell r="J4268">
            <v>800</v>
          </cell>
          <cell r="K4268">
            <v>0</v>
          </cell>
          <cell r="L4268">
            <v>0</v>
          </cell>
          <cell r="M4268">
            <v>170.91</v>
          </cell>
          <cell r="N4268">
            <v>629.09</v>
          </cell>
        </row>
        <row r="4269">
          <cell r="A4269" t="str">
            <v>280.20.28.814-6000.11</v>
          </cell>
          <cell r="B4269" t="str">
            <v>280</v>
          </cell>
          <cell r="C4269" t="str">
            <v>20</v>
          </cell>
          <cell r="D4269" t="str">
            <v>28</v>
          </cell>
          <cell r="E4269" t="str">
            <v>814</v>
          </cell>
          <cell r="F4269" t="str">
            <v>6000.11</v>
          </cell>
          <cell r="G4269" t="str">
            <v>Professional Services County Admin Fee</v>
          </cell>
          <cell r="H4269">
            <v>345</v>
          </cell>
          <cell r="I4269">
            <v>0</v>
          </cell>
          <cell r="J4269">
            <v>345</v>
          </cell>
          <cell r="K4269">
            <v>0</v>
          </cell>
          <cell r="L4269">
            <v>0</v>
          </cell>
          <cell r="M4269">
            <v>0</v>
          </cell>
          <cell r="N4269">
            <v>345</v>
          </cell>
        </row>
        <row r="4270">
          <cell r="A4270" t="str">
            <v>280.20.28.814-6100.01</v>
          </cell>
          <cell r="B4270" t="str">
            <v>280</v>
          </cell>
          <cell r="C4270" t="str">
            <v>20</v>
          </cell>
          <cell r="D4270" t="str">
            <v>28</v>
          </cell>
          <cell r="E4270" t="str">
            <v>814</v>
          </cell>
          <cell r="F4270" t="str">
            <v>6100.01</v>
          </cell>
          <cell r="G4270" t="str">
            <v>Utilities Electric</v>
          </cell>
          <cell r="H4270">
            <v>125</v>
          </cell>
          <cell r="I4270">
            <v>0</v>
          </cell>
          <cell r="J4270">
            <v>125</v>
          </cell>
          <cell r="K4270">
            <v>0</v>
          </cell>
          <cell r="L4270">
            <v>0</v>
          </cell>
          <cell r="M4270">
            <v>20.79</v>
          </cell>
          <cell r="N4270">
            <v>104.21</v>
          </cell>
        </row>
        <row r="4271">
          <cell r="A4271" t="str">
            <v>280.20.28.814-6100.04</v>
          </cell>
          <cell r="B4271" t="str">
            <v>280</v>
          </cell>
          <cell r="C4271" t="str">
            <v>20</v>
          </cell>
          <cell r="D4271" t="str">
            <v>28</v>
          </cell>
          <cell r="E4271" t="str">
            <v>814</v>
          </cell>
          <cell r="F4271" t="str">
            <v>6100.04</v>
          </cell>
          <cell r="G4271" t="str">
            <v>Utilities Water</v>
          </cell>
          <cell r="H4271">
            <v>10800</v>
          </cell>
          <cell r="I4271">
            <v>0</v>
          </cell>
          <cell r="J4271">
            <v>10800</v>
          </cell>
          <cell r="K4271">
            <v>0</v>
          </cell>
          <cell r="L4271">
            <v>0</v>
          </cell>
          <cell r="M4271">
            <v>2904.22</v>
          </cell>
          <cell r="N4271">
            <v>7895.78</v>
          </cell>
        </row>
        <row r="4272">
          <cell r="A4272" t="str">
            <v>280.20.28.814-6240.05</v>
          </cell>
          <cell r="B4272" t="str">
            <v>280</v>
          </cell>
          <cell r="C4272" t="str">
            <v>20</v>
          </cell>
          <cell r="D4272" t="str">
            <v>28</v>
          </cell>
          <cell r="E4272" t="str">
            <v>814</v>
          </cell>
          <cell r="F4272" t="str">
            <v>6240.05</v>
          </cell>
          <cell r="G4272" t="str">
            <v>Supplies-Parks Landscape Maintenance</v>
          </cell>
          <cell r="H4272">
            <v>7200</v>
          </cell>
          <cell r="I4272">
            <v>0</v>
          </cell>
          <cell r="J4272">
            <v>7200</v>
          </cell>
          <cell r="K4272">
            <v>0</v>
          </cell>
          <cell r="L4272">
            <v>0</v>
          </cell>
          <cell r="M4272">
            <v>1979.85</v>
          </cell>
          <cell r="N4272">
            <v>5220.1499999999996</v>
          </cell>
        </row>
        <row r="4273">
          <cell r="A4273" t="str">
            <v>280.20.28.814-6300.02</v>
          </cell>
          <cell r="B4273" t="str">
            <v>280</v>
          </cell>
          <cell r="C4273" t="str">
            <v>20</v>
          </cell>
          <cell r="D4273" t="str">
            <v>28</v>
          </cell>
          <cell r="E4273" t="str">
            <v>814</v>
          </cell>
          <cell r="F4273" t="str">
            <v>6300.02</v>
          </cell>
          <cell r="G4273" t="str">
            <v>Dues &amp; Subscriptions Publications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  <cell r="L4273">
            <v>0</v>
          </cell>
          <cell r="M4273">
            <v>0</v>
          </cell>
          <cell r="N4273">
            <v>0</v>
          </cell>
        </row>
        <row r="4274">
          <cell r="A4274" t="str">
            <v>280.20.28.814-6400.03</v>
          </cell>
          <cell r="B4274" t="str">
            <v>280</v>
          </cell>
          <cell r="C4274" t="str">
            <v>20</v>
          </cell>
          <cell r="D4274" t="str">
            <v>28</v>
          </cell>
          <cell r="E4274" t="str">
            <v>814</v>
          </cell>
          <cell r="F4274" t="str">
            <v>6400.03</v>
          </cell>
          <cell r="G4274" t="str">
            <v>Repairs &amp; Maintenance Major Repair &amp; Contingency</v>
          </cell>
          <cell r="H4274">
            <v>10000</v>
          </cell>
          <cell r="I4274">
            <v>0</v>
          </cell>
          <cell r="J4274">
            <v>10000</v>
          </cell>
          <cell r="K4274">
            <v>0</v>
          </cell>
          <cell r="L4274">
            <v>0</v>
          </cell>
          <cell r="M4274">
            <v>0</v>
          </cell>
          <cell r="N4274">
            <v>10000</v>
          </cell>
        </row>
        <row r="4275">
          <cell r="A4275" t="str">
            <v>280.20.28.814-6600.05</v>
          </cell>
          <cell r="B4275" t="str">
            <v>280</v>
          </cell>
          <cell r="C4275" t="str">
            <v>20</v>
          </cell>
          <cell r="D4275" t="str">
            <v>28</v>
          </cell>
          <cell r="E4275" t="str">
            <v>814</v>
          </cell>
          <cell r="F4275" t="str">
            <v>6600.05</v>
          </cell>
          <cell r="G4275" t="str">
            <v>Administrative Expenses Public/Legal Advertisement</v>
          </cell>
          <cell r="H4275">
            <v>50</v>
          </cell>
          <cell r="I4275">
            <v>0</v>
          </cell>
          <cell r="J4275">
            <v>50</v>
          </cell>
          <cell r="K4275">
            <v>0</v>
          </cell>
          <cell r="L4275">
            <v>0</v>
          </cell>
          <cell r="M4275">
            <v>0</v>
          </cell>
          <cell r="N4275">
            <v>50</v>
          </cell>
        </row>
        <row r="4276">
          <cell r="A4276" t="str">
            <v>280.20.28.814-6600.25</v>
          </cell>
          <cell r="B4276" t="str">
            <v>280</v>
          </cell>
          <cell r="C4276" t="str">
            <v>20</v>
          </cell>
          <cell r="D4276" t="str">
            <v>28</v>
          </cell>
          <cell r="E4276" t="str">
            <v>814</v>
          </cell>
          <cell r="F4276" t="str">
            <v>6600.25</v>
          </cell>
          <cell r="G4276" t="str">
            <v>Administrative Expenses Support Services-Indirect Labor</v>
          </cell>
          <cell r="H4276">
            <v>4720</v>
          </cell>
          <cell r="I4276">
            <v>0</v>
          </cell>
          <cell r="J4276">
            <v>4720</v>
          </cell>
          <cell r="K4276">
            <v>0</v>
          </cell>
          <cell r="L4276">
            <v>0</v>
          </cell>
          <cell r="M4276">
            <v>0</v>
          </cell>
          <cell r="N4276">
            <v>4720</v>
          </cell>
        </row>
        <row r="4277">
          <cell r="A4277" t="str">
            <v>280.20.28.814-6600.27</v>
          </cell>
          <cell r="B4277" t="str">
            <v>280</v>
          </cell>
          <cell r="C4277" t="str">
            <v>20</v>
          </cell>
          <cell r="D4277" t="str">
            <v>28</v>
          </cell>
          <cell r="E4277" t="str">
            <v>814</v>
          </cell>
          <cell r="F4277" t="str">
            <v>6600.27</v>
          </cell>
          <cell r="G4277" t="str">
            <v>Administrative Expenses Support Services-Direct Labor</v>
          </cell>
          <cell r="H4277">
            <v>27000</v>
          </cell>
          <cell r="I4277">
            <v>0</v>
          </cell>
          <cell r="J4277">
            <v>27000</v>
          </cell>
          <cell r="K4277">
            <v>0</v>
          </cell>
          <cell r="L4277">
            <v>0</v>
          </cell>
          <cell r="M4277">
            <v>0</v>
          </cell>
          <cell r="N4277">
            <v>27000</v>
          </cell>
        </row>
        <row r="4278">
          <cell r="A4278" t="str">
            <v>280.20.28.814-8300.97</v>
          </cell>
          <cell r="B4278" t="str">
            <v>280</v>
          </cell>
          <cell r="C4278" t="str">
            <v>20</v>
          </cell>
          <cell r="D4278" t="str">
            <v>28</v>
          </cell>
          <cell r="E4278" t="str">
            <v>814</v>
          </cell>
          <cell r="F4278" t="str">
            <v>8300.97</v>
          </cell>
          <cell r="G4278" t="str">
            <v>Capital Improvements-Parks LMD Cap Reserve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  <cell r="L4278">
            <v>0</v>
          </cell>
          <cell r="M4278">
            <v>0</v>
          </cell>
          <cell r="N4278">
            <v>0</v>
          </cell>
        </row>
        <row r="4279">
          <cell r="A4279" t="str">
            <v>280.20.28.815-6000.10</v>
          </cell>
          <cell r="B4279" t="str">
            <v>280</v>
          </cell>
          <cell r="C4279" t="str">
            <v>20</v>
          </cell>
          <cell r="D4279" t="str">
            <v>28</v>
          </cell>
          <cell r="E4279" t="str">
            <v>815</v>
          </cell>
          <cell r="F4279" t="str">
            <v>6000.10</v>
          </cell>
          <cell r="G4279" t="str">
            <v>Professional Services Consultant</v>
          </cell>
          <cell r="H4279">
            <v>1400</v>
          </cell>
          <cell r="I4279">
            <v>0</v>
          </cell>
          <cell r="J4279">
            <v>1400</v>
          </cell>
          <cell r="K4279">
            <v>0</v>
          </cell>
          <cell r="L4279">
            <v>0</v>
          </cell>
          <cell r="M4279">
            <v>364.11</v>
          </cell>
          <cell r="N4279">
            <v>1035.8900000000001</v>
          </cell>
        </row>
        <row r="4280">
          <cell r="A4280" t="str">
            <v>280.20.28.815-6000.11</v>
          </cell>
          <cell r="B4280" t="str">
            <v>280</v>
          </cell>
          <cell r="C4280" t="str">
            <v>20</v>
          </cell>
          <cell r="D4280" t="str">
            <v>28</v>
          </cell>
          <cell r="E4280" t="str">
            <v>815</v>
          </cell>
          <cell r="F4280" t="str">
            <v>6000.11</v>
          </cell>
          <cell r="G4280" t="str">
            <v>Professional Services County Admin Fee</v>
          </cell>
          <cell r="H4280">
            <v>150</v>
          </cell>
          <cell r="I4280">
            <v>0</v>
          </cell>
          <cell r="J4280">
            <v>150</v>
          </cell>
          <cell r="K4280">
            <v>0</v>
          </cell>
          <cell r="L4280">
            <v>0</v>
          </cell>
          <cell r="M4280">
            <v>0</v>
          </cell>
          <cell r="N4280">
            <v>150</v>
          </cell>
        </row>
        <row r="4281">
          <cell r="A4281" t="str">
            <v>280.20.28.815-6100.01</v>
          </cell>
          <cell r="B4281" t="str">
            <v>280</v>
          </cell>
          <cell r="C4281" t="str">
            <v>20</v>
          </cell>
          <cell r="D4281" t="str">
            <v>28</v>
          </cell>
          <cell r="E4281" t="str">
            <v>815</v>
          </cell>
          <cell r="F4281" t="str">
            <v>6100.01</v>
          </cell>
          <cell r="G4281" t="str">
            <v>Utilities Electric</v>
          </cell>
          <cell r="H4281">
            <v>375</v>
          </cell>
          <cell r="I4281">
            <v>0</v>
          </cell>
          <cell r="J4281">
            <v>375</v>
          </cell>
          <cell r="K4281">
            <v>0</v>
          </cell>
          <cell r="L4281">
            <v>0</v>
          </cell>
          <cell r="M4281">
            <v>62.36</v>
          </cell>
          <cell r="N4281">
            <v>312.64</v>
          </cell>
        </row>
        <row r="4282">
          <cell r="A4282" t="str">
            <v>280.20.28.815-6100.04</v>
          </cell>
          <cell r="B4282" t="str">
            <v>280</v>
          </cell>
          <cell r="C4282" t="str">
            <v>20</v>
          </cell>
          <cell r="D4282" t="str">
            <v>28</v>
          </cell>
          <cell r="E4282" t="str">
            <v>815</v>
          </cell>
          <cell r="F4282" t="str">
            <v>6100.04</v>
          </cell>
          <cell r="G4282" t="str">
            <v>Utilities Water</v>
          </cell>
          <cell r="H4282">
            <v>2050</v>
          </cell>
          <cell r="I4282">
            <v>0</v>
          </cell>
          <cell r="J4282">
            <v>2050</v>
          </cell>
          <cell r="K4282">
            <v>0</v>
          </cell>
          <cell r="L4282">
            <v>0</v>
          </cell>
          <cell r="M4282">
            <v>446.9</v>
          </cell>
          <cell r="N4282">
            <v>1603.1</v>
          </cell>
        </row>
        <row r="4283">
          <cell r="A4283" t="str">
            <v>280.20.28.815-6240.05</v>
          </cell>
          <cell r="B4283" t="str">
            <v>280</v>
          </cell>
          <cell r="C4283" t="str">
            <v>20</v>
          </cell>
          <cell r="D4283" t="str">
            <v>28</v>
          </cell>
          <cell r="E4283" t="str">
            <v>815</v>
          </cell>
          <cell r="F4283" t="str">
            <v>6240.05</v>
          </cell>
          <cell r="G4283" t="str">
            <v>Supplies-Parks Landscape Maintenance</v>
          </cell>
          <cell r="H4283">
            <v>660</v>
          </cell>
          <cell r="I4283">
            <v>0</v>
          </cell>
          <cell r="J4283">
            <v>660</v>
          </cell>
          <cell r="K4283">
            <v>0</v>
          </cell>
          <cell r="L4283">
            <v>0</v>
          </cell>
          <cell r="M4283">
            <v>0</v>
          </cell>
          <cell r="N4283">
            <v>660</v>
          </cell>
        </row>
        <row r="4284">
          <cell r="A4284" t="str">
            <v>280.20.28.815-6300.02</v>
          </cell>
          <cell r="B4284" t="str">
            <v>280</v>
          </cell>
          <cell r="C4284" t="str">
            <v>20</v>
          </cell>
          <cell r="D4284" t="str">
            <v>28</v>
          </cell>
          <cell r="E4284" t="str">
            <v>815</v>
          </cell>
          <cell r="F4284" t="str">
            <v>6300.02</v>
          </cell>
          <cell r="G4284" t="str">
            <v>Dues &amp; Subscriptions Publications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  <cell r="L4284">
            <v>0</v>
          </cell>
          <cell r="M4284">
            <v>0</v>
          </cell>
          <cell r="N4284">
            <v>0</v>
          </cell>
        </row>
        <row r="4285">
          <cell r="A4285" t="str">
            <v>280.20.28.815-6400.03</v>
          </cell>
          <cell r="B4285" t="str">
            <v>280</v>
          </cell>
          <cell r="C4285" t="str">
            <v>20</v>
          </cell>
          <cell r="D4285" t="str">
            <v>28</v>
          </cell>
          <cell r="E4285" t="str">
            <v>815</v>
          </cell>
          <cell r="F4285" t="str">
            <v>6400.03</v>
          </cell>
          <cell r="G4285" t="str">
            <v>Repairs &amp; Maintenance Major Repair &amp; Contingency</v>
          </cell>
          <cell r="H4285">
            <v>2500</v>
          </cell>
          <cell r="I4285">
            <v>0</v>
          </cell>
          <cell r="J4285">
            <v>2500</v>
          </cell>
          <cell r="K4285">
            <v>0</v>
          </cell>
          <cell r="L4285">
            <v>0</v>
          </cell>
          <cell r="M4285">
            <v>0</v>
          </cell>
          <cell r="N4285">
            <v>2500</v>
          </cell>
        </row>
        <row r="4286">
          <cell r="A4286" t="str">
            <v>280.20.28.815-6600.05</v>
          </cell>
          <cell r="B4286" t="str">
            <v>280</v>
          </cell>
          <cell r="C4286" t="str">
            <v>20</v>
          </cell>
          <cell r="D4286" t="str">
            <v>28</v>
          </cell>
          <cell r="E4286" t="str">
            <v>815</v>
          </cell>
          <cell r="F4286" t="str">
            <v>6600.05</v>
          </cell>
          <cell r="G4286" t="str">
            <v>Administrative Expenses Public/Legal Advertisement</v>
          </cell>
          <cell r="H4286">
            <v>50</v>
          </cell>
          <cell r="I4286">
            <v>0</v>
          </cell>
          <cell r="J4286">
            <v>50</v>
          </cell>
          <cell r="K4286">
            <v>0</v>
          </cell>
          <cell r="L4286">
            <v>0</v>
          </cell>
          <cell r="M4286">
            <v>0</v>
          </cell>
          <cell r="N4286">
            <v>50</v>
          </cell>
        </row>
        <row r="4287">
          <cell r="A4287" t="str">
            <v>280.20.28.815-6600.25</v>
          </cell>
          <cell r="B4287" t="str">
            <v>280</v>
          </cell>
          <cell r="C4287" t="str">
            <v>20</v>
          </cell>
          <cell r="D4287" t="str">
            <v>28</v>
          </cell>
          <cell r="E4287" t="str">
            <v>815</v>
          </cell>
          <cell r="F4287" t="str">
            <v>6600.25</v>
          </cell>
          <cell r="G4287" t="str">
            <v>Administrative Expenses Support Services-Indirect Labor</v>
          </cell>
          <cell r="H4287">
            <v>4720</v>
          </cell>
          <cell r="I4287">
            <v>0</v>
          </cell>
          <cell r="J4287">
            <v>4720</v>
          </cell>
          <cell r="K4287">
            <v>0</v>
          </cell>
          <cell r="L4287">
            <v>0</v>
          </cell>
          <cell r="M4287">
            <v>0</v>
          </cell>
          <cell r="N4287">
            <v>4720</v>
          </cell>
        </row>
        <row r="4288">
          <cell r="A4288" t="str">
            <v>280.20.28.815-6600.27</v>
          </cell>
          <cell r="B4288" t="str">
            <v>280</v>
          </cell>
          <cell r="C4288" t="str">
            <v>20</v>
          </cell>
          <cell r="D4288" t="str">
            <v>28</v>
          </cell>
          <cell r="E4288" t="str">
            <v>815</v>
          </cell>
          <cell r="F4288" t="str">
            <v>6600.27</v>
          </cell>
          <cell r="G4288" t="str">
            <v>Administrative Expenses Support Services-Direct Labor</v>
          </cell>
          <cell r="H4288">
            <v>6500</v>
          </cell>
          <cell r="I4288">
            <v>0</v>
          </cell>
          <cell r="J4288">
            <v>6500</v>
          </cell>
          <cell r="K4288">
            <v>0</v>
          </cell>
          <cell r="L4288">
            <v>0</v>
          </cell>
          <cell r="M4288">
            <v>0</v>
          </cell>
          <cell r="N4288">
            <v>6500</v>
          </cell>
        </row>
        <row r="4289">
          <cell r="A4289" t="str">
            <v>280.20.28.815-8300.97</v>
          </cell>
          <cell r="B4289" t="str">
            <v>280</v>
          </cell>
          <cell r="C4289" t="str">
            <v>20</v>
          </cell>
          <cell r="D4289" t="str">
            <v>28</v>
          </cell>
          <cell r="E4289" t="str">
            <v>815</v>
          </cell>
          <cell r="F4289" t="str">
            <v>8300.97</v>
          </cell>
          <cell r="G4289" t="str">
            <v>Capital Improvements-Parks LMD Cap Reserve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  <cell r="L4289">
            <v>0</v>
          </cell>
          <cell r="M4289">
            <v>0</v>
          </cell>
          <cell r="N4289">
            <v>0</v>
          </cell>
        </row>
        <row r="4290">
          <cell r="A4290" t="str">
            <v>280.20.28.816-6000.10</v>
          </cell>
          <cell r="B4290" t="str">
            <v>280</v>
          </cell>
          <cell r="C4290" t="str">
            <v>20</v>
          </cell>
          <cell r="D4290" t="str">
            <v>28</v>
          </cell>
          <cell r="E4290" t="str">
            <v>816</v>
          </cell>
          <cell r="F4290" t="str">
            <v>6000.10</v>
          </cell>
          <cell r="G4290" t="str">
            <v>Professional Services Consultant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  <cell r="L4290">
            <v>0</v>
          </cell>
          <cell r="M4290">
            <v>108.49</v>
          </cell>
          <cell r="N4290">
            <v>-108.49</v>
          </cell>
        </row>
        <row r="4291">
          <cell r="A4291" t="str">
            <v>280.20.28.816-6000.11</v>
          </cell>
          <cell r="B4291" t="str">
            <v>280</v>
          </cell>
          <cell r="C4291" t="str">
            <v>20</v>
          </cell>
          <cell r="D4291" t="str">
            <v>28</v>
          </cell>
          <cell r="E4291" t="str">
            <v>816</v>
          </cell>
          <cell r="F4291" t="str">
            <v>6000.11</v>
          </cell>
          <cell r="G4291" t="str">
            <v>Professional Services County Admin Fee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  <cell r="L4291">
            <v>0</v>
          </cell>
          <cell r="M4291">
            <v>0</v>
          </cell>
          <cell r="N4291">
            <v>0</v>
          </cell>
        </row>
        <row r="4292">
          <cell r="A4292" t="str">
            <v>280.20.28.816-6100.01</v>
          </cell>
          <cell r="B4292" t="str">
            <v>280</v>
          </cell>
          <cell r="C4292" t="str">
            <v>20</v>
          </cell>
          <cell r="D4292" t="str">
            <v>28</v>
          </cell>
          <cell r="E4292" t="str">
            <v>816</v>
          </cell>
          <cell r="F4292" t="str">
            <v>6100.01</v>
          </cell>
          <cell r="G4292" t="str">
            <v>Utilities Electric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  <cell r="L4292">
            <v>0</v>
          </cell>
          <cell r="M4292">
            <v>51.74</v>
          </cell>
          <cell r="N4292">
            <v>-51.74</v>
          </cell>
        </row>
        <row r="4293">
          <cell r="A4293" t="str">
            <v>280.20.28.816-6100.04</v>
          </cell>
          <cell r="B4293" t="str">
            <v>280</v>
          </cell>
          <cell r="C4293" t="str">
            <v>20</v>
          </cell>
          <cell r="D4293" t="str">
            <v>28</v>
          </cell>
          <cell r="E4293" t="str">
            <v>816</v>
          </cell>
          <cell r="F4293" t="str">
            <v>6100.04</v>
          </cell>
          <cell r="G4293" t="str">
            <v>Utilities Water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  <cell r="L4293">
            <v>0</v>
          </cell>
          <cell r="M4293">
            <v>4289.3</v>
          </cell>
          <cell r="N4293">
            <v>-4289.3</v>
          </cell>
        </row>
        <row r="4294">
          <cell r="A4294" t="str">
            <v>280.20.28.816-6240.05</v>
          </cell>
          <cell r="B4294" t="str">
            <v>280</v>
          </cell>
          <cell r="C4294" t="str">
            <v>20</v>
          </cell>
          <cell r="D4294" t="str">
            <v>28</v>
          </cell>
          <cell r="E4294" t="str">
            <v>816</v>
          </cell>
          <cell r="F4294" t="str">
            <v>6240.05</v>
          </cell>
          <cell r="G4294" t="str">
            <v>Supplies-Parks Landscape Maintenance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  <cell r="L4294">
            <v>0</v>
          </cell>
          <cell r="M4294">
            <v>29.85</v>
          </cell>
          <cell r="N4294">
            <v>-29.85</v>
          </cell>
        </row>
        <row r="4295">
          <cell r="A4295" t="str">
            <v>280.20.28.816-6300.02</v>
          </cell>
          <cell r="B4295" t="str">
            <v>280</v>
          </cell>
          <cell r="C4295" t="str">
            <v>20</v>
          </cell>
          <cell r="D4295" t="str">
            <v>28</v>
          </cell>
          <cell r="E4295" t="str">
            <v>816</v>
          </cell>
          <cell r="F4295" t="str">
            <v>6300.02</v>
          </cell>
          <cell r="G4295" t="str">
            <v>Dues &amp; Subscriptions Publications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  <cell r="L4295">
            <v>0</v>
          </cell>
          <cell r="M4295">
            <v>0</v>
          </cell>
          <cell r="N4295">
            <v>0</v>
          </cell>
        </row>
        <row r="4296">
          <cell r="A4296" t="str">
            <v>280.20.28.816-6400.03</v>
          </cell>
          <cell r="B4296" t="str">
            <v>280</v>
          </cell>
          <cell r="C4296" t="str">
            <v>20</v>
          </cell>
          <cell r="D4296" t="str">
            <v>28</v>
          </cell>
          <cell r="E4296" t="str">
            <v>816</v>
          </cell>
          <cell r="F4296" t="str">
            <v>6400.03</v>
          </cell>
          <cell r="G4296" t="str">
            <v>Repairs &amp; Maintenance Major Repair &amp; Contingency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  <cell r="L4296">
            <v>0</v>
          </cell>
          <cell r="M4296">
            <v>0</v>
          </cell>
          <cell r="N4296">
            <v>0</v>
          </cell>
        </row>
        <row r="4297">
          <cell r="A4297" t="str">
            <v>280.20.28.816-6400.18</v>
          </cell>
          <cell r="B4297" t="str">
            <v>280</v>
          </cell>
          <cell r="C4297" t="str">
            <v>20</v>
          </cell>
          <cell r="D4297" t="str">
            <v>28</v>
          </cell>
          <cell r="E4297" t="str">
            <v>816</v>
          </cell>
          <cell r="F4297" t="str">
            <v>6400.18</v>
          </cell>
          <cell r="G4297" t="str">
            <v>Repairs &amp; Maintenance Streetlight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  <cell r="L4297">
            <v>0</v>
          </cell>
          <cell r="M4297">
            <v>0</v>
          </cell>
          <cell r="N4297">
            <v>0</v>
          </cell>
        </row>
        <row r="4298">
          <cell r="A4298" t="str">
            <v>280.20.28.816-6600.05</v>
          </cell>
          <cell r="B4298" t="str">
            <v>280</v>
          </cell>
          <cell r="C4298" t="str">
            <v>20</v>
          </cell>
          <cell r="D4298" t="str">
            <v>28</v>
          </cell>
          <cell r="E4298" t="str">
            <v>816</v>
          </cell>
          <cell r="F4298" t="str">
            <v>6600.05</v>
          </cell>
          <cell r="G4298" t="str">
            <v>Administrative Expenses Public/Legal Advertisement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  <cell r="L4298">
            <v>0</v>
          </cell>
          <cell r="M4298">
            <v>0</v>
          </cell>
          <cell r="N4298">
            <v>0</v>
          </cell>
        </row>
        <row r="4299">
          <cell r="A4299" t="str">
            <v>280.20.28.816-6600.25</v>
          </cell>
          <cell r="B4299" t="str">
            <v>280</v>
          </cell>
          <cell r="C4299" t="str">
            <v>20</v>
          </cell>
          <cell r="D4299" t="str">
            <v>28</v>
          </cell>
          <cell r="E4299" t="str">
            <v>816</v>
          </cell>
          <cell r="F4299" t="str">
            <v>6600.25</v>
          </cell>
          <cell r="G4299" t="str">
            <v>Administrative Expenses Support Services-Indirect Labor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  <cell r="L4299">
            <v>0</v>
          </cell>
          <cell r="M4299">
            <v>0</v>
          </cell>
          <cell r="N4299">
            <v>0</v>
          </cell>
        </row>
        <row r="4300">
          <cell r="A4300" t="str">
            <v>280.20.28.816-6600.27</v>
          </cell>
          <cell r="B4300" t="str">
            <v>280</v>
          </cell>
          <cell r="C4300" t="str">
            <v>20</v>
          </cell>
          <cell r="D4300" t="str">
            <v>28</v>
          </cell>
          <cell r="E4300" t="str">
            <v>816</v>
          </cell>
          <cell r="F4300" t="str">
            <v>6600.27</v>
          </cell>
          <cell r="G4300" t="str">
            <v>Administrative Expenses Support Services-Direct Labor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  <cell r="L4300">
            <v>0</v>
          </cell>
          <cell r="M4300">
            <v>0</v>
          </cell>
          <cell r="N4300">
            <v>0</v>
          </cell>
        </row>
        <row r="4301">
          <cell r="A4301" t="str">
            <v>280.20.28.816-8300.97</v>
          </cell>
          <cell r="B4301" t="str">
            <v>280</v>
          </cell>
          <cell r="C4301" t="str">
            <v>20</v>
          </cell>
          <cell r="D4301" t="str">
            <v>28</v>
          </cell>
          <cell r="E4301" t="str">
            <v>816</v>
          </cell>
          <cell r="F4301" t="str">
            <v>8300.97</v>
          </cell>
          <cell r="G4301" t="str">
            <v>Capital Improvements-Parks LMD Cap Reserve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  <cell r="L4301">
            <v>0</v>
          </cell>
          <cell r="M4301">
            <v>0</v>
          </cell>
          <cell r="N4301">
            <v>0</v>
          </cell>
        </row>
        <row r="4302">
          <cell r="A4302" t="str">
            <v>280.20.28.817-6000.10</v>
          </cell>
          <cell r="B4302" t="str">
            <v>280</v>
          </cell>
          <cell r="C4302" t="str">
            <v>20</v>
          </cell>
          <cell r="D4302" t="str">
            <v>28</v>
          </cell>
          <cell r="E4302" t="str">
            <v>817</v>
          </cell>
          <cell r="F4302" t="str">
            <v>6000.10</v>
          </cell>
          <cell r="G4302" t="str">
            <v>Professional Services Consultant</v>
          </cell>
          <cell r="H4302">
            <v>730</v>
          </cell>
          <cell r="I4302">
            <v>0</v>
          </cell>
          <cell r="J4302">
            <v>730</v>
          </cell>
          <cell r="K4302">
            <v>0</v>
          </cell>
          <cell r="L4302">
            <v>0</v>
          </cell>
          <cell r="M4302">
            <v>176.86</v>
          </cell>
          <cell r="N4302">
            <v>553.14</v>
          </cell>
        </row>
        <row r="4303">
          <cell r="A4303" t="str">
            <v>280.20.28.817-6000.11</v>
          </cell>
          <cell r="B4303" t="str">
            <v>280</v>
          </cell>
          <cell r="C4303" t="str">
            <v>20</v>
          </cell>
          <cell r="D4303" t="str">
            <v>28</v>
          </cell>
          <cell r="E4303" t="str">
            <v>817</v>
          </cell>
          <cell r="F4303" t="str">
            <v>6000.11</v>
          </cell>
          <cell r="G4303" t="str">
            <v>Professional Services County Admin Fee</v>
          </cell>
          <cell r="H4303">
            <v>360</v>
          </cell>
          <cell r="I4303">
            <v>0</v>
          </cell>
          <cell r="J4303">
            <v>360</v>
          </cell>
          <cell r="K4303">
            <v>0</v>
          </cell>
          <cell r="L4303">
            <v>0</v>
          </cell>
          <cell r="M4303">
            <v>0</v>
          </cell>
          <cell r="N4303">
            <v>360</v>
          </cell>
        </row>
        <row r="4304">
          <cell r="A4304" t="str">
            <v>280.20.28.817-6100.01</v>
          </cell>
          <cell r="B4304" t="str">
            <v>280</v>
          </cell>
          <cell r="C4304" t="str">
            <v>20</v>
          </cell>
          <cell r="D4304" t="str">
            <v>28</v>
          </cell>
          <cell r="E4304" t="str">
            <v>817</v>
          </cell>
          <cell r="F4304" t="str">
            <v>6100.01</v>
          </cell>
          <cell r="G4304" t="str">
            <v>Utilities Electric</v>
          </cell>
          <cell r="H4304">
            <v>300</v>
          </cell>
          <cell r="I4304">
            <v>0</v>
          </cell>
          <cell r="J4304">
            <v>300</v>
          </cell>
          <cell r="K4304">
            <v>0</v>
          </cell>
          <cell r="L4304">
            <v>0</v>
          </cell>
          <cell r="M4304">
            <v>49.77</v>
          </cell>
          <cell r="N4304">
            <v>250.23</v>
          </cell>
        </row>
        <row r="4305">
          <cell r="A4305" t="str">
            <v>280.20.28.817-6100.04</v>
          </cell>
          <cell r="B4305" t="str">
            <v>280</v>
          </cell>
          <cell r="C4305" t="str">
            <v>20</v>
          </cell>
          <cell r="D4305" t="str">
            <v>28</v>
          </cell>
          <cell r="E4305" t="str">
            <v>817</v>
          </cell>
          <cell r="F4305" t="str">
            <v>6100.04</v>
          </cell>
          <cell r="G4305" t="str">
            <v>Utilities Water</v>
          </cell>
          <cell r="H4305">
            <v>8200</v>
          </cell>
          <cell r="I4305">
            <v>0</v>
          </cell>
          <cell r="J4305">
            <v>8200</v>
          </cell>
          <cell r="K4305">
            <v>0</v>
          </cell>
          <cell r="L4305">
            <v>0</v>
          </cell>
          <cell r="M4305">
            <v>3232.24</v>
          </cell>
          <cell r="N4305">
            <v>4967.76</v>
          </cell>
        </row>
        <row r="4306">
          <cell r="A4306" t="str">
            <v>280.20.28.817-6240.05</v>
          </cell>
          <cell r="B4306" t="str">
            <v>280</v>
          </cell>
          <cell r="C4306" t="str">
            <v>20</v>
          </cell>
          <cell r="D4306" t="str">
            <v>28</v>
          </cell>
          <cell r="E4306" t="str">
            <v>817</v>
          </cell>
          <cell r="F4306" t="str">
            <v>6240.05</v>
          </cell>
          <cell r="G4306" t="str">
            <v>Supplies-Parks Landscape Maintenance</v>
          </cell>
          <cell r="H4306">
            <v>5500</v>
          </cell>
          <cell r="I4306">
            <v>0</v>
          </cell>
          <cell r="J4306">
            <v>5500</v>
          </cell>
          <cell r="K4306">
            <v>0</v>
          </cell>
          <cell r="L4306">
            <v>0</v>
          </cell>
          <cell r="M4306">
            <v>119.4</v>
          </cell>
          <cell r="N4306">
            <v>5380.6</v>
          </cell>
        </row>
        <row r="4307">
          <cell r="A4307" t="str">
            <v>280.20.28.817-6300.02</v>
          </cell>
          <cell r="B4307" t="str">
            <v>280</v>
          </cell>
          <cell r="C4307" t="str">
            <v>20</v>
          </cell>
          <cell r="D4307" t="str">
            <v>28</v>
          </cell>
          <cell r="E4307" t="str">
            <v>817</v>
          </cell>
          <cell r="F4307" t="str">
            <v>6300.02</v>
          </cell>
          <cell r="G4307" t="str">
            <v>Dues &amp; Subscriptions Publications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  <cell r="L4307">
            <v>0</v>
          </cell>
          <cell r="M4307">
            <v>0</v>
          </cell>
          <cell r="N4307">
            <v>0</v>
          </cell>
        </row>
        <row r="4308">
          <cell r="A4308" t="str">
            <v>280.20.28.817-6400.03</v>
          </cell>
          <cell r="B4308" t="str">
            <v>280</v>
          </cell>
          <cell r="C4308" t="str">
            <v>20</v>
          </cell>
          <cell r="D4308" t="str">
            <v>28</v>
          </cell>
          <cell r="E4308" t="str">
            <v>817</v>
          </cell>
          <cell r="F4308" t="str">
            <v>6400.03</v>
          </cell>
          <cell r="G4308" t="str">
            <v>Repairs &amp; Maintenance Major Repair &amp; Contingency</v>
          </cell>
          <cell r="H4308">
            <v>3000</v>
          </cell>
          <cell r="I4308">
            <v>0</v>
          </cell>
          <cell r="J4308">
            <v>3000</v>
          </cell>
          <cell r="K4308">
            <v>0</v>
          </cell>
          <cell r="L4308">
            <v>0</v>
          </cell>
          <cell r="M4308">
            <v>125</v>
          </cell>
          <cell r="N4308">
            <v>2875</v>
          </cell>
        </row>
        <row r="4309">
          <cell r="A4309" t="str">
            <v>280.20.28.817-6600.05</v>
          </cell>
          <cell r="B4309" t="str">
            <v>280</v>
          </cell>
          <cell r="C4309" t="str">
            <v>20</v>
          </cell>
          <cell r="D4309" t="str">
            <v>28</v>
          </cell>
          <cell r="E4309" t="str">
            <v>817</v>
          </cell>
          <cell r="F4309" t="str">
            <v>6600.05</v>
          </cell>
          <cell r="G4309" t="str">
            <v>Administrative Expenses Public/Legal Advertisement</v>
          </cell>
          <cell r="H4309">
            <v>40</v>
          </cell>
          <cell r="I4309">
            <v>0</v>
          </cell>
          <cell r="J4309">
            <v>40</v>
          </cell>
          <cell r="K4309">
            <v>0</v>
          </cell>
          <cell r="L4309">
            <v>0</v>
          </cell>
          <cell r="M4309">
            <v>0</v>
          </cell>
          <cell r="N4309">
            <v>40</v>
          </cell>
        </row>
        <row r="4310">
          <cell r="A4310" t="str">
            <v>280.20.28.817-6600.25</v>
          </cell>
          <cell r="B4310" t="str">
            <v>280</v>
          </cell>
          <cell r="C4310" t="str">
            <v>20</v>
          </cell>
          <cell r="D4310" t="str">
            <v>28</v>
          </cell>
          <cell r="E4310" t="str">
            <v>817</v>
          </cell>
          <cell r="F4310" t="str">
            <v>6600.25</v>
          </cell>
          <cell r="G4310" t="str">
            <v>Administrative Expenses Support Services-Indirect Labor</v>
          </cell>
          <cell r="H4310">
            <v>4720</v>
          </cell>
          <cell r="I4310">
            <v>0</v>
          </cell>
          <cell r="J4310">
            <v>4720</v>
          </cell>
          <cell r="K4310">
            <v>0</v>
          </cell>
          <cell r="L4310">
            <v>0</v>
          </cell>
          <cell r="M4310">
            <v>0</v>
          </cell>
          <cell r="N4310">
            <v>4720</v>
          </cell>
        </row>
        <row r="4311">
          <cell r="A4311" t="str">
            <v>280.20.28.817-6600.27</v>
          </cell>
          <cell r="B4311" t="str">
            <v>280</v>
          </cell>
          <cell r="C4311" t="str">
            <v>20</v>
          </cell>
          <cell r="D4311" t="str">
            <v>28</v>
          </cell>
          <cell r="E4311" t="str">
            <v>817</v>
          </cell>
          <cell r="F4311" t="str">
            <v>6600.27</v>
          </cell>
          <cell r="G4311" t="str">
            <v>Administrative Expenses Support Services-Direct Labor</v>
          </cell>
          <cell r="H4311">
            <v>35000</v>
          </cell>
          <cell r="I4311">
            <v>0</v>
          </cell>
          <cell r="J4311">
            <v>35000</v>
          </cell>
          <cell r="K4311">
            <v>0</v>
          </cell>
          <cell r="L4311">
            <v>0</v>
          </cell>
          <cell r="M4311">
            <v>0</v>
          </cell>
          <cell r="N4311">
            <v>35000</v>
          </cell>
        </row>
        <row r="4312">
          <cell r="A4312" t="str">
            <v>280.20.28.817-8300.97</v>
          </cell>
          <cell r="B4312" t="str">
            <v>280</v>
          </cell>
          <cell r="C4312" t="str">
            <v>20</v>
          </cell>
          <cell r="D4312" t="str">
            <v>28</v>
          </cell>
          <cell r="E4312" t="str">
            <v>817</v>
          </cell>
          <cell r="F4312" t="str">
            <v>8300.97</v>
          </cell>
          <cell r="G4312" t="str">
            <v>Capital Improvements-Parks LMD Cap Reserve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  <cell r="L4312">
            <v>0</v>
          </cell>
          <cell r="M4312">
            <v>0</v>
          </cell>
          <cell r="N4312">
            <v>0</v>
          </cell>
        </row>
        <row r="4313">
          <cell r="A4313" t="str">
            <v>280.20.28.817-8300.99</v>
          </cell>
          <cell r="B4313" t="str">
            <v>280</v>
          </cell>
          <cell r="C4313" t="str">
            <v>20</v>
          </cell>
          <cell r="D4313" t="str">
            <v>28</v>
          </cell>
          <cell r="E4313" t="str">
            <v>817</v>
          </cell>
          <cell r="F4313" t="str">
            <v>8300.99</v>
          </cell>
          <cell r="G4313" t="str">
            <v>Capital Improvements-Parks General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  <cell r="L4313">
            <v>0</v>
          </cell>
          <cell r="M4313">
            <v>0</v>
          </cell>
          <cell r="N4313">
            <v>0</v>
          </cell>
        </row>
        <row r="4314">
          <cell r="A4314" t="str">
            <v>280.20.28.818-6000.10</v>
          </cell>
          <cell r="B4314" t="str">
            <v>280</v>
          </cell>
          <cell r="C4314" t="str">
            <v>20</v>
          </cell>
          <cell r="D4314" t="str">
            <v>28</v>
          </cell>
          <cell r="E4314" t="str">
            <v>818</v>
          </cell>
          <cell r="F4314" t="str">
            <v>6000.10</v>
          </cell>
          <cell r="G4314" t="str">
            <v>Professional Services Consultant</v>
          </cell>
          <cell r="H4314">
            <v>900</v>
          </cell>
          <cell r="I4314">
            <v>0</v>
          </cell>
          <cell r="J4314">
            <v>900</v>
          </cell>
          <cell r="K4314">
            <v>0</v>
          </cell>
          <cell r="L4314">
            <v>0</v>
          </cell>
          <cell r="M4314">
            <v>225.9</v>
          </cell>
          <cell r="N4314">
            <v>674.1</v>
          </cell>
        </row>
        <row r="4315">
          <cell r="A4315" t="str">
            <v>280.20.28.818-6000.11</v>
          </cell>
          <cell r="B4315" t="str">
            <v>280</v>
          </cell>
          <cell r="C4315" t="str">
            <v>20</v>
          </cell>
          <cell r="D4315" t="str">
            <v>28</v>
          </cell>
          <cell r="E4315" t="str">
            <v>818</v>
          </cell>
          <cell r="F4315" t="str">
            <v>6000.11</v>
          </cell>
          <cell r="G4315" t="str">
            <v>Professional Services County Admin Fee</v>
          </cell>
          <cell r="H4315">
            <v>455</v>
          </cell>
          <cell r="I4315">
            <v>0</v>
          </cell>
          <cell r="J4315">
            <v>455</v>
          </cell>
          <cell r="K4315">
            <v>0</v>
          </cell>
          <cell r="L4315">
            <v>0</v>
          </cell>
          <cell r="M4315">
            <v>0</v>
          </cell>
          <cell r="N4315">
            <v>455</v>
          </cell>
        </row>
        <row r="4316">
          <cell r="A4316" t="str">
            <v>280.20.28.818-6100.01</v>
          </cell>
          <cell r="B4316" t="str">
            <v>280</v>
          </cell>
          <cell r="C4316" t="str">
            <v>20</v>
          </cell>
          <cell r="D4316" t="str">
            <v>28</v>
          </cell>
          <cell r="E4316" t="str">
            <v>818</v>
          </cell>
          <cell r="F4316" t="str">
            <v>6100.01</v>
          </cell>
          <cell r="G4316" t="str">
            <v>Utilities Electric</v>
          </cell>
          <cell r="H4316">
            <v>3400</v>
          </cell>
          <cell r="I4316">
            <v>0</v>
          </cell>
          <cell r="J4316">
            <v>3400</v>
          </cell>
          <cell r="K4316">
            <v>0</v>
          </cell>
          <cell r="L4316">
            <v>0</v>
          </cell>
          <cell r="M4316">
            <v>1186.18</v>
          </cell>
          <cell r="N4316">
            <v>2213.8200000000002</v>
          </cell>
        </row>
        <row r="4317">
          <cell r="A4317" t="str">
            <v>280.20.28.818-6100.04</v>
          </cell>
          <cell r="B4317" t="str">
            <v>280</v>
          </cell>
          <cell r="C4317" t="str">
            <v>20</v>
          </cell>
          <cell r="D4317" t="str">
            <v>28</v>
          </cell>
          <cell r="E4317" t="str">
            <v>818</v>
          </cell>
          <cell r="F4317" t="str">
            <v>6100.04</v>
          </cell>
          <cell r="G4317" t="str">
            <v>Utilities Water</v>
          </cell>
          <cell r="H4317">
            <v>5200</v>
          </cell>
          <cell r="I4317">
            <v>0</v>
          </cell>
          <cell r="J4317">
            <v>5200</v>
          </cell>
          <cell r="K4317">
            <v>0</v>
          </cell>
          <cell r="L4317">
            <v>0</v>
          </cell>
          <cell r="M4317">
            <v>1587.99</v>
          </cell>
          <cell r="N4317">
            <v>3612.01</v>
          </cell>
        </row>
        <row r="4318">
          <cell r="A4318" t="str">
            <v>280.20.28.818-6240.05</v>
          </cell>
          <cell r="B4318" t="str">
            <v>280</v>
          </cell>
          <cell r="C4318" t="str">
            <v>20</v>
          </cell>
          <cell r="D4318" t="str">
            <v>28</v>
          </cell>
          <cell r="E4318" t="str">
            <v>818</v>
          </cell>
          <cell r="F4318" t="str">
            <v>6240.05</v>
          </cell>
          <cell r="G4318" t="str">
            <v>Supplies-Parks Landscape Maintenance</v>
          </cell>
          <cell r="H4318">
            <v>8500</v>
          </cell>
          <cell r="I4318">
            <v>0</v>
          </cell>
          <cell r="J4318">
            <v>8500</v>
          </cell>
          <cell r="K4318">
            <v>0</v>
          </cell>
          <cell r="L4318">
            <v>0</v>
          </cell>
          <cell r="M4318">
            <v>202.74</v>
          </cell>
          <cell r="N4318">
            <v>8297.26</v>
          </cell>
        </row>
        <row r="4319">
          <cell r="A4319" t="str">
            <v>280.20.28.818-6300.02</v>
          </cell>
          <cell r="B4319" t="str">
            <v>280</v>
          </cell>
          <cell r="C4319" t="str">
            <v>20</v>
          </cell>
          <cell r="D4319" t="str">
            <v>28</v>
          </cell>
          <cell r="E4319" t="str">
            <v>818</v>
          </cell>
          <cell r="F4319" t="str">
            <v>6300.02</v>
          </cell>
          <cell r="G4319" t="str">
            <v>Dues &amp; Subscriptions Publications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  <cell r="L4319">
            <v>0</v>
          </cell>
          <cell r="M4319">
            <v>0</v>
          </cell>
          <cell r="N4319">
            <v>0</v>
          </cell>
        </row>
        <row r="4320">
          <cell r="A4320" t="str">
            <v>280.20.28.818-6400.03</v>
          </cell>
          <cell r="B4320" t="str">
            <v>280</v>
          </cell>
          <cell r="C4320" t="str">
            <v>20</v>
          </cell>
          <cell r="D4320" t="str">
            <v>28</v>
          </cell>
          <cell r="E4320" t="str">
            <v>818</v>
          </cell>
          <cell r="F4320" t="str">
            <v>6400.03</v>
          </cell>
          <cell r="G4320" t="str">
            <v>Repairs &amp; Maintenance Major Repair &amp; Contingency</v>
          </cell>
          <cell r="H4320">
            <v>4000</v>
          </cell>
          <cell r="I4320">
            <v>0</v>
          </cell>
          <cell r="J4320">
            <v>4000</v>
          </cell>
          <cell r="K4320">
            <v>0</v>
          </cell>
          <cell r="L4320">
            <v>0</v>
          </cell>
          <cell r="M4320">
            <v>4550.17</v>
          </cell>
          <cell r="N4320">
            <v>-550.16999999999996</v>
          </cell>
        </row>
        <row r="4321">
          <cell r="A4321" t="str">
            <v>280.20.28.818-6600.05</v>
          </cell>
          <cell r="B4321" t="str">
            <v>280</v>
          </cell>
          <cell r="C4321" t="str">
            <v>20</v>
          </cell>
          <cell r="D4321" t="str">
            <v>28</v>
          </cell>
          <cell r="E4321" t="str">
            <v>818</v>
          </cell>
          <cell r="F4321" t="str">
            <v>6600.05</v>
          </cell>
          <cell r="G4321" t="str">
            <v>Administrative Expenses Public/Legal Advertisement</v>
          </cell>
          <cell r="H4321">
            <v>40</v>
          </cell>
          <cell r="I4321">
            <v>0</v>
          </cell>
          <cell r="J4321">
            <v>40</v>
          </cell>
          <cell r="K4321">
            <v>0</v>
          </cell>
          <cell r="L4321">
            <v>0</v>
          </cell>
          <cell r="M4321">
            <v>0</v>
          </cell>
          <cell r="N4321">
            <v>40</v>
          </cell>
        </row>
        <row r="4322">
          <cell r="A4322" t="str">
            <v>280.20.28.818-6600.25</v>
          </cell>
          <cell r="B4322" t="str">
            <v>280</v>
          </cell>
          <cell r="C4322" t="str">
            <v>20</v>
          </cell>
          <cell r="D4322" t="str">
            <v>28</v>
          </cell>
          <cell r="E4322" t="str">
            <v>818</v>
          </cell>
          <cell r="F4322" t="str">
            <v>6600.25</v>
          </cell>
          <cell r="G4322" t="str">
            <v>Administrative Expenses Support Services-Indirect Labor</v>
          </cell>
          <cell r="H4322">
            <v>4720</v>
          </cell>
          <cell r="I4322">
            <v>0</v>
          </cell>
          <cell r="J4322">
            <v>4720</v>
          </cell>
          <cell r="K4322">
            <v>0</v>
          </cell>
          <cell r="L4322">
            <v>0</v>
          </cell>
          <cell r="M4322">
            <v>0</v>
          </cell>
          <cell r="N4322">
            <v>4720</v>
          </cell>
        </row>
        <row r="4323">
          <cell r="A4323" t="str">
            <v>280.20.28.818-6600.27</v>
          </cell>
          <cell r="B4323" t="str">
            <v>280</v>
          </cell>
          <cell r="C4323" t="str">
            <v>20</v>
          </cell>
          <cell r="D4323" t="str">
            <v>28</v>
          </cell>
          <cell r="E4323" t="str">
            <v>818</v>
          </cell>
          <cell r="F4323" t="str">
            <v>6600.27</v>
          </cell>
          <cell r="G4323" t="str">
            <v>Administrative Expenses Support Services-Direct Labor</v>
          </cell>
          <cell r="H4323">
            <v>30000</v>
          </cell>
          <cell r="I4323">
            <v>0</v>
          </cell>
          <cell r="J4323">
            <v>30000</v>
          </cell>
          <cell r="K4323">
            <v>0</v>
          </cell>
          <cell r="L4323">
            <v>0</v>
          </cell>
          <cell r="M4323">
            <v>0</v>
          </cell>
          <cell r="N4323">
            <v>30000</v>
          </cell>
        </row>
        <row r="4324">
          <cell r="A4324" t="str">
            <v>280.20.28.818-8300.22</v>
          </cell>
          <cell r="B4324" t="str">
            <v>280</v>
          </cell>
          <cell r="C4324" t="str">
            <v>20</v>
          </cell>
          <cell r="D4324" t="str">
            <v>28</v>
          </cell>
          <cell r="E4324" t="str">
            <v>818</v>
          </cell>
          <cell r="F4324" t="str">
            <v>8300.22</v>
          </cell>
          <cell r="G4324" t="str">
            <v>Capital Improvements-Parks LMD Well</v>
          </cell>
          <cell r="H4324">
            <v>5000</v>
          </cell>
          <cell r="I4324">
            <v>0</v>
          </cell>
          <cell r="J4324">
            <v>5000</v>
          </cell>
          <cell r="K4324">
            <v>0</v>
          </cell>
          <cell r="L4324">
            <v>0</v>
          </cell>
          <cell r="M4324">
            <v>0</v>
          </cell>
          <cell r="N4324">
            <v>5000</v>
          </cell>
        </row>
        <row r="4325">
          <cell r="A4325" t="str">
            <v>280.20.28.818-8300.97</v>
          </cell>
          <cell r="B4325" t="str">
            <v>280</v>
          </cell>
          <cell r="C4325" t="str">
            <v>20</v>
          </cell>
          <cell r="D4325" t="str">
            <v>28</v>
          </cell>
          <cell r="E4325" t="str">
            <v>818</v>
          </cell>
          <cell r="F4325" t="str">
            <v>8300.97</v>
          </cell>
          <cell r="G4325" t="str">
            <v>Capital Improvements-Parks LMD Cap Reserve</v>
          </cell>
          <cell r="H4325">
            <v>5000</v>
          </cell>
          <cell r="I4325">
            <v>0</v>
          </cell>
          <cell r="J4325">
            <v>5000</v>
          </cell>
          <cell r="K4325">
            <v>0</v>
          </cell>
          <cell r="L4325">
            <v>0</v>
          </cell>
          <cell r="M4325">
            <v>0</v>
          </cell>
          <cell r="N4325">
            <v>5000</v>
          </cell>
        </row>
        <row r="4326">
          <cell r="A4326" t="str">
            <v>280.20.28.818-8300.99</v>
          </cell>
          <cell r="B4326" t="str">
            <v>280</v>
          </cell>
          <cell r="C4326" t="str">
            <v>20</v>
          </cell>
          <cell r="D4326" t="str">
            <v>28</v>
          </cell>
          <cell r="E4326" t="str">
            <v>818</v>
          </cell>
          <cell r="F4326" t="str">
            <v>8300.99</v>
          </cell>
          <cell r="G4326" t="str">
            <v>Capital Improvements-Parks General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  <cell r="L4326">
            <v>0</v>
          </cell>
          <cell r="M4326">
            <v>0</v>
          </cell>
          <cell r="N4326">
            <v>0</v>
          </cell>
        </row>
        <row r="4327">
          <cell r="A4327" t="str">
            <v>280.20.28.819-6000.10</v>
          </cell>
          <cell r="B4327" t="str">
            <v>280</v>
          </cell>
          <cell r="C4327" t="str">
            <v>20</v>
          </cell>
          <cell r="D4327" t="str">
            <v>28</v>
          </cell>
          <cell r="E4327" t="str">
            <v>819</v>
          </cell>
          <cell r="F4327" t="str">
            <v>6000.10</v>
          </cell>
          <cell r="G4327" t="str">
            <v>Professional Services Consultant</v>
          </cell>
          <cell r="H4327">
            <v>1150</v>
          </cell>
          <cell r="I4327">
            <v>0</v>
          </cell>
          <cell r="J4327">
            <v>1150</v>
          </cell>
          <cell r="K4327">
            <v>0</v>
          </cell>
          <cell r="L4327">
            <v>0</v>
          </cell>
          <cell r="M4327">
            <v>280.88</v>
          </cell>
          <cell r="N4327">
            <v>869.12</v>
          </cell>
        </row>
        <row r="4328">
          <cell r="A4328" t="str">
            <v>280.20.28.819-6000.11</v>
          </cell>
          <cell r="B4328" t="str">
            <v>280</v>
          </cell>
          <cell r="C4328" t="str">
            <v>20</v>
          </cell>
          <cell r="D4328" t="str">
            <v>28</v>
          </cell>
          <cell r="E4328" t="str">
            <v>819</v>
          </cell>
          <cell r="F4328" t="str">
            <v>6000.11</v>
          </cell>
          <cell r="G4328" t="str">
            <v>Professional Services County Admin Fee</v>
          </cell>
          <cell r="H4328">
            <v>600</v>
          </cell>
          <cell r="I4328">
            <v>0</v>
          </cell>
          <cell r="J4328">
            <v>600</v>
          </cell>
          <cell r="K4328">
            <v>0</v>
          </cell>
          <cell r="L4328">
            <v>0</v>
          </cell>
          <cell r="M4328">
            <v>0</v>
          </cell>
          <cell r="N4328">
            <v>600</v>
          </cell>
        </row>
        <row r="4329">
          <cell r="A4329" t="str">
            <v>280.20.28.819-6100.01</v>
          </cell>
          <cell r="B4329" t="str">
            <v>280</v>
          </cell>
          <cell r="C4329" t="str">
            <v>20</v>
          </cell>
          <cell r="D4329" t="str">
            <v>28</v>
          </cell>
          <cell r="E4329" t="str">
            <v>819</v>
          </cell>
          <cell r="F4329" t="str">
            <v>6100.01</v>
          </cell>
          <cell r="G4329" t="str">
            <v>Utilities Electric</v>
          </cell>
          <cell r="H4329">
            <v>325</v>
          </cell>
          <cell r="I4329">
            <v>0</v>
          </cell>
          <cell r="J4329">
            <v>325</v>
          </cell>
          <cell r="K4329">
            <v>0</v>
          </cell>
          <cell r="L4329">
            <v>0</v>
          </cell>
          <cell r="M4329">
            <v>53.33</v>
          </cell>
          <cell r="N4329">
            <v>271.67</v>
          </cell>
        </row>
        <row r="4330">
          <cell r="A4330" t="str">
            <v>280.20.28.819-6100.04</v>
          </cell>
          <cell r="B4330" t="str">
            <v>280</v>
          </cell>
          <cell r="C4330" t="str">
            <v>20</v>
          </cell>
          <cell r="D4330" t="str">
            <v>28</v>
          </cell>
          <cell r="E4330" t="str">
            <v>819</v>
          </cell>
          <cell r="F4330" t="str">
            <v>6100.04</v>
          </cell>
          <cell r="G4330" t="str">
            <v>Utilities Water</v>
          </cell>
          <cell r="H4330">
            <v>10500</v>
          </cell>
          <cell r="I4330">
            <v>0</v>
          </cell>
          <cell r="J4330">
            <v>10500</v>
          </cell>
          <cell r="K4330">
            <v>0</v>
          </cell>
          <cell r="L4330">
            <v>0</v>
          </cell>
          <cell r="M4330">
            <v>4532.09</v>
          </cell>
          <cell r="N4330">
            <v>5967.91</v>
          </cell>
        </row>
        <row r="4331">
          <cell r="A4331" t="str">
            <v>280.20.28.819-6240.05</v>
          </cell>
          <cell r="B4331" t="str">
            <v>280</v>
          </cell>
          <cell r="C4331" t="str">
            <v>20</v>
          </cell>
          <cell r="D4331" t="str">
            <v>28</v>
          </cell>
          <cell r="E4331" t="str">
            <v>819</v>
          </cell>
          <cell r="F4331" t="str">
            <v>6240.05</v>
          </cell>
          <cell r="G4331" t="str">
            <v>Supplies-Parks Landscape Maintenance</v>
          </cell>
          <cell r="H4331">
            <v>5000</v>
          </cell>
          <cell r="I4331">
            <v>0</v>
          </cell>
          <cell r="J4331">
            <v>5000</v>
          </cell>
          <cell r="K4331">
            <v>0</v>
          </cell>
          <cell r="L4331">
            <v>0</v>
          </cell>
          <cell r="M4331">
            <v>119.4</v>
          </cell>
          <cell r="N4331">
            <v>4880.6000000000004</v>
          </cell>
        </row>
        <row r="4332">
          <cell r="A4332" t="str">
            <v>280.20.28.819-6300.02</v>
          </cell>
          <cell r="B4332" t="str">
            <v>280</v>
          </cell>
          <cell r="C4332" t="str">
            <v>20</v>
          </cell>
          <cell r="D4332" t="str">
            <v>28</v>
          </cell>
          <cell r="E4332" t="str">
            <v>819</v>
          </cell>
          <cell r="F4332" t="str">
            <v>6300.02</v>
          </cell>
          <cell r="G4332" t="str">
            <v>Dues &amp; Subscriptions Publications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  <cell r="L4332">
            <v>0</v>
          </cell>
          <cell r="M4332">
            <v>0</v>
          </cell>
          <cell r="N4332">
            <v>0</v>
          </cell>
        </row>
        <row r="4333">
          <cell r="A4333" t="str">
            <v>280.20.28.819-6400.03</v>
          </cell>
          <cell r="B4333" t="str">
            <v>280</v>
          </cell>
          <cell r="C4333" t="str">
            <v>20</v>
          </cell>
          <cell r="D4333" t="str">
            <v>28</v>
          </cell>
          <cell r="E4333" t="str">
            <v>819</v>
          </cell>
          <cell r="F4333" t="str">
            <v>6400.03</v>
          </cell>
          <cell r="G4333" t="str">
            <v>Repairs &amp; Maintenance Major Repair &amp; Contingency</v>
          </cell>
          <cell r="H4333">
            <v>3000</v>
          </cell>
          <cell r="I4333">
            <v>0</v>
          </cell>
          <cell r="J4333">
            <v>3000</v>
          </cell>
          <cell r="K4333">
            <v>0</v>
          </cell>
          <cell r="L4333">
            <v>0</v>
          </cell>
          <cell r="M4333">
            <v>157.43</v>
          </cell>
          <cell r="N4333">
            <v>2842.57</v>
          </cell>
        </row>
        <row r="4334">
          <cell r="A4334" t="str">
            <v>280.20.28.819-6600.05</v>
          </cell>
          <cell r="B4334" t="str">
            <v>280</v>
          </cell>
          <cell r="C4334" t="str">
            <v>20</v>
          </cell>
          <cell r="D4334" t="str">
            <v>28</v>
          </cell>
          <cell r="E4334" t="str">
            <v>819</v>
          </cell>
          <cell r="F4334" t="str">
            <v>6600.05</v>
          </cell>
          <cell r="G4334" t="str">
            <v>Administrative Expenses Public/Legal Advertisement</v>
          </cell>
          <cell r="H4334">
            <v>50</v>
          </cell>
          <cell r="I4334">
            <v>0</v>
          </cell>
          <cell r="J4334">
            <v>50</v>
          </cell>
          <cell r="K4334">
            <v>0</v>
          </cell>
          <cell r="L4334">
            <v>0</v>
          </cell>
          <cell r="M4334">
            <v>0</v>
          </cell>
          <cell r="N4334">
            <v>50</v>
          </cell>
        </row>
        <row r="4335">
          <cell r="A4335" t="str">
            <v>280.20.28.819-6600.25</v>
          </cell>
          <cell r="B4335" t="str">
            <v>280</v>
          </cell>
          <cell r="C4335" t="str">
            <v>20</v>
          </cell>
          <cell r="D4335" t="str">
            <v>28</v>
          </cell>
          <cell r="E4335" t="str">
            <v>819</v>
          </cell>
          <cell r="F4335" t="str">
            <v>6600.25</v>
          </cell>
          <cell r="G4335" t="str">
            <v>Administrative Expenses Support Services-Indirect Labor</v>
          </cell>
          <cell r="H4335">
            <v>4720</v>
          </cell>
          <cell r="I4335">
            <v>0</v>
          </cell>
          <cell r="J4335">
            <v>4720</v>
          </cell>
          <cell r="K4335">
            <v>0</v>
          </cell>
          <cell r="L4335">
            <v>0</v>
          </cell>
          <cell r="M4335">
            <v>0</v>
          </cell>
          <cell r="N4335">
            <v>4720</v>
          </cell>
        </row>
        <row r="4336">
          <cell r="A4336" t="str">
            <v>280.20.28.819-6600.27</v>
          </cell>
          <cell r="B4336" t="str">
            <v>280</v>
          </cell>
          <cell r="C4336" t="str">
            <v>20</v>
          </cell>
          <cell r="D4336" t="str">
            <v>28</v>
          </cell>
          <cell r="E4336" t="str">
            <v>819</v>
          </cell>
          <cell r="F4336" t="str">
            <v>6600.27</v>
          </cell>
          <cell r="G4336" t="str">
            <v>Administrative Expenses Support Services-Direct Labor</v>
          </cell>
          <cell r="H4336">
            <v>33000</v>
          </cell>
          <cell r="I4336">
            <v>0</v>
          </cell>
          <cell r="J4336">
            <v>33000</v>
          </cell>
          <cell r="K4336">
            <v>0</v>
          </cell>
          <cell r="L4336">
            <v>0</v>
          </cell>
          <cell r="M4336">
            <v>0</v>
          </cell>
          <cell r="N4336">
            <v>33000</v>
          </cell>
        </row>
        <row r="4337">
          <cell r="A4337" t="str">
            <v>280.20.28.819-8300.22</v>
          </cell>
          <cell r="B4337" t="str">
            <v>280</v>
          </cell>
          <cell r="C4337" t="str">
            <v>20</v>
          </cell>
          <cell r="D4337" t="str">
            <v>28</v>
          </cell>
          <cell r="E4337" t="str">
            <v>819</v>
          </cell>
          <cell r="F4337" t="str">
            <v>8300.22</v>
          </cell>
          <cell r="G4337" t="str">
            <v>Capital Improvements-Parks LMD Well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  <cell r="L4337">
            <v>0</v>
          </cell>
          <cell r="M4337">
            <v>0</v>
          </cell>
          <cell r="N4337">
            <v>0</v>
          </cell>
        </row>
        <row r="4338">
          <cell r="A4338" t="str">
            <v>280.20.28.819-8300.97</v>
          </cell>
          <cell r="B4338" t="str">
            <v>280</v>
          </cell>
          <cell r="C4338" t="str">
            <v>20</v>
          </cell>
          <cell r="D4338" t="str">
            <v>28</v>
          </cell>
          <cell r="E4338" t="str">
            <v>819</v>
          </cell>
          <cell r="F4338" t="str">
            <v>8300.97</v>
          </cell>
          <cell r="G4338" t="str">
            <v>Capital Improvements-Parks LMD Cap Reserve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  <cell r="L4338">
            <v>0</v>
          </cell>
          <cell r="M4338">
            <v>0</v>
          </cell>
          <cell r="N4338">
            <v>0</v>
          </cell>
        </row>
        <row r="4339">
          <cell r="A4339" t="str">
            <v>280.20.28.819-8300.99</v>
          </cell>
          <cell r="B4339" t="str">
            <v>280</v>
          </cell>
          <cell r="C4339" t="str">
            <v>20</v>
          </cell>
          <cell r="D4339" t="str">
            <v>28</v>
          </cell>
          <cell r="E4339" t="str">
            <v>819</v>
          </cell>
          <cell r="F4339" t="str">
            <v>8300.99</v>
          </cell>
          <cell r="G4339" t="str">
            <v>Capital Improvements-Parks General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</row>
        <row r="4340">
          <cell r="A4340" t="str">
            <v>280.20.28.820-6000.10</v>
          </cell>
          <cell r="B4340" t="str">
            <v>280</v>
          </cell>
          <cell r="C4340" t="str">
            <v>20</v>
          </cell>
          <cell r="D4340" t="str">
            <v>28</v>
          </cell>
          <cell r="E4340" t="str">
            <v>820</v>
          </cell>
          <cell r="F4340" t="str">
            <v>6000.10</v>
          </cell>
          <cell r="G4340" t="str">
            <v>Professional Services Consultant</v>
          </cell>
          <cell r="H4340">
            <v>575</v>
          </cell>
          <cell r="I4340">
            <v>0</v>
          </cell>
          <cell r="J4340">
            <v>575</v>
          </cell>
          <cell r="K4340">
            <v>0</v>
          </cell>
          <cell r="L4340">
            <v>0</v>
          </cell>
          <cell r="M4340">
            <v>147.12</v>
          </cell>
          <cell r="N4340">
            <v>427.88</v>
          </cell>
        </row>
        <row r="4341">
          <cell r="A4341" t="str">
            <v>280.20.28.820-6000.11</v>
          </cell>
          <cell r="B4341" t="str">
            <v>280</v>
          </cell>
          <cell r="C4341" t="str">
            <v>20</v>
          </cell>
          <cell r="D4341" t="str">
            <v>28</v>
          </cell>
          <cell r="E4341" t="str">
            <v>820</v>
          </cell>
          <cell r="F4341" t="str">
            <v>6000.11</v>
          </cell>
          <cell r="G4341" t="str">
            <v>Professional Services County Admin Fee</v>
          </cell>
          <cell r="H4341">
            <v>300</v>
          </cell>
          <cell r="I4341">
            <v>0</v>
          </cell>
          <cell r="J4341">
            <v>300</v>
          </cell>
          <cell r="K4341">
            <v>0</v>
          </cell>
          <cell r="L4341">
            <v>0</v>
          </cell>
          <cell r="M4341">
            <v>0</v>
          </cell>
          <cell r="N4341">
            <v>300</v>
          </cell>
        </row>
        <row r="4342">
          <cell r="A4342" t="str">
            <v>280.20.28.820-6100.01</v>
          </cell>
          <cell r="B4342" t="str">
            <v>280</v>
          </cell>
          <cell r="C4342" t="str">
            <v>20</v>
          </cell>
          <cell r="D4342" t="str">
            <v>28</v>
          </cell>
          <cell r="E4342" t="str">
            <v>820</v>
          </cell>
          <cell r="F4342" t="str">
            <v>6100.01</v>
          </cell>
          <cell r="G4342" t="str">
            <v>Utilities Electric</v>
          </cell>
          <cell r="H4342">
            <v>1975</v>
          </cell>
          <cell r="I4342">
            <v>0</v>
          </cell>
          <cell r="J4342">
            <v>1975</v>
          </cell>
          <cell r="K4342">
            <v>0</v>
          </cell>
          <cell r="L4342">
            <v>0</v>
          </cell>
          <cell r="M4342">
            <v>634.86</v>
          </cell>
          <cell r="N4342">
            <v>1340.14</v>
          </cell>
        </row>
        <row r="4343">
          <cell r="A4343" t="str">
            <v>280.20.28.820-6100.04</v>
          </cell>
          <cell r="B4343" t="str">
            <v>280</v>
          </cell>
          <cell r="C4343" t="str">
            <v>20</v>
          </cell>
          <cell r="D4343" t="str">
            <v>28</v>
          </cell>
          <cell r="E4343" t="str">
            <v>820</v>
          </cell>
          <cell r="F4343" t="str">
            <v>6100.04</v>
          </cell>
          <cell r="G4343" t="str">
            <v>Utilities Water</v>
          </cell>
          <cell r="H4343">
            <v>6000</v>
          </cell>
          <cell r="I4343">
            <v>0</v>
          </cell>
          <cell r="J4343">
            <v>6000</v>
          </cell>
          <cell r="K4343">
            <v>0</v>
          </cell>
          <cell r="L4343">
            <v>0</v>
          </cell>
          <cell r="M4343">
            <v>1762.01</v>
          </cell>
          <cell r="N4343">
            <v>4237.99</v>
          </cell>
        </row>
        <row r="4344">
          <cell r="A4344" t="str">
            <v>280.20.28.820-6240.05</v>
          </cell>
          <cell r="B4344" t="str">
            <v>280</v>
          </cell>
          <cell r="C4344" t="str">
            <v>20</v>
          </cell>
          <cell r="D4344" t="str">
            <v>28</v>
          </cell>
          <cell r="E4344" t="str">
            <v>820</v>
          </cell>
          <cell r="F4344" t="str">
            <v>6240.05</v>
          </cell>
          <cell r="G4344" t="str">
            <v>Supplies-Parks Landscape Maintenance</v>
          </cell>
          <cell r="H4344">
            <v>5000</v>
          </cell>
          <cell r="I4344">
            <v>0</v>
          </cell>
          <cell r="J4344">
            <v>5000</v>
          </cell>
          <cell r="K4344">
            <v>0</v>
          </cell>
          <cell r="L4344">
            <v>0</v>
          </cell>
          <cell r="M4344">
            <v>29.85</v>
          </cell>
          <cell r="N4344">
            <v>4970.1499999999996</v>
          </cell>
        </row>
        <row r="4345">
          <cell r="A4345" t="str">
            <v>280.20.28.820-6300.02</v>
          </cell>
          <cell r="B4345" t="str">
            <v>280</v>
          </cell>
          <cell r="C4345" t="str">
            <v>20</v>
          </cell>
          <cell r="D4345" t="str">
            <v>28</v>
          </cell>
          <cell r="E4345" t="str">
            <v>820</v>
          </cell>
          <cell r="F4345" t="str">
            <v>6300.02</v>
          </cell>
          <cell r="G4345" t="str">
            <v>Dues &amp; Subscriptions Publications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  <cell r="L4345">
            <v>0</v>
          </cell>
          <cell r="M4345">
            <v>0</v>
          </cell>
          <cell r="N4345">
            <v>0</v>
          </cell>
        </row>
        <row r="4346">
          <cell r="A4346" t="str">
            <v>280.20.28.820-6400.03</v>
          </cell>
          <cell r="B4346" t="str">
            <v>280</v>
          </cell>
          <cell r="C4346" t="str">
            <v>20</v>
          </cell>
          <cell r="D4346" t="str">
            <v>28</v>
          </cell>
          <cell r="E4346" t="str">
            <v>820</v>
          </cell>
          <cell r="F4346" t="str">
            <v>6400.03</v>
          </cell>
          <cell r="G4346" t="str">
            <v>Repairs &amp; Maintenance Major Repair &amp; Contingency</v>
          </cell>
          <cell r="H4346">
            <v>5000</v>
          </cell>
          <cell r="I4346">
            <v>0</v>
          </cell>
          <cell r="J4346">
            <v>5000</v>
          </cell>
          <cell r="K4346">
            <v>0</v>
          </cell>
          <cell r="L4346">
            <v>2200</v>
          </cell>
          <cell r="M4346">
            <v>2546</v>
          </cell>
          <cell r="N4346">
            <v>254</v>
          </cell>
        </row>
        <row r="4347">
          <cell r="A4347" t="str">
            <v>280.20.28.820-6400.09</v>
          </cell>
          <cell r="B4347" t="str">
            <v>280</v>
          </cell>
          <cell r="C4347" t="str">
            <v>20</v>
          </cell>
          <cell r="D4347" t="str">
            <v>28</v>
          </cell>
          <cell r="E4347" t="str">
            <v>820</v>
          </cell>
          <cell r="F4347" t="str">
            <v>6400.09</v>
          </cell>
          <cell r="G4347" t="str">
            <v>Repairs &amp; Maintenance Well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  <cell r="L4347">
            <v>0</v>
          </cell>
          <cell r="M4347">
            <v>0</v>
          </cell>
          <cell r="N4347">
            <v>0</v>
          </cell>
        </row>
        <row r="4348">
          <cell r="A4348" t="str">
            <v>280.20.28.820-6600.05</v>
          </cell>
          <cell r="B4348" t="str">
            <v>280</v>
          </cell>
          <cell r="C4348" t="str">
            <v>20</v>
          </cell>
          <cell r="D4348" t="str">
            <v>28</v>
          </cell>
          <cell r="E4348" t="str">
            <v>820</v>
          </cell>
          <cell r="F4348" t="str">
            <v>6600.05</v>
          </cell>
          <cell r="G4348" t="str">
            <v>Administrative Expenses Public/Legal Advertisement</v>
          </cell>
          <cell r="H4348">
            <v>0</v>
          </cell>
          <cell r="I4348">
            <v>0</v>
          </cell>
          <cell r="J4348">
            <v>0</v>
          </cell>
          <cell r="K4348">
            <v>0</v>
          </cell>
          <cell r="L4348">
            <v>0</v>
          </cell>
          <cell r="M4348">
            <v>0</v>
          </cell>
          <cell r="N4348">
            <v>0</v>
          </cell>
        </row>
        <row r="4349">
          <cell r="A4349" t="str">
            <v>280.20.28.820-6600.25</v>
          </cell>
          <cell r="B4349" t="str">
            <v>280</v>
          </cell>
          <cell r="C4349" t="str">
            <v>20</v>
          </cell>
          <cell r="D4349" t="str">
            <v>28</v>
          </cell>
          <cell r="E4349" t="str">
            <v>820</v>
          </cell>
          <cell r="F4349" t="str">
            <v>6600.25</v>
          </cell>
          <cell r="G4349" t="str">
            <v>Administrative Expenses Support Services-Indirect Labor</v>
          </cell>
          <cell r="H4349">
            <v>4720</v>
          </cell>
          <cell r="I4349">
            <v>0</v>
          </cell>
          <cell r="J4349">
            <v>4720</v>
          </cell>
          <cell r="K4349">
            <v>0</v>
          </cell>
          <cell r="L4349">
            <v>0</v>
          </cell>
          <cell r="M4349">
            <v>0</v>
          </cell>
          <cell r="N4349">
            <v>4720</v>
          </cell>
        </row>
        <row r="4350">
          <cell r="A4350" t="str">
            <v>280.20.28.820-6600.27</v>
          </cell>
          <cell r="B4350" t="str">
            <v>280</v>
          </cell>
          <cell r="C4350" t="str">
            <v>20</v>
          </cell>
          <cell r="D4350" t="str">
            <v>28</v>
          </cell>
          <cell r="E4350" t="str">
            <v>820</v>
          </cell>
          <cell r="F4350" t="str">
            <v>6600.27</v>
          </cell>
          <cell r="G4350" t="str">
            <v>Administrative Expenses Support Services-Direct Labor</v>
          </cell>
          <cell r="H4350">
            <v>33000</v>
          </cell>
          <cell r="I4350">
            <v>0</v>
          </cell>
          <cell r="J4350">
            <v>33000</v>
          </cell>
          <cell r="K4350">
            <v>0</v>
          </cell>
          <cell r="L4350">
            <v>1000</v>
          </cell>
          <cell r="M4350">
            <v>0</v>
          </cell>
          <cell r="N4350">
            <v>32000</v>
          </cell>
        </row>
        <row r="4351">
          <cell r="A4351" t="str">
            <v>280.20.28.820-8300.22</v>
          </cell>
          <cell r="B4351" t="str">
            <v>280</v>
          </cell>
          <cell r="C4351" t="str">
            <v>20</v>
          </cell>
          <cell r="D4351" t="str">
            <v>28</v>
          </cell>
          <cell r="E4351" t="str">
            <v>820</v>
          </cell>
          <cell r="F4351" t="str">
            <v>8300.22</v>
          </cell>
          <cell r="G4351" t="str">
            <v>Capital Improvements-Parks LMD Well</v>
          </cell>
          <cell r="H4351">
            <v>5000</v>
          </cell>
          <cell r="I4351">
            <v>0</v>
          </cell>
          <cell r="J4351">
            <v>5000</v>
          </cell>
          <cell r="K4351">
            <v>0</v>
          </cell>
          <cell r="L4351">
            <v>0</v>
          </cell>
          <cell r="M4351">
            <v>0</v>
          </cell>
          <cell r="N4351">
            <v>5000</v>
          </cell>
        </row>
        <row r="4352">
          <cell r="A4352" t="str">
            <v>280.20.28.820-8300.97</v>
          </cell>
          <cell r="B4352" t="str">
            <v>280</v>
          </cell>
          <cell r="C4352" t="str">
            <v>20</v>
          </cell>
          <cell r="D4352" t="str">
            <v>28</v>
          </cell>
          <cell r="E4352" t="str">
            <v>820</v>
          </cell>
          <cell r="F4352" t="str">
            <v>8300.97</v>
          </cell>
          <cell r="G4352" t="str">
            <v>Capital Improvements-Parks LMD Cap Reserve</v>
          </cell>
          <cell r="H4352">
            <v>5000</v>
          </cell>
          <cell r="I4352">
            <v>0</v>
          </cell>
          <cell r="J4352">
            <v>5000</v>
          </cell>
          <cell r="K4352">
            <v>0</v>
          </cell>
          <cell r="L4352">
            <v>0</v>
          </cell>
          <cell r="M4352">
            <v>0</v>
          </cell>
          <cell r="N4352">
            <v>5000</v>
          </cell>
        </row>
        <row r="4353">
          <cell r="A4353" t="str">
            <v>280.20.28.820-8300.99</v>
          </cell>
          <cell r="B4353" t="str">
            <v>280</v>
          </cell>
          <cell r="C4353" t="str">
            <v>20</v>
          </cell>
          <cell r="D4353" t="str">
            <v>28</v>
          </cell>
          <cell r="E4353" t="str">
            <v>820</v>
          </cell>
          <cell r="F4353" t="str">
            <v>8300.99</v>
          </cell>
          <cell r="G4353" t="str">
            <v>Capital Improvements-Parks General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  <cell r="L4353">
            <v>0</v>
          </cell>
          <cell r="M4353">
            <v>0</v>
          </cell>
          <cell r="N4353">
            <v>0</v>
          </cell>
        </row>
        <row r="4354">
          <cell r="A4354" t="str">
            <v>280.20.28.821-6000.10</v>
          </cell>
          <cell r="B4354" t="str">
            <v>280</v>
          </cell>
          <cell r="C4354" t="str">
            <v>20</v>
          </cell>
          <cell r="D4354" t="str">
            <v>28</v>
          </cell>
          <cell r="E4354" t="str">
            <v>821</v>
          </cell>
          <cell r="F4354" t="str">
            <v>6000.10</v>
          </cell>
          <cell r="G4354" t="str">
            <v>Professional Services Consultant</v>
          </cell>
          <cell r="H4354">
            <v>2350</v>
          </cell>
          <cell r="I4354">
            <v>0</v>
          </cell>
          <cell r="J4354">
            <v>2350</v>
          </cell>
          <cell r="K4354">
            <v>0</v>
          </cell>
          <cell r="L4354">
            <v>0</v>
          </cell>
          <cell r="M4354">
            <v>592.99</v>
          </cell>
          <cell r="N4354">
            <v>1757.01</v>
          </cell>
        </row>
        <row r="4355">
          <cell r="A4355" t="str">
            <v>280.20.28.821-6000.11</v>
          </cell>
          <cell r="B4355" t="str">
            <v>280</v>
          </cell>
          <cell r="C4355" t="str">
            <v>20</v>
          </cell>
          <cell r="D4355" t="str">
            <v>28</v>
          </cell>
          <cell r="E4355" t="str">
            <v>821</v>
          </cell>
          <cell r="F4355" t="str">
            <v>6000.11</v>
          </cell>
          <cell r="G4355" t="str">
            <v>Professional Services County Admin Fee</v>
          </cell>
          <cell r="H4355">
            <v>530</v>
          </cell>
          <cell r="I4355">
            <v>0</v>
          </cell>
          <cell r="J4355">
            <v>530</v>
          </cell>
          <cell r="K4355">
            <v>0</v>
          </cell>
          <cell r="L4355">
            <v>0</v>
          </cell>
          <cell r="M4355">
            <v>0</v>
          </cell>
          <cell r="N4355">
            <v>530</v>
          </cell>
        </row>
        <row r="4356">
          <cell r="A4356" t="str">
            <v>280.20.28.821-6100.01</v>
          </cell>
          <cell r="B4356" t="str">
            <v>280</v>
          </cell>
          <cell r="C4356" t="str">
            <v>20</v>
          </cell>
          <cell r="D4356" t="str">
            <v>28</v>
          </cell>
          <cell r="E4356" t="str">
            <v>821</v>
          </cell>
          <cell r="F4356" t="str">
            <v>6100.01</v>
          </cell>
          <cell r="G4356" t="str">
            <v>Utilities Electric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  <cell r="L4356">
            <v>0</v>
          </cell>
          <cell r="M4356">
            <v>0</v>
          </cell>
          <cell r="N4356">
            <v>0</v>
          </cell>
        </row>
        <row r="4357">
          <cell r="A4357" t="str">
            <v>280.20.28.821-6240.05</v>
          </cell>
          <cell r="B4357" t="str">
            <v>280</v>
          </cell>
          <cell r="C4357" t="str">
            <v>20</v>
          </cell>
          <cell r="D4357" t="str">
            <v>28</v>
          </cell>
          <cell r="E4357" t="str">
            <v>821</v>
          </cell>
          <cell r="F4357" t="str">
            <v>6240.05</v>
          </cell>
          <cell r="G4357" t="str">
            <v>Supplies-Parks Landscape Maintenance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  <cell r="L4357">
            <v>0</v>
          </cell>
          <cell r="M4357">
            <v>0</v>
          </cell>
          <cell r="N4357">
            <v>0</v>
          </cell>
        </row>
        <row r="4358">
          <cell r="A4358" t="str">
            <v>280.20.28.821-6300.02</v>
          </cell>
          <cell r="B4358" t="str">
            <v>280</v>
          </cell>
          <cell r="C4358" t="str">
            <v>20</v>
          </cell>
          <cell r="D4358" t="str">
            <v>28</v>
          </cell>
          <cell r="E4358" t="str">
            <v>821</v>
          </cell>
          <cell r="F4358" t="str">
            <v>6300.02</v>
          </cell>
          <cell r="G4358" t="str">
            <v>Dues &amp; Subscriptions Publications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  <cell r="L4358">
            <v>0</v>
          </cell>
          <cell r="M4358">
            <v>0</v>
          </cell>
          <cell r="N4358">
            <v>0</v>
          </cell>
        </row>
        <row r="4359">
          <cell r="A4359" t="str">
            <v>280.20.28.821-6375.03</v>
          </cell>
          <cell r="B4359" t="str">
            <v>280</v>
          </cell>
          <cell r="C4359" t="str">
            <v>20</v>
          </cell>
          <cell r="D4359" t="str">
            <v>28</v>
          </cell>
          <cell r="E4359" t="str">
            <v>821</v>
          </cell>
          <cell r="F4359" t="str">
            <v>6375.03</v>
          </cell>
          <cell r="G4359" t="str">
            <v>Operating Fees SSJID Drainage</v>
          </cell>
          <cell r="H4359">
            <v>17800</v>
          </cell>
          <cell r="I4359">
            <v>0</v>
          </cell>
          <cell r="J4359">
            <v>17800</v>
          </cell>
          <cell r="K4359">
            <v>0</v>
          </cell>
          <cell r="L4359">
            <v>0</v>
          </cell>
          <cell r="M4359">
            <v>0</v>
          </cell>
          <cell r="N4359">
            <v>17800</v>
          </cell>
        </row>
        <row r="4360">
          <cell r="A4360" t="str">
            <v>280.20.28.821-6400.03</v>
          </cell>
          <cell r="B4360" t="str">
            <v>280</v>
          </cell>
          <cell r="C4360" t="str">
            <v>20</v>
          </cell>
          <cell r="D4360" t="str">
            <v>28</v>
          </cell>
          <cell r="E4360" t="str">
            <v>821</v>
          </cell>
          <cell r="F4360" t="str">
            <v>6400.03</v>
          </cell>
          <cell r="G4360" t="str">
            <v>Repairs &amp; Maintenance Major Repair &amp; Contingency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  <cell r="L4360">
            <v>0</v>
          </cell>
          <cell r="M4360">
            <v>0</v>
          </cell>
          <cell r="N4360">
            <v>0</v>
          </cell>
        </row>
        <row r="4361">
          <cell r="A4361" t="str">
            <v>280.20.28.821-6600.05</v>
          </cell>
          <cell r="B4361" t="str">
            <v>280</v>
          </cell>
          <cell r="C4361" t="str">
            <v>20</v>
          </cell>
          <cell r="D4361" t="str">
            <v>28</v>
          </cell>
          <cell r="E4361" t="str">
            <v>821</v>
          </cell>
          <cell r="F4361" t="str">
            <v>6600.05</v>
          </cell>
          <cell r="G4361" t="str">
            <v>Administrative Expenses Public/Legal Advertisement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  <cell r="L4361">
            <v>0</v>
          </cell>
          <cell r="M4361">
            <v>0</v>
          </cell>
          <cell r="N4361">
            <v>0</v>
          </cell>
        </row>
        <row r="4362">
          <cell r="A4362" t="str">
            <v>280.20.28.821-6600.25</v>
          </cell>
          <cell r="B4362" t="str">
            <v>280</v>
          </cell>
          <cell r="C4362" t="str">
            <v>20</v>
          </cell>
          <cell r="D4362" t="str">
            <v>28</v>
          </cell>
          <cell r="E4362" t="str">
            <v>821</v>
          </cell>
          <cell r="F4362" t="str">
            <v>6600.25</v>
          </cell>
          <cell r="G4362" t="str">
            <v>Administrative Expenses Support Services-Indirect Labor</v>
          </cell>
          <cell r="H4362">
            <v>4720</v>
          </cell>
          <cell r="I4362">
            <v>0</v>
          </cell>
          <cell r="J4362">
            <v>4720</v>
          </cell>
          <cell r="K4362">
            <v>0</v>
          </cell>
          <cell r="L4362">
            <v>0</v>
          </cell>
          <cell r="M4362">
            <v>0</v>
          </cell>
          <cell r="N4362">
            <v>4720</v>
          </cell>
        </row>
        <row r="4363">
          <cell r="A4363" t="str">
            <v>280.20.28.821-6600.27</v>
          </cell>
          <cell r="B4363" t="str">
            <v>280</v>
          </cell>
          <cell r="C4363" t="str">
            <v>20</v>
          </cell>
          <cell r="D4363" t="str">
            <v>28</v>
          </cell>
          <cell r="E4363" t="str">
            <v>821</v>
          </cell>
          <cell r="F4363" t="str">
            <v>6600.27</v>
          </cell>
          <cell r="G4363" t="str">
            <v>Administrative Expenses Support Services-Direct Labor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  <cell r="L4363">
            <v>0</v>
          </cell>
          <cell r="M4363">
            <v>0</v>
          </cell>
          <cell r="N4363">
            <v>0</v>
          </cell>
        </row>
        <row r="4364">
          <cell r="A4364" t="str">
            <v>280.20.28.821-8300.97</v>
          </cell>
          <cell r="B4364" t="str">
            <v>280</v>
          </cell>
          <cell r="C4364" t="str">
            <v>20</v>
          </cell>
          <cell r="D4364" t="str">
            <v>28</v>
          </cell>
          <cell r="E4364" t="str">
            <v>821</v>
          </cell>
          <cell r="F4364" t="str">
            <v>8300.97</v>
          </cell>
          <cell r="G4364" t="str">
            <v>Capital Improvements-Parks LMD Cap Reserve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  <cell r="L4364">
            <v>0</v>
          </cell>
          <cell r="M4364">
            <v>0</v>
          </cell>
          <cell r="N4364">
            <v>0</v>
          </cell>
        </row>
        <row r="4365">
          <cell r="A4365" t="str">
            <v>280.20.28.822-6000.10</v>
          </cell>
          <cell r="B4365" t="str">
            <v>280</v>
          </cell>
          <cell r="C4365" t="str">
            <v>20</v>
          </cell>
          <cell r="D4365" t="str">
            <v>28</v>
          </cell>
          <cell r="E4365" t="str">
            <v>822</v>
          </cell>
          <cell r="F4365" t="str">
            <v>6000.10</v>
          </cell>
          <cell r="G4365" t="str">
            <v>Professional Services Consultant</v>
          </cell>
          <cell r="H4365">
            <v>2400</v>
          </cell>
          <cell r="I4365">
            <v>0</v>
          </cell>
          <cell r="J4365">
            <v>2400</v>
          </cell>
          <cell r="K4365">
            <v>0</v>
          </cell>
          <cell r="L4365">
            <v>0</v>
          </cell>
          <cell r="M4365">
            <v>592.99</v>
          </cell>
          <cell r="N4365">
            <v>1807.01</v>
          </cell>
        </row>
        <row r="4366">
          <cell r="A4366" t="str">
            <v>280.20.28.822-6000.11</v>
          </cell>
          <cell r="B4366" t="str">
            <v>280</v>
          </cell>
          <cell r="C4366" t="str">
            <v>20</v>
          </cell>
          <cell r="D4366" t="str">
            <v>28</v>
          </cell>
          <cell r="E4366" t="str">
            <v>822</v>
          </cell>
          <cell r="F4366" t="str">
            <v>6000.11</v>
          </cell>
          <cell r="G4366" t="str">
            <v>Professional Services County Admin Fee</v>
          </cell>
          <cell r="H4366">
            <v>275</v>
          </cell>
          <cell r="I4366">
            <v>0</v>
          </cell>
          <cell r="J4366">
            <v>275</v>
          </cell>
          <cell r="K4366">
            <v>0</v>
          </cell>
          <cell r="L4366">
            <v>0</v>
          </cell>
          <cell r="M4366">
            <v>0</v>
          </cell>
          <cell r="N4366">
            <v>275</v>
          </cell>
        </row>
        <row r="4367">
          <cell r="A4367" t="str">
            <v>280.20.28.822-6100.01</v>
          </cell>
          <cell r="B4367" t="str">
            <v>280</v>
          </cell>
          <cell r="C4367" t="str">
            <v>20</v>
          </cell>
          <cell r="D4367" t="str">
            <v>28</v>
          </cell>
          <cell r="E4367" t="str">
            <v>822</v>
          </cell>
          <cell r="F4367" t="str">
            <v>6100.01</v>
          </cell>
          <cell r="G4367" t="str">
            <v>Utilities Electric</v>
          </cell>
          <cell r="H4367">
            <v>425</v>
          </cell>
          <cell r="I4367">
            <v>0</v>
          </cell>
          <cell r="J4367">
            <v>425</v>
          </cell>
          <cell r="K4367">
            <v>0</v>
          </cell>
          <cell r="L4367">
            <v>0</v>
          </cell>
          <cell r="M4367">
            <v>55.52</v>
          </cell>
          <cell r="N4367">
            <v>369.48</v>
          </cell>
        </row>
        <row r="4368">
          <cell r="A4368" t="str">
            <v>280.20.28.822-6100.04</v>
          </cell>
          <cell r="B4368" t="str">
            <v>280</v>
          </cell>
          <cell r="C4368" t="str">
            <v>20</v>
          </cell>
          <cell r="D4368" t="str">
            <v>28</v>
          </cell>
          <cell r="E4368" t="str">
            <v>822</v>
          </cell>
          <cell r="F4368" t="str">
            <v>6100.04</v>
          </cell>
          <cell r="G4368" t="str">
            <v>Utilities Water</v>
          </cell>
          <cell r="H4368">
            <v>5500</v>
          </cell>
          <cell r="I4368">
            <v>0</v>
          </cell>
          <cell r="J4368">
            <v>5500</v>
          </cell>
          <cell r="K4368">
            <v>0</v>
          </cell>
          <cell r="L4368">
            <v>0</v>
          </cell>
          <cell r="M4368">
            <v>2662.64</v>
          </cell>
          <cell r="N4368">
            <v>2837.36</v>
          </cell>
        </row>
        <row r="4369">
          <cell r="A4369" t="str">
            <v>280.20.28.822-6240.05</v>
          </cell>
          <cell r="B4369" t="str">
            <v>280</v>
          </cell>
          <cell r="C4369" t="str">
            <v>20</v>
          </cell>
          <cell r="D4369" t="str">
            <v>28</v>
          </cell>
          <cell r="E4369" t="str">
            <v>822</v>
          </cell>
          <cell r="F4369" t="str">
            <v>6240.05</v>
          </cell>
          <cell r="G4369" t="str">
            <v>Supplies-Parks Landscape Maintenance</v>
          </cell>
          <cell r="H4369">
            <v>4300</v>
          </cell>
          <cell r="I4369">
            <v>0</v>
          </cell>
          <cell r="J4369">
            <v>4300</v>
          </cell>
          <cell r="K4369">
            <v>0</v>
          </cell>
          <cell r="L4369">
            <v>0</v>
          </cell>
          <cell r="M4369">
            <v>119.4</v>
          </cell>
          <cell r="N4369">
            <v>4180.6000000000004</v>
          </cell>
        </row>
        <row r="4370">
          <cell r="A4370" t="str">
            <v>280.20.28.822-6300.02</v>
          </cell>
          <cell r="B4370" t="str">
            <v>280</v>
          </cell>
          <cell r="C4370" t="str">
            <v>20</v>
          </cell>
          <cell r="D4370" t="str">
            <v>28</v>
          </cell>
          <cell r="E4370" t="str">
            <v>822</v>
          </cell>
          <cell r="F4370" t="str">
            <v>6300.02</v>
          </cell>
          <cell r="G4370" t="str">
            <v>Dues &amp; Subscriptions Publications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  <cell r="L4370">
            <v>0</v>
          </cell>
          <cell r="M4370">
            <v>0</v>
          </cell>
          <cell r="N4370">
            <v>0</v>
          </cell>
        </row>
        <row r="4371">
          <cell r="A4371" t="str">
            <v>280.20.28.822-6400.03</v>
          </cell>
          <cell r="B4371" t="str">
            <v>280</v>
          </cell>
          <cell r="C4371" t="str">
            <v>20</v>
          </cell>
          <cell r="D4371" t="str">
            <v>28</v>
          </cell>
          <cell r="E4371" t="str">
            <v>822</v>
          </cell>
          <cell r="F4371" t="str">
            <v>6400.03</v>
          </cell>
          <cell r="G4371" t="str">
            <v>Repairs &amp; Maintenance Major Repair &amp; Contingency</v>
          </cell>
          <cell r="H4371">
            <v>7000</v>
          </cell>
          <cell r="I4371">
            <v>0</v>
          </cell>
          <cell r="J4371">
            <v>7000</v>
          </cell>
          <cell r="K4371">
            <v>0</v>
          </cell>
          <cell r="L4371">
            <v>0</v>
          </cell>
          <cell r="M4371">
            <v>568.07000000000005</v>
          </cell>
          <cell r="N4371">
            <v>6431.93</v>
          </cell>
        </row>
        <row r="4372">
          <cell r="A4372" t="str">
            <v>280.20.28.822-6600.05</v>
          </cell>
          <cell r="B4372" t="str">
            <v>280</v>
          </cell>
          <cell r="C4372" t="str">
            <v>20</v>
          </cell>
          <cell r="D4372" t="str">
            <v>28</v>
          </cell>
          <cell r="E4372" t="str">
            <v>822</v>
          </cell>
          <cell r="F4372" t="str">
            <v>6600.05</v>
          </cell>
          <cell r="G4372" t="str">
            <v>Administrative Expenses Public/Legal Advertisement</v>
          </cell>
          <cell r="H4372">
            <v>40</v>
          </cell>
          <cell r="I4372">
            <v>0</v>
          </cell>
          <cell r="J4372">
            <v>40</v>
          </cell>
          <cell r="K4372">
            <v>0</v>
          </cell>
          <cell r="L4372">
            <v>0</v>
          </cell>
          <cell r="M4372">
            <v>0</v>
          </cell>
          <cell r="N4372">
            <v>40</v>
          </cell>
        </row>
        <row r="4373">
          <cell r="A4373" t="str">
            <v>280.20.28.822-6600.25</v>
          </cell>
          <cell r="B4373" t="str">
            <v>280</v>
          </cell>
          <cell r="C4373" t="str">
            <v>20</v>
          </cell>
          <cell r="D4373" t="str">
            <v>28</v>
          </cell>
          <cell r="E4373" t="str">
            <v>822</v>
          </cell>
          <cell r="F4373" t="str">
            <v>6600.25</v>
          </cell>
          <cell r="G4373" t="str">
            <v>Administrative Expenses Support Services-Indirect Labor</v>
          </cell>
          <cell r="H4373">
            <v>4720</v>
          </cell>
          <cell r="I4373">
            <v>0</v>
          </cell>
          <cell r="J4373">
            <v>4720</v>
          </cell>
          <cell r="K4373">
            <v>0</v>
          </cell>
          <cell r="L4373">
            <v>0</v>
          </cell>
          <cell r="M4373">
            <v>0</v>
          </cell>
          <cell r="N4373">
            <v>4720</v>
          </cell>
        </row>
        <row r="4374">
          <cell r="A4374" t="str">
            <v>280.20.28.822-6600.27</v>
          </cell>
          <cell r="B4374" t="str">
            <v>280</v>
          </cell>
          <cell r="C4374" t="str">
            <v>20</v>
          </cell>
          <cell r="D4374" t="str">
            <v>28</v>
          </cell>
          <cell r="E4374" t="str">
            <v>822</v>
          </cell>
          <cell r="F4374" t="str">
            <v>6600.27</v>
          </cell>
          <cell r="G4374" t="str">
            <v>Administrative Expenses Support Services-Direct Labor</v>
          </cell>
          <cell r="H4374">
            <v>35000</v>
          </cell>
          <cell r="I4374">
            <v>0</v>
          </cell>
          <cell r="J4374">
            <v>35000</v>
          </cell>
          <cell r="K4374">
            <v>0</v>
          </cell>
          <cell r="L4374">
            <v>0</v>
          </cell>
          <cell r="M4374">
            <v>0</v>
          </cell>
          <cell r="N4374">
            <v>35000</v>
          </cell>
        </row>
        <row r="4375">
          <cell r="A4375" t="str">
            <v>280.20.28.822-8300.97</v>
          </cell>
          <cell r="B4375" t="str">
            <v>280</v>
          </cell>
          <cell r="C4375" t="str">
            <v>20</v>
          </cell>
          <cell r="D4375" t="str">
            <v>28</v>
          </cell>
          <cell r="E4375" t="str">
            <v>822</v>
          </cell>
          <cell r="F4375" t="str">
            <v>8300.97</v>
          </cell>
          <cell r="G4375" t="str">
            <v>Capital Improvements-Parks LMD Cap Reserve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  <cell r="L4375">
            <v>0</v>
          </cell>
          <cell r="M4375">
            <v>0</v>
          </cell>
          <cell r="N4375">
            <v>0</v>
          </cell>
        </row>
        <row r="4376">
          <cell r="A4376" t="str">
            <v>280.20.28.823-6000.10</v>
          </cell>
          <cell r="B4376" t="str">
            <v>280</v>
          </cell>
          <cell r="C4376" t="str">
            <v>20</v>
          </cell>
          <cell r="D4376" t="str">
            <v>28</v>
          </cell>
          <cell r="E4376" t="str">
            <v>823</v>
          </cell>
          <cell r="F4376" t="str">
            <v>6000.10</v>
          </cell>
          <cell r="G4376" t="str">
            <v>Professional Services Consultant</v>
          </cell>
          <cell r="H4376">
            <v>3210</v>
          </cell>
          <cell r="I4376">
            <v>0</v>
          </cell>
          <cell r="J4376">
            <v>3210</v>
          </cell>
          <cell r="K4376">
            <v>0</v>
          </cell>
          <cell r="L4376">
            <v>0</v>
          </cell>
          <cell r="M4376">
            <v>757.94</v>
          </cell>
          <cell r="N4376">
            <v>2452.06</v>
          </cell>
        </row>
        <row r="4377">
          <cell r="A4377" t="str">
            <v>280.20.28.823-6000.11</v>
          </cell>
          <cell r="B4377" t="str">
            <v>280</v>
          </cell>
          <cell r="C4377" t="str">
            <v>20</v>
          </cell>
          <cell r="D4377" t="str">
            <v>28</v>
          </cell>
          <cell r="E4377" t="str">
            <v>823</v>
          </cell>
          <cell r="F4377" t="str">
            <v>6000.11</v>
          </cell>
          <cell r="G4377" t="str">
            <v>Professional Services County Admin Fee</v>
          </cell>
          <cell r="H4377">
            <v>950</v>
          </cell>
          <cell r="I4377">
            <v>0</v>
          </cell>
          <cell r="J4377">
            <v>950</v>
          </cell>
          <cell r="K4377">
            <v>0</v>
          </cell>
          <cell r="L4377">
            <v>0</v>
          </cell>
          <cell r="M4377">
            <v>0</v>
          </cell>
          <cell r="N4377">
            <v>950</v>
          </cell>
        </row>
        <row r="4378">
          <cell r="A4378" t="str">
            <v>280.20.28.823-6100.01</v>
          </cell>
          <cell r="B4378" t="str">
            <v>280</v>
          </cell>
          <cell r="C4378" t="str">
            <v>20</v>
          </cell>
          <cell r="D4378" t="str">
            <v>28</v>
          </cell>
          <cell r="E4378" t="str">
            <v>823</v>
          </cell>
          <cell r="F4378" t="str">
            <v>6100.01</v>
          </cell>
          <cell r="G4378" t="str">
            <v>Utilities Electric</v>
          </cell>
          <cell r="H4378">
            <v>2480</v>
          </cell>
          <cell r="I4378">
            <v>0</v>
          </cell>
          <cell r="J4378">
            <v>2480</v>
          </cell>
          <cell r="K4378">
            <v>0</v>
          </cell>
          <cell r="L4378">
            <v>0</v>
          </cell>
          <cell r="M4378">
            <v>765.58</v>
          </cell>
          <cell r="N4378">
            <v>1714.42</v>
          </cell>
        </row>
        <row r="4379">
          <cell r="A4379" t="str">
            <v>280.20.28.823-6100.04</v>
          </cell>
          <cell r="B4379" t="str">
            <v>280</v>
          </cell>
          <cell r="C4379" t="str">
            <v>20</v>
          </cell>
          <cell r="D4379" t="str">
            <v>28</v>
          </cell>
          <cell r="E4379" t="str">
            <v>823</v>
          </cell>
          <cell r="F4379" t="str">
            <v>6100.04</v>
          </cell>
          <cell r="G4379" t="str">
            <v>Utilities Water</v>
          </cell>
          <cell r="H4379">
            <v>19840</v>
          </cell>
          <cell r="I4379">
            <v>0</v>
          </cell>
          <cell r="J4379">
            <v>19840</v>
          </cell>
          <cell r="K4379">
            <v>0</v>
          </cell>
          <cell r="L4379">
            <v>0</v>
          </cell>
          <cell r="M4379">
            <v>12725.26</v>
          </cell>
          <cell r="N4379">
            <v>7114.74</v>
          </cell>
        </row>
        <row r="4380">
          <cell r="A4380" t="str">
            <v>280.20.28.823-6240.05</v>
          </cell>
          <cell r="B4380" t="str">
            <v>280</v>
          </cell>
          <cell r="C4380" t="str">
            <v>20</v>
          </cell>
          <cell r="D4380" t="str">
            <v>28</v>
          </cell>
          <cell r="E4380" t="str">
            <v>823</v>
          </cell>
          <cell r="F4380" t="str">
            <v>6240.05</v>
          </cell>
          <cell r="G4380" t="str">
            <v>Supplies-Parks Landscape Maintenance</v>
          </cell>
          <cell r="H4380">
            <v>9300</v>
          </cell>
          <cell r="I4380">
            <v>0</v>
          </cell>
          <cell r="J4380">
            <v>9300</v>
          </cell>
          <cell r="K4380">
            <v>0</v>
          </cell>
          <cell r="L4380">
            <v>0</v>
          </cell>
          <cell r="M4380">
            <v>358.2</v>
          </cell>
          <cell r="N4380">
            <v>8941.7999999999993</v>
          </cell>
        </row>
        <row r="4381">
          <cell r="A4381" t="str">
            <v>280.20.28.823-6300.02</v>
          </cell>
          <cell r="B4381" t="str">
            <v>280</v>
          </cell>
          <cell r="C4381" t="str">
            <v>20</v>
          </cell>
          <cell r="D4381" t="str">
            <v>28</v>
          </cell>
          <cell r="E4381" t="str">
            <v>823</v>
          </cell>
          <cell r="F4381" t="str">
            <v>6300.02</v>
          </cell>
          <cell r="G4381" t="str">
            <v>Dues &amp; Subscriptions Publications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  <cell r="L4381">
            <v>0</v>
          </cell>
          <cell r="M4381">
            <v>0</v>
          </cell>
          <cell r="N4381">
            <v>0</v>
          </cell>
        </row>
        <row r="4382">
          <cell r="A4382" t="str">
            <v>280.20.28.823-6400.03</v>
          </cell>
          <cell r="B4382" t="str">
            <v>280</v>
          </cell>
          <cell r="C4382" t="str">
            <v>20</v>
          </cell>
          <cell r="D4382" t="str">
            <v>28</v>
          </cell>
          <cell r="E4382" t="str">
            <v>823</v>
          </cell>
          <cell r="F4382" t="str">
            <v>6400.03</v>
          </cell>
          <cell r="G4382" t="str">
            <v>Repairs &amp; Maintenance Major Repair &amp; Contingency</v>
          </cell>
          <cell r="H4382">
            <v>9000</v>
          </cell>
          <cell r="I4382">
            <v>0</v>
          </cell>
          <cell r="J4382">
            <v>9000</v>
          </cell>
          <cell r="K4382">
            <v>0</v>
          </cell>
          <cell r="L4382">
            <v>0</v>
          </cell>
          <cell r="M4382">
            <v>2737.67</v>
          </cell>
          <cell r="N4382">
            <v>6262.33</v>
          </cell>
        </row>
        <row r="4383">
          <cell r="A4383" t="str">
            <v>280.20.28.823-6600.05</v>
          </cell>
          <cell r="B4383" t="str">
            <v>280</v>
          </cell>
          <cell r="C4383" t="str">
            <v>20</v>
          </cell>
          <cell r="D4383" t="str">
            <v>28</v>
          </cell>
          <cell r="E4383" t="str">
            <v>823</v>
          </cell>
          <cell r="F4383" t="str">
            <v>6600.05</v>
          </cell>
          <cell r="G4383" t="str">
            <v>Administrative Expenses Public/Legal Advertisement</v>
          </cell>
          <cell r="H4383">
            <v>30</v>
          </cell>
          <cell r="I4383">
            <v>0</v>
          </cell>
          <cell r="J4383">
            <v>30</v>
          </cell>
          <cell r="K4383">
            <v>0</v>
          </cell>
          <cell r="L4383">
            <v>0</v>
          </cell>
          <cell r="M4383">
            <v>0</v>
          </cell>
          <cell r="N4383">
            <v>30</v>
          </cell>
        </row>
        <row r="4384">
          <cell r="A4384" t="str">
            <v>280.20.28.823-6600.25</v>
          </cell>
          <cell r="B4384" t="str">
            <v>280</v>
          </cell>
          <cell r="C4384" t="str">
            <v>20</v>
          </cell>
          <cell r="D4384" t="str">
            <v>28</v>
          </cell>
          <cell r="E4384" t="str">
            <v>823</v>
          </cell>
          <cell r="F4384" t="str">
            <v>6600.25</v>
          </cell>
          <cell r="G4384" t="str">
            <v>Administrative Expenses Support Services-Indirect Labor</v>
          </cell>
          <cell r="H4384">
            <v>2930</v>
          </cell>
          <cell r="I4384">
            <v>0</v>
          </cell>
          <cell r="J4384">
            <v>2930</v>
          </cell>
          <cell r="K4384">
            <v>0</v>
          </cell>
          <cell r="L4384">
            <v>0</v>
          </cell>
          <cell r="M4384">
            <v>0</v>
          </cell>
          <cell r="N4384">
            <v>2930</v>
          </cell>
        </row>
        <row r="4385">
          <cell r="A4385" t="str">
            <v>280.20.28.823-6600.27</v>
          </cell>
          <cell r="B4385" t="str">
            <v>280</v>
          </cell>
          <cell r="C4385" t="str">
            <v>20</v>
          </cell>
          <cell r="D4385" t="str">
            <v>28</v>
          </cell>
          <cell r="E4385" t="str">
            <v>823</v>
          </cell>
          <cell r="F4385" t="str">
            <v>6600.27</v>
          </cell>
          <cell r="G4385" t="str">
            <v>Administrative Expenses Support Services-Direct Labor</v>
          </cell>
          <cell r="H4385">
            <v>62000</v>
          </cell>
          <cell r="I4385">
            <v>0</v>
          </cell>
          <cell r="J4385">
            <v>62000</v>
          </cell>
          <cell r="K4385">
            <v>0</v>
          </cell>
          <cell r="L4385">
            <v>0</v>
          </cell>
          <cell r="M4385">
            <v>0</v>
          </cell>
          <cell r="N4385">
            <v>62000</v>
          </cell>
        </row>
        <row r="4386">
          <cell r="A4386" t="str">
            <v>280.20.28.823-8300.22</v>
          </cell>
          <cell r="B4386" t="str">
            <v>280</v>
          </cell>
          <cell r="C4386" t="str">
            <v>20</v>
          </cell>
          <cell r="D4386" t="str">
            <v>28</v>
          </cell>
          <cell r="E4386" t="str">
            <v>823</v>
          </cell>
          <cell r="F4386" t="str">
            <v>8300.22</v>
          </cell>
          <cell r="G4386" t="str">
            <v>Capital Improvements-Parks LMD Well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  <cell r="L4386">
            <v>0</v>
          </cell>
          <cell r="M4386">
            <v>0</v>
          </cell>
          <cell r="N4386">
            <v>0</v>
          </cell>
        </row>
        <row r="4387">
          <cell r="A4387" t="str">
            <v>280.20.28.823-8300.97</v>
          </cell>
          <cell r="B4387" t="str">
            <v>280</v>
          </cell>
          <cell r="C4387" t="str">
            <v>20</v>
          </cell>
          <cell r="D4387" t="str">
            <v>28</v>
          </cell>
          <cell r="E4387" t="str">
            <v>823</v>
          </cell>
          <cell r="F4387" t="str">
            <v>8300.97</v>
          </cell>
          <cell r="G4387" t="str">
            <v>Capital Improvements-Parks LMD Cap Reserve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  <cell r="L4387">
            <v>0</v>
          </cell>
          <cell r="M4387">
            <v>0</v>
          </cell>
          <cell r="N4387">
            <v>0</v>
          </cell>
        </row>
        <row r="4388">
          <cell r="A4388" t="str">
            <v>280.20.28.824-6000.10</v>
          </cell>
          <cell r="B4388" t="str">
            <v>280</v>
          </cell>
          <cell r="C4388" t="str">
            <v>20</v>
          </cell>
          <cell r="D4388" t="str">
            <v>28</v>
          </cell>
          <cell r="E4388" t="str">
            <v>824</v>
          </cell>
          <cell r="F4388" t="str">
            <v>6000.10</v>
          </cell>
          <cell r="G4388" t="str">
            <v>Professional Services Consultant</v>
          </cell>
          <cell r="H4388">
            <v>100</v>
          </cell>
          <cell r="I4388">
            <v>0</v>
          </cell>
          <cell r="J4388">
            <v>100</v>
          </cell>
          <cell r="K4388">
            <v>0</v>
          </cell>
          <cell r="L4388">
            <v>0</v>
          </cell>
          <cell r="M4388">
            <v>20.8</v>
          </cell>
          <cell r="N4388">
            <v>79.2</v>
          </cell>
        </row>
        <row r="4389">
          <cell r="A4389" t="str">
            <v>280.20.28.824-6000.11</v>
          </cell>
          <cell r="B4389" t="str">
            <v>280</v>
          </cell>
          <cell r="C4389" t="str">
            <v>20</v>
          </cell>
          <cell r="D4389" t="str">
            <v>28</v>
          </cell>
          <cell r="E4389" t="str">
            <v>824</v>
          </cell>
          <cell r="F4389" t="str">
            <v>6000.11</v>
          </cell>
          <cell r="G4389" t="str">
            <v>Professional Services County Admin Fee</v>
          </cell>
          <cell r="H4389">
            <v>40</v>
          </cell>
          <cell r="I4389">
            <v>0</v>
          </cell>
          <cell r="J4389">
            <v>40</v>
          </cell>
          <cell r="K4389">
            <v>0</v>
          </cell>
          <cell r="L4389">
            <v>0</v>
          </cell>
          <cell r="M4389">
            <v>0</v>
          </cell>
          <cell r="N4389">
            <v>40</v>
          </cell>
        </row>
        <row r="4390">
          <cell r="A4390" t="str">
            <v>280.20.28.824-6100.01</v>
          </cell>
          <cell r="B4390" t="str">
            <v>280</v>
          </cell>
          <cell r="C4390" t="str">
            <v>20</v>
          </cell>
          <cell r="D4390" t="str">
            <v>28</v>
          </cell>
          <cell r="E4390" t="str">
            <v>824</v>
          </cell>
          <cell r="F4390" t="str">
            <v>6100.01</v>
          </cell>
          <cell r="G4390" t="str">
            <v>Utilities Electric</v>
          </cell>
          <cell r="H4390">
            <v>125</v>
          </cell>
          <cell r="I4390">
            <v>0</v>
          </cell>
          <cell r="J4390">
            <v>125</v>
          </cell>
          <cell r="K4390">
            <v>0</v>
          </cell>
          <cell r="L4390">
            <v>0</v>
          </cell>
          <cell r="M4390">
            <v>21.82</v>
          </cell>
          <cell r="N4390">
            <v>103.18</v>
          </cell>
        </row>
        <row r="4391">
          <cell r="A4391" t="str">
            <v>280.20.28.824-6100.04</v>
          </cell>
          <cell r="B4391" t="str">
            <v>280</v>
          </cell>
          <cell r="C4391" t="str">
            <v>20</v>
          </cell>
          <cell r="D4391" t="str">
            <v>28</v>
          </cell>
          <cell r="E4391" t="str">
            <v>824</v>
          </cell>
          <cell r="F4391" t="str">
            <v>6100.04</v>
          </cell>
          <cell r="G4391" t="str">
            <v>Utilities Water</v>
          </cell>
          <cell r="H4391">
            <v>650</v>
          </cell>
          <cell r="I4391">
            <v>0</v>
          </cell>
          <cell r="J4391">
            <v>650</v>
          </cell>
          <cell r="K4391">
            <v>0</v>
          </cell>
          <cell r="L4391">
            <v>0</v>
          </cell>
          <cell r="M4391">
            <v>152.94</v>
          </cell>
          <cell r="N4391">
            <v>497.06</v>
          </cell>
        </row>
        <row r="4392">
          <cell r="A4392" t="str">
            <v>280.20.28.824-6240.05</v>
          </cell>
          <cell r="B4392" t="str">
            <v>280</v>
          </cell>
          <cell r="C4392" t="str">
            <v>20</v>
          </cell>
          <cell r="D4392" t="str">
            <v>28</v>
          </cell>
          <cell r="E4392" t="str">
            <v>824</v>
          </cell>
          <cell r="F4392" t="str">
            <v>6240.05</v>
          </cell>
          <cell r="G4392" t="str">
            <v>Supplies-Parks Landscape Maintenance</v>
          </cell>
          <cell r="H4392">
            <v>800</v>
          </cell>
          <cell r="I4392">
            <v>0</v>
          </cell>
          <cell r="J4392">
            <v>800</v>
          </cell>
          <cell r="K4392">
            <v>0</v>
          </cell>
          <cell r="L4392">
            <v>0</v>
          </cell>
          <cell r="M4392">
            <v>29.85</v>
          </cell>
          <cell r="N4392">
            <v>770.15</v>
          </cell>
        </row>
        <row r="4393">
          <cell r="A4393" t="str">
            <v>280.20.28.824-6300.02</v>
          </cell>
          <cell r="B4393" t="str">
            <v>280</v>
          </cell>
          <cell r="C4393" t="str">
            <v>20</v>
          </cell>
          <cell r="D4393" t="str">
            <v>28</v>
          </cell>
          <cell r="E4393" t="str">
            <v>824</v>
          </cell>
          <cell r="F4393" t="str">
            <v>6300.02</v>
          </cell>
          <cell r="G4393" t="str">
            <v>Dues &amp; Subscriptions Publications</v>
          </cell>
          <cell r="H4393">
            <v>0</v>
          </cell>
          <cell r="I4393">
            <v>0</v>
          </cell>
          <cell r="J4393">
            <v>0</v>
          </cell>
          <cell r="K4393">
            <v>0</v>
          </cell>
          <cell r="L4393">
            <v>0</v>
          </cell>
          <cell r="M4393">
            <v>0</v>
          </cell>
          <cell r="N4393">
            <v>0</v>
          </cell>
        </row>
        <row r="4394">
          <cell r="A4394" t="str">
            <v>280.20.28.824-6400.03</v>
          </cell>
          <cell r="B4394" t="str">
            <v>280</v>
          </cell>
          <cell r="C4394" t="str">
            <v>20</v>
          </cell>
          <cell r="D4394" t="str">
            <v>28</v>
          </cell>
          <cell r="E4394" t="str">
            <v>824</v>
          </cell>
          <cell r="F4394" t="str">
            <v>6400.03</v>
          </cell>
          <cell r="G4394" t="str">
            <v>Repairs &amp; Maintenance Major Repair &amp; Contingency</v>
          </cell>
          <cell r="H4394">
            <v>800</v>
          </cell>
          <cell r="I4394">
            <v>0</v>
          </cell>
          <cell r="J4394">
            <v>800</v>
          </cell>
          <cell r="K4394">
            <v>0</v>
          </cell>
          <cell r="L4394">
            <v>0</v>
          </cell>
          <cell r="M4394">
            <v>11.17</v>
          </cell>
          <cell r="N4394">
            <v>788.83</v>
          </cell>
        </row>
        <row r="4395">
          <cell r="A4395" t="str">
            <v>280.20.28.824-6600.05</v>
          </cell>
          <cell r="B4395" t="str">
            <v>280</v>
          </cell>
          <cell r="C4395" t="str">
            <v>20</v>
          </cell>
          <cell r="D4395" t="str">
            <v>28</v>
          </cell>
          <cell r="E4395" t="str">
            <v>824</v>
          </cell>
          <cell r="F4395" t="str">
            <v>6600.05</v>
          </cell>
          <cell r="G4395" t="str">
            <v>Administrative Expenses Public/Legal Advertisement</v>
          </cell>
          <cell r="H4395">
            <v>30</v>
          </cell>
          <cell r="I4395">
            <v>0</v>
          </cell>
          <cell r="J4395">
            <v>30</v>
          </cell>
          <cell r="K4395">
            <v>0</v>
          </cell>
          <cell r="L4395">
            <v>0</v>
          </cell>
          <cell r="M4395">
            <v>0</v>
          </cell>
          <cell r="N4395">
            <v>30</v>
          </cell>
        </row>
        <row r="4396">
          <cell r="A4396" t="str">
            <v>280.20.28.824-6600.25</v>
          </cell>
          <cell r="B4396" t="str">
            <v>280</v>
          </cell>
          <cell r="C4396" t="str">
            <v>20</v>
          </cell>
          <cell r="D4396" t="str">
            <v>28</v>
          </cell>
          <cell r="E4396" t="str">
            <v>824</v>
          </cell>
          <cell r="F4396" t="str">
            <v>6600.25</v>
          </cell>
          <cell r="G4396" t="str">
            <v>Administrative Expenses Support Services-Indirect Labor</v>
          </cell>
          <cell r="H4396">
            <v>2360</v>
          </cell>
          <cell r="I4396">
            <v>0</v>
          </cell>
          <cell r="J4396">
            <v>2360</v>
          </cell>
          <cell r="K4396">
            <v>0</v>
          </cell>
          <cell r="L4396">
            <v>0</v>
          </cell>
          <cell r="M4396">
            <v>0</v>
          </cell>
          <cell r="N4396">
            <v>2360</v>
          </cell>
        </row>
        <row r="4397">
          <cell r="A4397" t="str">
            <v>280.20.28.824-6600.27</v>
          </cell>
          <cell r="B4397" t="str">
            <v>280</v>
          </cell>
          <cell r="C4397" t="str">
            <v>20</v>
          </cell>
          <cell r="D4397" t="str">
            <v>28</v>
          </cell>
          <cell r="E4397" t="str">
            <v>824</v>
          </cell>
          <cell r="F4397" t="str">
            <v>6600.27</v>
          </cell>
          <cell r="G4397" t="str">
            <v>Administrative Expenses Support Services-Direct Labor</v>
          </cell>
          <cell r="H4397">
            <v>3500</v>
          </cell>
          <cell r="I4397">
            <v>0</v>
          </cell>
          <cell r="J4397">
            <v>3500</v>
          </cell>
          <cell r="K4397">
            <v>0</v>
          </cell>
          <cell r="L4397">
            <v>0</v>
          </cell>
          <cell r="M4397">
            <v>0</v>
          </cell>
          <cell r="N4397">
            <v>3500</v>
          </cell>
        </row>
        <row r="4398">
          <cell r="A4398" t="str">
            <v>280.20.28.824-8300.97</v>
          </cell>
          <cell r="B4398" t="str">
            <v>280</v>
          </cell>
          <cell r="C4398" t="str">
            <v>20</v>
          </cell>
          <cell r="D4398" t="str">
            <v>28</v>
          </cell>
          <cell r="E4398" t="str">
            <v>824</v>
          </cell>
          <cell r="F4398" t="str">
            <v>8300.97</v>
          </cell>
          <cell r="G4398" t="str">
            <v>Capital Improvements-Parks LMD Cap Reserve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  <cell r="L4398">
            <v>0</v>
          </cell>
          <cell r="M4398">
            <v>0</v>
          </cell>
          <cell r="N4398">
            <v>0</v>
          </cell>
        </row>
        <row r="4399">
          <cell r="A4399" t="str">
            <v>280.20.28.825-6000.10</v>
          </cell>
          <cell r="B4399" t="str">
            <v>280</v>
          </cell>
          <cell r="C4399" t="str">
            <v>20</v>
          </cell>
          <cell r="D4399" t="str">
            <v>28</v>
          </cell>
          <cell r="E4399" t="str">
            <v>825</v>
          </cell>
          <cell r="F4399" t="str">
            <v>6000.10</v>
          </cell>
          <cell r="G4399" t="str">
            <v>Professional Services Consultant</v>
          </cell>
          <cell r="H4399">
            <v>5200</v>
          </cell>
          <cell r="I4399">
            <v>0</v>
          </cell>
          <cell r="J4399">
            <v>5200</v>
          </cell>
          <cell r="K4399">
            <v>0</v>
          </cell>
          <cell r="L4399">
            <v>0</v>
          </cell>
          <cell r="M4399">
            <v>1308.1600000000001</v>
          </cell>
          <cell r="N4399">
            <v>3891.84</v>
          </cell>
        </row>
        <row r="4400">
          <cell r="A4400" t="str">
            <v>280.20.28.825-6000.11</v>
          </cell>
          <cell r="B4400" t="str">
            <v>280</v>
          </cell>
          <cell r="C4400" t="str">
            <v>20</v>
          </cell>
          <cell r="D4400" t="str">
            <v>28</v>
          </cell>
          <cell r="E4400" t="str">
            <v>825</v>
          </cell>
          <cell r="F4400" t="str">
            <v>6000.11</v>
          </cell>
          <cell r="G4400" t="str">
            <v>Professional Services County Admin Fee</v>
          </cell>
          <cell r="H4400">
            <v>440</v>
          </cell>
          <cell r="I4400">
            <v>0</v>
          </cell>
          <cell r="J4400">
            <v>440</v>
          </cell>
          <cell r="K4400">
            <v>0</v>
          </cell>
          <cell r="L4400">
            <v>0</v>
          </cell>
          <cell r="M4400">
            <v>0</v>
          </cell>
          <cell r="N4400">
            <v>440</v>
          </cell>
        </row>
        <row r="4401">
          <cell r="A4401" t="str">
            <v>280.20.28.825-6100.01</v>
          </cell>
          <cell r="B4401" t="str">
            <v>280</v>
          </cell>
          <cell r="C4401" t="str">
            <v>20</v>
          </cell>
          <cell r="D4401" t="str">
            <v>28</v>
          </cell>
          <cell r="E4401" t="str">
            <v>825</v>
          </cell>
          <cell r="F4401" t="str">
            <v>6100.01</v>
          </cell>
          <cell r="G4401" t="str">
            <v>Utilities Electric</v>
          </cell>
          <cell r="H4401">
            <v>450</v>
          </cell>
          <cell r="I4401">
            <v>0</v>
          </cell>
          <cell r="J4401">
            <v>450</v>
          </cell>
          <cell r="K4401">
            <v>0</v>
          </cell>
          <cell r="L4401">
            <v>0</v>
          </cell>
          <cell r="M4401">
            <v>80.69</v>
          </cell>
          <cell r="N4401">
            <v>369.31</v>
          </cell>
        </row>
        <row r="4402">
          <cell r="A4402" t="str">
            <v>280.20.28.825-6100.04</v>
          </cell>
          <cell r="B4402" t="str">
            <v>280</v>
          </cell>
          <cell r="C4402" t="str">
            <v>20</v>
          </cell>
          <cell r="D4402" t="str">
            <v>28</v>
          </cell>
          <cell r="E4402" t="str">
            <v>825</v>
          </cell>
          <cell r="F4402" t="str">
            <v>6100.04</v>
          </cell>
          <cell r="G4402" t="str">
            <v>Utilities Water</v>
          </cell>
          <cell r="H4402">
            <v>5500</v>
          </cell>
          <cell r="I4402">
            <v>0</v>
          </cell>
          <cell r="J4402">
            <v>5500</v>
          </cell>
          <cell r="K4402">
            <v>0</v>
          </cell>
          <cell r="L4402">
            <v>0</v>
          </cell>
          <cell r="M4402">
            <v>1773.82</v>
          </cell>
          <cell r="N4402">
            <v>3726.18</v>
          </cell>
        </row>
        <row r="4403">
          <cell r="A4403" t="str">
            <v>280.20.28.825-6240.05</v>
          </cell>
          <cell r="B4403" t="str">
            <v>280</v>
          </cell>
          <cell r="C4403" t="str">
            <v>20</v>
          </cell>
          <cell r="D4403" t="str">
            <v>28</v>
          </cell>
          <cell r="E4403" t="str">
            <v>825</v>
          </cell>
          <cell r="F4403" t="str">
            <v>6240.05</v>
          </cell>
          <cell r="G4403" t="str">
            <v>Supplies-Parks Landscape Maintenance</v>
          </cell>
          <cell r="H4403">
            <v>1500</v>
          </cell>
          <cell r="I4403">
            <v>0</v>
          </cell>
          <cell r="J4403">
            <v>1500</v>
          </cell>
          <cell r="K4403">
            <v>0</v>
          </cell>
          <cell r="L4403">
            <v>0</v>
          </cell>
          <cell r="M4403">
            <v>149.25</v>
          </cell>
          <cell r="N4403">
            <v>1350.75</v>
          </cell>
        </row>
        <row r="4404">
          <cell r="A4404" t="str">
            <v>280.20.28.825-6300.02</v>
          </cell>
          <cell r="B4404" t="str">
            <v>280</v>
          </cell>
          <cell r="C4404" t="str">
            <v>20</v>
          </cell>
          <cell r="D4404" t="str">
            <v>28</v>
          </cell>
          <cell r="E4404" t="str">
            <v>825</v>
          </cell>
          <cell r="F4404" t="str">
            <v>6300.02</v>
          </cell>
          <cell r="G4404" t="str">
            <v>Dues &amp; Subscriptions Publications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  <cell r="L4404">
            <v>0</v>
          </cell>
          <cell r="M4404">
            <v>0</v>
          </cell>
          <cell r="N4404">
            <v>0</v>
          </cell>
        </row>
        <row r="4405">
          <cell r="A4405" t="str">
            <v>280.20.28.825-6400.03</v>
          </cell>
          <cell r="B4405" t="str">
            <v>280</v>
          </cell>
          <cell r="C4405" t="str">
            <v>20</v>
          </cell>
          <cell r="D4405" t="str">
            <v>28</v>
          </cell>
          <cell r="E4405" t="str">
            <v>825</v>
          </cell>
          <cell r="F4405" t="str">
            <v>6400.03</v>
          </cell>
          <cell r="G4405" t="str">
            <v>Repairs &amp; Maintenance Major Repair &amp; Contingency</v>
          </cell>
          <cell r="H4405">
            <v>5000</v>
          </cell>
          <cell r="I4405">
            <v>0</v>
          </cell>
          <cell r="J4405">
            <v>5000</v>
          </cell>
          <cell r="K4405">
            <v>0</v>
          </cell>
          <cell r="L4405">
            <v>0</v>
          </cell>
          <cell r="M4405">
            <v>0</v>
          </cell>
          <cell r="N4405">
            <v>5000</v>
          </cell>
        </row>
        <row r="4406">
          <cell r="A4406" t="str">
            <v>280.20.28.825-6600.05</v>
          </cell>
          <cell r="B4406" t="str">
            <v>280</v>
          </cell>
          <cell r="C4406" t="str">
            <v>20</v>
          </cell>
          <cell r="D4406" t="str">
            <v>28</v>
          </cell>
          <cell r="E4406" t="str">
            <v>825</v>
          </cell>
          <cell r="F4406" t="str">
            <v>6600.05</v>
          </cell>
          <cell r="G4406" t="str">
            <v>Administrative Expenses Public/Legal Advertisement</v>
          </cell>
          <cell r="H4406">
            <v>50</v>
          </cell>
          <cell r="I4406">
            <v>0</v>
          </cell>
          <cell r="J4406">
            <v>50</v>
          </cell>
          <cell r="K4406">
            <v>0</v>
          </cell>
          <cell r="L4406">
            <v>0</v>
          </cell>
          <cell r="M4406">
            <v>0</v>
          </cell>
          <cell r="N4406">
            <v>50</v>
          </cell>
        </row>
        <row r="4407">
          <cell r="A4407" t="str">
            <v>280.20.28.825-6600.25</v>
          </cell>
          <cell r="B4407" t="str">
            <v>280</v>
          </cell>
          <cell r="C4407" t="str">
            <v>20</v>
          </cell>
          <cell r="D4407" t="str">
            <v>28</v>
          </cell>
          <cell r="E4407" t="str">
            <v>825</v>
          </cell>
          <cell r="F4407" t="str">
            <v>6600.25</v>
          </cell>
          <cell r="G4407" t="str">
            <v>Administrative Expenses Support Services-Indirect Labor</v>
          </cell>
          <cell r="H4407">
            <v>4720</v>
          </cell>
          <cell r="I4407">
            <v>0</v>
          </cell>
          <cell r="J4407">
            <v>4720</v>
          </cell>
          <cell r="K4407">
            <v>0</v>
          </cell>
          <cell r="L4407">
            <v>0</v>
          </cell>
          <cell r="M4407">
            <v>0</v>
          </cell>
          <cell r="N4407">
            <v>4720</v>
          </cell>
        </row>
        <row r="4408">
          <cell r="A4408" t="str">
            <v>280.20.28.825-6600.27</v>
          </cell>
          <cell r="B4408" t="str">
            <v>280</v>
          </cell>
          <cell r="C4408" t="str">
            <v>20</v>
          </cell>
          <cell r="D4408" t="str">
            <v>28</v>
          </cell>
          <cell r="E4408" t="str">
            <v>825</v>
          </cell>
          <cell r="F4408" t="str">
            <v>6600.27</v>
          </cell>
          <cell r="G4408" t="str">
            <v>Administrative Expenses Support Services-Direct Labor</v>
          </cell>
          <cell r="H4408">
            <v>7000</v>
          </cell>
          <cell r="I4408">
            <v>0</v>
          </cell>
          <cell r="J4408">
            <v>7000</v>
          </cell>
          <cell r="K4408">
            <v>0</v>
          </cell>
          <cell r="L4408">
            <v>0</v>
          </cell>
          <cell r="M4408">
            <v>0</v>
          </cell>
          <cell r="N4408">
            <v>7000</v>
          </cell>
        </row>
        <row r="4409">
          <cell r="A4409" t="str">
            <v>280.20.28.825-8300.97</v>
          </cell>
          <cell r="B4409" t="str">
            <v>280</v>
          </cell>
          <cell r="C4409" t="str">
            <v>20</v>
          </cell>
          <cell r="D4409" t="str">
            <v>28</v>
          </cell>
          <cell r="E4409" t="str">
            <v>825</v>
          </cell>
          <cell r="F4409" t="str">
            <v>8300.97</v>
          </cell>
          <cell r="G4409" t="str">
            <v>Capital Improvements-Parks LMD Cap Reserve</v>
          </cell>
          <cell r="H4409">
            <v>5000</v>
          </cell>
          <cell r="I4409">
            <v>0</v>
          </cell>
          <cell r="J4409">
            <v>5000</v>
          </cell>
          <cell r="K4409">
            <v>0</v>
          </cell>
          <cell r="L4409">
            <v>0</v>
          </cell>
          <cell r="M4409">
            <v>0</v>
          </cell>
          <cell r="N4409">
            <v>5000</v>
          </cell>
        </row>
        <row r="4410">
          <cell r="A4410" t="str">
            <v>280.20.28.825-8300.99</v>
          </cell>
          <cell r="B4410" t="str">
            <v>280</v>
          </cell>
          <cell r="C4410" t="str">
            <v>20</v>
          </cell>
          <cell r="D4410" t="str">
            <v>28</v>
          </cell>
          <cell r="E4410" t="str">
            <v>825</v>
          </cell>
          <cell r="F4410" t="str">
            <v>8300.99</v>
          </cell>
          <cell r="G4410" t="str">
            <v>Capital Improvements-Parks General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  <cell r="L4410">
            <v>0</v>
          </cell>
          <cell r="M4410">
            <v>0</v>
          </cell>
          <cell r="N4410">
            <v>0</v>
          </cell>
        </row>
        <row r="4411">
          <cell r="A4411" t="str">
            <v>280.20.28.826-6000.10</v>
          </cell>
          <cell r="B4411" t="str">
            <v>280</v>
          </cell>
          <cell r="C4411" t="str">
            <v>20</v>
          </cell>
          <cell r="D4411" t="str">
            <v>28</v>
          </cell>
          <cell r="E4411" t="str">
            <v>826</v>
          </cell>
          <cell r="F4411" t="str">
            <v>6000.10</v>
          </cell>
          <cell r="G4411" t="str">
            <v>Professional Services Consultant</v>
          </cell>
          <cell r="H4411">
            <v>3100</v>
          </cell>
          <cell r="I4411">
            <v>0</v>
          </cell>
          <cell r="J4411">
            <v>3100</v>
          </cell>
          <cell r="K4411">
            <v>0</v>
          </cell>
          <cell r="L4411">
            <v>0</v>
          </cell>
          <cell r="M4411">
            <v>762.39</v>
          </cell>
          <cell r="N4411">
            <v>2337.61</v>
          </cell>
        </row>
        <row r="4412">
          <cell r="A4412" t="str">
            <v>280.20.28.826-6000.11</v>
          </cell>
          <cell r="B4412" t="str">
            <v>280</v>
          </cell>
          <cell r="C4412" t="str">
            <v>20</v>
          </cell>
          <cell r="D4412" t="str">
            <v>28</v>
          </cell>
          <cell r="E4412" t="str">
            <v>826</v>
          </cell>
          <cell r="F4412" t="str">
            <v>6000.11</v>
          </cell>
          <cell r="G4412" t="str">
            <v>Professional Services County Admin Fee</v>
          </cell>
          <cell r="H4412">
            <v>1540</v>
          </cell>
          <cell r="I4412">
            <v>0</v>
          </cell>
          <cell r="J4412">
            <v>1540</v>
          </cell>
          <cell r="K4412">
            <v>0</v>
          </cell>
          <cell r="L4412">
            <v>0</v>
          </cell>
          <cell r="M4412">
            <v>0</v>
          </cell>
          <cell r="N4412">
            <v>1540</v>
          </cell>
        </row>
        <row r="4413">
          <cell r="A4413" t="str">
            <v>280.20.28.826-6100.01</v>
          </cell>
          <cell r="B4413" t="str">
            <v>280</v>
          </cell>
          <cell r="C4413" t="str">
            <v>20</v>
          </cell>
          <cell r="D4413" t="str">
            <v>28</v>
          </cell>
          <cell r="E4413" t="str">
            <v>826</v>
          </cell>
          <cell r="F4413" t="str">
            <v>6100.01</v>
          </cell>
          <cell r="G4413" t="str">
            <v>Utilities Electric</v>
          </cell>
          <cell r="H4413">
            <v>5500</v>
          </cell>
          <cell r="I4413">
            <v>0</v>
          </cell>
          <cell r="J4413">
            <v>5500</v>
          </cell>
          <cell r="K4413">
            <v>0</v>
          </cell>
          <cell r="L4413">
            <v>0</v>
          </cell>
          <cell r="M4413">
            <v>2746.77</v>
          </cell>
          <cell r="N4413">
            <v>2753.23</v>
          </cell>
        </row>
        <row r="4414">
          <cell r="A4414" t="str">
            <v>280.20.28.826-6100.04</v>
          </cell>
          <cell r="B4414" t="str">
            <v>280</v>
          </cell>
          <cell r="C4414" t="str">
            <v>20</v>
          </cell>
          <cell r="D4414" t="str">
            <v>28</v>
          </cell>
          <cell r="E4414" t="str">
            <v>826</v>
          </cell>
          <cell r="F4414" t="str">
            <v>6100.04</v>
          </cell>
          <cell r="G4414" t="str">
            <v>Utilities Water</v>
          </cell>
          <cell r="H4414">
            <v>9000</v>
          </cell>
          <cell r="I4414">
            <v>0</v>
          </cell>
          <cell r="J4414">
            <v>9000</v>
          </cell>
          <cell r="K4414">
            <v>0</v>
          </cell>
          <cell r="L4414">
            <v>0</v>
          </cell>
          <cell r="M4414">
            <v>2813.09</v>
          </cell>
          <cell r="N4414">
            <v>6186.91</v>
          </cell>
        </row>
        <row r="4415">
          <cell r="A4415" t="str">
            <v>280.20.28.826-6240.05</v>
          </cell>
          <cell r="B4415" t="str">
            <v>280</v>
          </cell>
          <cell r="C4415" t="str">
            <v>20</v>
          </cell>
          <cell r="D4415" t="str">
            <v>28</v>
          </cell>
          <cell r="E4415" t="str">
            <v>826</v>
          </cell>
          <cell r="F4415" t="str">
            <v>6240.05</v>
          </cell>
          <cell r="G4415" t="str">
            <v>Supplies-Parks Landscape Maintenance</v>
          </cell>
          <cell r="H4415">
            <v>18000</v>
          </cell>
          <cell r="I4415">
            <v>0</v>
          </cell>
          <cell r="J4415">
            <v>18000</v>
          </cell>
          <cell r="K4415">
            <v>0</v>
          </cell>
          <cell r="L4415">
            <v>0</v>
          </cell>
          <cell r="M4415">
            <v>368.74</v>
          </cell>
          <cell r="N4415">
            <v>17631.259999999998</v>
          </cell>
        </row>
        <row r="4416">
          <cell r="A4416" t="str">
            <v>280.20.28.826-6300.02</v>
          </cell>
          <cell r="B4416" t="str">
            <v>280</v>
          </cell>
          <cell r="C4416" t="str">
            <v>20</v>
          </cell>
          <cell r="D4416" t="str">
            <v>28</v>
          </cell>
          <cell r="E4416" t="str">
            <v>826</v>
          </cell>
          <cell r="F4416" t="str">
            <v>6300.02</v>
          </cell>
          <cell r="G4416" t="str">
            <v>Dues &amp; Subscriptions Publications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  <cell r="L4416">
            <v>0</v>
          </cell>
          <cell r="M4416">
            <v>0</v>
          </cell>
          <cell r="N4416">
            <v>0</v>
          </cell>
        </row>
        <row r="4417">
          <cell r="A4417" t="str">
            <v>280.20.28.826-6400.03</v>
          </cell>
          <cell r="B4417" t="str">
            <v>280</v>
          </cell>
          <cell r="C4417" t="str">
            <v>20</v>
          </cell>
          <cell r="D4417" t="str">
            <v>28</v>
          </cell>
          <cell r="E4417" t="str">
            <v>826</v>
          </cell>
          <cell r="F4417" t="str">
            <v>6400.03</v>
          </cell>
          <cell r="G4417" t="str">
            <v>Repairs &amp; Maintenance Major Repair &amp; Contingency</v>
          </cell>
          <cell r="H4417">
            <v>8000</v>
          </cell>
          <cell r="I4417">
            <v>0</v>
          </cell>
          <cell r="J4417">
            <v>8000</v>
          </cell>
          <cell r="K4417">
            <v>0</v>
          </cell>
          <cell r="L4417">
            <v>2810</v>
          </cell>
          <cell r="M4417">
            <v>5085.0200000000004</v>
          </cell>
          <cell r="N4417">
            <v>104.98</v>
          </cell>
        </row>
        <row r="4418">
          <cell r="A4418" t="str">
            <v>280.20.28.826-6600.05</v>
          </cell>
          <cell r="B4418" t="str">
            <v>280</v>
          </cell>
          <cell r="C4418" t="str">
            <v>20</v>
          </cell>
          <cell r="D4418" t="str">
            <v>28</v>
          </cell>
          <cell r="E4418" t="str">
            <v>826</v>
          </cell>
          <cell r="F4418" t="str">
            <v>6600.05</v>
          </cell>
          <cell r="G4418" t="str">
            <v>Administrative Expenses Public/Legal Advertisement</v>
          </cell>
          <cell r="H4418">
            <v>60</v>
          </cell>
          <cell r="I4418">
            <v>0</v>
          </cell>
          <cell r="J4418">
            <v>60</v>
          </cell>
          <cell r="K4418">
            <v>0</v>
          </cell>
          <cell r="L4418">
            <v>0</v>
          </cell>
          <cell r="M4418">
            <v>0</v>
          </cell>
          <cell r="N4418">
            <v>60</v>
          </cell>
        </row>
        <row r="4419">
          <cell r="A4419" t="str">
            <v>280.20.28.826-6600.25</v>
          </cell>
          <cell r="B4419" t="str">
            <v>280</v>
          </cell>
          <cell r="C4419" t="str">
            <v>20</v>
          </cell>
          <cell r="D4419" t="str">
            <v>28</v>
          </cell>
          <cell r="E4419" t="str">
            <v>826</v>
          </cell>
          <cell r="F4419" t="str">
            <v>6600.25</v>
          </cell>
          <cell r="G4419" t="str">
            <v>Administrative Expenses Support Services-Indirect Labor</v>
          </cell>
          <cell r="H4419">
            <v>4720</v>
          </cell>
          <cell r="I4419">
            <v>0</v>
          </cell>
          <cell r="J4419">
            <v>4720</v>
          </cell>
          <cell r="K4419">
            <v>0</v>
          </cell>
          <cell r="L4419">
            <v>0</v>
          </cell>
          <cell r="M4419">
            <v>0</v>
          </cell>
          <cell r="N4419">
            <v>4720</v>
          </cell>
        </row>
        <row r="4420">
          <cell r="A4420" t="str">
            <v>280.20.28.826-6600.27</v>
          </cell>
          <cell r="B4420" t="str">
            <v>280</v>
          </cell>
          <cell r="C4420" t="str">
            <v>20</v>
          </cell>
          <cell r="D4420" t="str">
            <v>28</v>
          </cell>
          <cell r="E4420" t="str">
            <v>826</v>
          </cell>
          <cell r="F4420" t="str">
            <v>6600.27</v>
          </cell>
          <cell r="G4420" t="str">
            <v>Administrative Expenses Support Services-Direct Labor</v>
          </cell>
          <cell r="H4420">
            <v>84000</v>
          </cell>
          <cell r="I4420">
            <v>0</v>
          </cell>
          <cell r="J4420">
            <v>84000</v>
          </cell>
          <cell r="K4420">
            <v>0</v>
          </cell>
          <cell r="L4420">
            <v>0</v>
          </cell>
          <cell r="M4420">
            <v>0</v>
          </cell>
          <cell r="N4420">
            <v>84000</v>
          </cell>
        </row>
        <row r="4421">
          <cell r="A4421" t="str">
            <v>280.20.28.826-8300.22</v>
          </cell>
          <cell r="B4421" t="str">
            <v>280</v>
          </cell>
          <cell r="C4421" t="str">
            <v>20</v>
          </cell>
          <cell r="D4421" t="str">
            <v>28</v>
          </cell>
          <cell r="E4421" t="str">
            <v>826</v>
          </cell>
          <cell r="F4421" t="str">
            <v>8300.22</v>
          </cell>
          <cell r="G4421" t="str">
            <v>Capital Improvements-Parks LMD Well</v>
          </cell>
          <cell r="H4421">
            <v>10000</v>
          </cell>
          <cell r="I4421">
            <v>0</v>
          </cell>
          <cell r="J4421">
            <v>10000</v>
          </cell>
          <cell r="K4421">
            <v>0</v>
          </cell>
          <cell r="L4421">
            <v>0</v>
          </cell>
          <cell r="M4421">
            <v>0</v>
          </cell>
          <cell r="N4421">
            <v>10000</v>
          </cell>
        </row>
        <row r="4422">
          <cell r="A4422" t="str">
            <v>280.20.28.826-8300.97</v>
          </cell>
          <cell r="B4422" t="str">
            <v>280</v>
          </cell>
          <cell r="C4422" t="str">
            <v>20</v>
          </cell>
          <cell r="D4422" t="str">
            <v>28</v>
          </cell>
          <cell r="E4422" t="str">
            <v>826</v>
          </cell>
          <cell r="F4422" t="str">
            <v>8300.97</v>
          </cell>
          <cell r="G4422" t="str">
            <v>Capital Improvements-Parks LMD Cap Reserve</v>
          </cell>
          <cell r="H4422">
            <v>10000</v>
          </cell>
          <cell r="I4422">
            <v>0</v>
          </cell>
          <cell r="J4422">
            <v>10000</v>
          </cell>
          <cell r="K4422">
            <v>0</v>
          </cell>
          <cell r="L4422">
            <v>0</v>
          </cell>
          <cell r="M4422">
            <v>0</v>
          </cell>
          <cell r="N4422">
            <v>10000</v>
          </cell>
        </row>
        <row r="4423">
          <cell r="A4423" t="str">
            <v>280.20.28.826-8300.99</v>
          </cell>
          <cell r="B4423" t="str">
            <v>280</v>
          </cell>
          <cell r="C4423" t="str">
            <v>20</v>
          </cell>
          <cell r="D4423" t="str">
            <v>28</v>
          </cell>
          <cell r="E4423" t="str">
            <v>826</v>
          </cell>
          <cell r="F4423" t="str">
            <v>8300.99</v>
          </cell>
          <cell r="G4423" t="str">
            <v>Capital Improvements-Parks General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  <cell r="L4423">
            <v>0</v>
          </cell>
          <cell r="M4423">
            <v>0</v>
          </cell>
          <cell r="N4423">
            <v>0</v>
          </cell>
        </row>
        <row r="4424">
          <cell r="A4424" t="str">
            <v>280.20.28.827-6000.10</v>
          </cell>
          <cell r="B4424" t="str">
            <v>280</v>
          </cell>
          <cell r="C4424" t="str">
            <v>20</v>
          </cell>
          <cell r="D4424" t="str">
            <v>28</v>
          </cell>
          <cell r="E4424" t="str">
            <v>827</v>
          </cell>
          <cell r="F4424" t="str">
            <v>6000.10</v>
          </cell>
          <cell r="G4424" t="str">
            <v>Professional Services Consultant</v>
          </cell>
          <cell r="H4424">
            <v>500</v>
          </cell>
          <cell r="I4424">
            <v>0</v>
          </cell>
          <cell r="J4424">
            <v>500</v>
          </cell>
          <cell r="K4424">
            <v>0</v>
          </cell>
          <cell r="L4424">
            <v>0</v>
          </cell>
          <cell r="M4424">
            <v>130.78</v>
          </cell>
          <cell r="N4424">
            <v>369.22</v>
          </cell>
        </row>
        <row r="4425">
          <cell r="A4425" t="str">
            <v>280.20.28.827-6000.11</v>
          </cell>
          <cell r="B4425" t="str">
            <v>280</v>
          </cell>
          <cell r="C4425" t="str">
            <v>20</v>
          </cell>
          <cell r="D4425" t="str">
            <v>28</v>
          </cell>
          <cell r="E4425" t="str">
            <v>827</v>
          </cell>
          <cell r="F4425" t="str">
            <v>6000.11</v>
          </cell>
          <cell r="G4425" t="str">
            <v>Professional Services County Admin Fee</v>
          </cell>
          <cell r="H4425">
            <v>140</v>
          </cell>
          <cell r="I4425">
            <v>0</v>
          </cell>
          <cell r="J4425">
            <v>140</v>
          </cell>
          <cell r="K4425">
            <v>0</v>
          </cell>
          <cell r="L4425">
            <v>0</v>
          </cell>
          <cell r="M4425">
            <v>0</v>
          </cell>
          <cell r="N4425">
            <v>140</v>
          </cell>
        </row>
        <row r="4426">
          <cell r="A4426" t="str">
            <v>280.20.28.827-6100.01</v>
          </cell>
          <cell r="B4426" t="str">
            <v>280</v>
          </cell>
          <cell r="C4426" t="str">
            <v>20</v>
          </cell>
          <cell r="D4426" t="str">
            <v>28</v>
          </cell>
          <cell r="E4426" t="str">
            <v>827</v>
          </cell>
          <cell r="F4426" t="str">
            <v>6100.01</v>
          </cell>
          <cell r="G4426" t="str">
            <v>Utilities Electric</v>
          </cell>
          <cell r="H4426">
            <v>130</v>
          </cell>
          <cell r="I4426">
            <v>0</v>
          </cell>
          <cell r="J4426">
            <v>130</v>
          </cell>
          <cell r="K4426">
            <v>0</v>
          </cell>
          <cell r="L4426">
            <v>0</v>
          </cell>
          <cell r="M4426">
            <v>0</v>
          </cell>
          <cell r="N4426">
            <v>130</v>
          </cell>
        </row>
        <row r="4427">
          <cell r="A4427" t="str">
            <v>280.20.28.827-6100.04</v>
          </cell>
          <cell r="B4427" t="str">
            <v>280</v>
          </cell>
          <cell r="C4427" t="str">
            <v>20</v>
          </cell>
          <cell r="D4427" t="str">
            <v>28</v>
          </cell>
          <cell r="E4427" t="str">
            <v>827</v>
          </cell>
          <cell r="F4427" t="str">
            <v>6100.04</v>
          </cell>
          <cell r="G4427" t="str">
            <v>Utilities Water</v>
          </cell>
          <cell r="H4427">
            <v>1000</v>
          </cell>
          <cell r="I4427">
            <v>0</v>
          </cell>
          <cell r="J4427">
            <v>1000</v>
          </cell>
          <cell r="K4427">
            <v>0</v>
          </cell>
          <cell r="L4427">
            <v>0</v>
          </cell>
          <cell r="M4427">
            <v>252.22</v>
          </cell>
          <cell r="N4427">
            <v>747.78</v>
          </cell>
        </row>
        <row r="4428">
          <cell r="A4428" t="str">
            <v>280.20.28.827-6240.05</v>
          </cell>
          <cell r="B4428" t="str">
            <v>280</v>
          </cell>
          <cell r="C4428" t="str">
            <v>20</v>
          </cell>
          <cell r="D4428" t="str">
            <v>28</v>
          </cell>
          <cell r="E4428" t="str">
            <v>827</v>
          </cell>
          <cell r="F4428" t="str">
            <v>6240.05</v>
          </cell>
          <cell r="G4428" t="str">
            <v>Supplies-Parks Landscape Maintenance</v>
          </cell>
          <cell r="H4428">
            <v>500</v>
          </cell>
          <cell r="I4428">
            <v>0</v>
          </cell>
          <cell r="J4428">
            <v>500</v>
          </cell>
          <cell r="K4428">
            <v>0</v>
          </cell>
          <cell r="L4428">
            <v>0</v>
          </cell>
          <cell r="M4428">
            <v>0</v>
          </cell>
          <cell r="N4428">
            <v>500</v>
          </cell>
        </row>
        <row r="4429">
          <cell r="A4429" t="str">
            <v>280.20.28.827-6300.02</v>
          </cell>
          <cell r="B4429" t="str">
            <v>280</v>
          </cell>
          <cell r="C4429" t="str">
            <v>20</v>
          </cell>
          <cell r="D4429" t="str">
            <v>28</v>
          </cell>
          <cell r="E4429" t="str">
            <v>827</v>
          </cell>
          <cell r="F4429" t="str">
            <v>6300.02</v>
          </cell>
          <cell r="G4429" t="str">
            <v>Dues &amp; Subscriptions Publications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  <cell r="L4429">
            <v>0</v>
          </cell>
          <cell r="M4429">
            <v>0</v>
          </cell>
          <cell r="N4429">
            <v>0</v>
          </cell>
        </row>
        <row r="4430">
          <cell r="A4430" t="str">
            <v>280.20.28.827-6400.03</v>
          </cell>
          <cell r="B4430" t="str">
            <v>280</v>
          </cell>
          <cell r="C4430" t="str">
            <v>20</v>
          </cell>
          <cell r="D4430" t="str">
            <v>28</v>
          </cell>
          <cell r="E4430" t="str">
            <v>827</v>
          </cell>
          <cell r="F4430" t="str">
            <v>6400.03</v>
          </cell>
          <cell r="G4430" t="str">
            <v>Repairs &amp; Maintenance Major Repair &amp; Contingency</v>
          </cell>
          <cell r="H4430">
            <v>500</v>
          </cell>
          <cell r="I4430">
            <v>0</v>
          </cell>
          <cell r="J4430">
            <v>500</v>
          </cell>
          <cell r="K4430">
            <v>0</v>
          </cell>
          <cell r="L4430">
            <v>0</v>
          </cell>
          <cell r="M4430">
            <v>0</v>
          </cell>
          <cell r="N4430">
            <v>500</v>
          </cell>
        </row>
        <row r="4431">
          <cell r="A4431" t="str">
            <v>280.20.28.827-6600.05</v>
          </cell>
          <cell r="B4431" t="str">
            <v>280</v>
          </cell>
          <cell r="C4431" t="str">
            <v>20</v>
          </cell>
          <cell r="D4431" t="str">
            <v>28</v>
          </cell>
          <cell r="E4431" t="str">
            <v>827</v>
          </cell>
          <cell r="F4431" t="str">
            <v>6600.05</v>
          </cell>
          <cell r="G4431" t="str">
            <v>Administrative Expenses Public/Legal Advertisement</v>
          </cell>
          <cell r="H4431">
            <v>40</v>
          </cell>
          <cell r="I4431">
            <v>0</v>
          </cell>
          <cell r="J4431">
            <v>40</v>
          </cell>
          <cell r="K4431">
            <v>0</v>
          </cell>
          <cell r="L4431">
            <v>0</v>
          </cell>
          <cell r="M4431">
            <v>0</v>
          </cell>
          <cell r="N4431">
            <v>40</v>
          </cell>
        </row>
        <row r="4432">
          <cell r="A4432" t="str">
            <v>280.20.28.827-6600.25</v>
          </cell>
          <cell r="B4432" t="str">
            <v>280</v>
          </cell>
          <cell r="C4432" t="str">
            <v>20</v>
          </cell>
          <cell r="D4432" t="str">
            <v>28</v>
          </cell>
          <cell r="E4432" t="str">
            <v>827</v>
          </cell>
          <cell r="F4432" t="str">
            <v>6600.25</v>
          </cell>
          <cell r="G4432" t="str">
            <v>Administrative Expenses Support Services-Indirect Labor</v>
          </cell>
          <cell r="H4432">
            <v>4720</v>
          </cell>
          <cell r="I4432">
            <v>0</v>
          </cell>
          <cell r="J4432">
            <v>4720</v>
          </cell>
          <cell r="K4432">
            <v>0</v>
          </cell>
          <cell r="L4432">
            <v>0</v>
          </cell>
          <cell r="M4432">
            <v>0</v>
          </cell>
          <cell r="N4432">
            <v>4720</v>
          </cell>
        </row>
        <row r="4433">
          <cell r="A4433" t="str">
            <v>280.20.28.827-6600.27</v>
          </cell>
          <cell r="B4433" t="str">
            <v>280</v>
          </cell>
          <cell r="C4433" t="str">
            <v>20</v>
          </cell>
          <cell r="D4433" t="str">
            <v>28</v>
          </cell>
          <cell r="E4433" t="str">
            <v>827</v>
          </cell>
          <cell r="F4433" t="str">
            <v>6600.27</v>
          </cell>
          <cell r="G4433" t="str">
            <v>Administrative Expenses Support Services-Direct Labor</v>
          </cell>
          <cell r="H4433">
            <v>3500</v>
          </cell>
          <cell r="I4433">
            <v>0</v>
          </cell>
          <cell r="J4433">
            <v>3500</v>
          </cell>
          <cell r="K4433">
            <v>0</v>
          </cell>
          <cell r="L4433">
            <v>0</v>
          </cell>
          <cell r="M4433">
            <v>0</v>
          </cell>
          <cell r="N4433">
            <v>3500</v>
          </cell>
        </row>
        <row r="4434">
          <cell r="A4434" t="str">
            <v>280.20.28.827-8300.97</v>
          </cell>
          <cell r="B4434" t="str">
            <v>280</v>
          </cell>
          <cell r="C4434" t="str">
            <v>20</v>
          </cell>
          <cell r="D4434" t="str">
            <v>28</v>
          </cell>
          <cell r="E4434" t="str">
            <v>827</v>
          </cell>
          <cell r="F4434" t="str">
            <v>8300.97</v>
          </cell>
          <cell r="G4434" t="str">
            <v>Capital Improvements-Parks LMD Cap Reserve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  <cell r="L4434">
            <v>0</v>
          </cell>
          <cell r="M4434">
            <v>0</v>
          </cell>
          <cell r="N4434">
            <v>0</v>
          </cell>
        </row>
        <row r="4435">
          <cell r="A4435" t="str">
            <v>280.20.28.827-8300.99</v>
          </cell>
          <cell r="B4435" t="str">
            <v>280</v>
          </cell>
          <cell r="C4435" t="str">
            <v>20</v>
          </cell>
          <cell r="D4435" t="str">
            <v>28</v>
          </cell>
          <cell r="E4435" t="str">
            <v>827</v>
          </cell>
          <cell r="F4435" t="str">
            <v>8300.99</v>
          </cell>
          <cell r="G4435" t="str">
            <v>Capital Improvements-Parks General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  <cell r="L4435">
            <v>0</v>
          </cell>
          <cell r="M4435">
            <v>0</v>
          </cell>
          <cell r="N4435">
            <v>0</v>
          </cell>
        </row>
        <row r="4436">
          <cell r="A4436" t="str">
            <v>280.20.28.828-6000.10</v>
          </cell>
          <cell r="B4436" t="str">
            <v>280</v>
          </cell>
          <cell r="C4436" t="str">
            <v>20</v>
          </cell>
          <cell r="D4436" t="str">
            <v>28</v>
          </cell>
          <cell r="E4436" t="str">
            <v>828</v>
          </cell>
          <cell r="F4436" t="str">
            <v>6000.10</v>
          </cell>
          <cell r="G4436" t="str">
            <v>Professional Services Consultant</v>
          </cell>
          <cell r="H4436">
            <v>250</v>
          </cell>
          <cell r="I4436">
            <v>0</v>
          </cell>
          <cell r="J4436">
            <v>250</v>
          </cell>
          <cell r="K4436">
            <v>0</v>
          </cell>
          <cell r="L4436">
            <v>0</v>
          </cell>
          <cell r="M4436">
            <v>56.48</v>
          </cell>
          <cell r="N4436">
            <v>193.52</v>
          </cell>
        </row>
        <row r="4437">
          <cell r="A4437" t="str">
            <v>280.20.28.828-6000.11</v>
          </cell>
          <cell r="B4437" t="str">
            <v>280</v>
          </cell>
          <cell r="C4437" t="str">
            <v>20</v>
          </cell>
          <cell r="D4437" t="str">
            <v>28</v>
          </cell>
          <cell r="E4437" t="str">
            <v>828</v>
          </cell>
          <cell r="F4437" t="str">
            <v>6000.11</v>
          </cell>
          <cell r="G4437" t="str">
            <v>Professional Services County Admin Fee</v>
          </cell>
          <cell r="H4437">
            <v>65</v>
          </cell>
          <cell r="I4437">
            <v>0</v>
          </cell>
          <cell r="J4437">
            <v>65</v>
          </cell>
          <cell r="K4437">
            <v>0</v>
          </cell>
          <cell r="L4437">
            <v>0</v>
          </cell>
          <cell r="M4437">
            <v>0</v>
          </cell>
          <cell r="N4437">
            <v>65</v>
          </cell>
        </row>
        <row r="4438">
          <cell r="A4438" t="str">
            <v>280.20.28.828-6100.01</v>
          </cell>
          <cell r="B4438" t="str">
            <v>280</v>
          </cell>
          <cell r="C4438" t="str">
            <v>20</v>
          </cell>
          <cell r="D4438" t="str">
            <v>28</v>
          </cell>
          <cell r="E4438" t="str">
            <v>828</v>
          </cell>
          <cell r="F4438" t="str">
            <v>6100.01</v>
          </cell>
          <cell r="G4438" t="str">
            <v>Utilities Electric</v>
          </cell>
          <cell r="H4438">
            <v>130</v>
          </cell>
          <cell r="I4438">
            <v>0</v>
          </cell>
          <cell r="J4438">
            <v>130</v>
          </cell>
          <cell r="K4438">
            <v>0</v>
          </cell>
          <cell r="L4438">
            <v>0</v>
          </cell>
          <cell r="M4438">
            <v>0</v>
          </cell>
          <cell r="N4438">
            <v>130</v>
          </cell>
        </row>
        <row r="4439">
          <cell r="A4439" t="str">
            <v>280.20.28.828-6100.04</v>
          </cell>
          <cell r="B4439" t="str">
            <v>280</v>
          </cell>
          <cell r="C4439" t="str">
            <v>20</v>
          </cell>
          <cell r="D4439" t="str">
            <v>28</v>
          </cell>
          <cell r="E4439" t="str">
            <v>828</v>
          </cell>
          <cell r="F4439" t="str">
            <v>6100.04</v>
          </cell>
          <cell r="G4439" t="str">
            <v>Utilities Water</v>
          </cell>
          <cell r="H4439">
            <v>510</v>
          </cell>
          <cell r="I4439">
            <v>0</v>
          </cell>
          <cell r="J4439">
            <v>510</v>
          </cell>
          <cell r="K4439">
            <v>0</v>
          </cell>
          <cell r="L4439">
            <v>0</v>
          </cell>
          <cell r="M4439">
            <v>108.09</v>
          </cell>
          <cell r="N4439">
            <v>401.91</v>
          </cell>
        </row>
        <row r="4440">
          <cell r="A4440" t="str">
            <v>280.20.28.828-6240.05</v>
          </cell>
          <cell r="B4440" t="str">
            <v>280</v>
          </cell>
          <cell r="C4440" t="str">
            <v>20</v>
          </cell>
          <cell r="D4440" t="str">
            <v>28</v>
          </cell>
          <cell r="E4440" t="str">
            <v>828</v>
          </cell>
          <cell r="F4440" t="str">
            <v>6240.05</v>
          </cell>
          <cell r="G4440" t="str">
            <v>Supplies-Parks Landscape Maintenance</v>
          </cell>
          <cell r="H4440">
            <v>410</v>
          </cell>
          <cell r="I4440">
            <v>0</v>
          </cell>
          <cell r="J4440">
            <v>410</v>
          </cell>
          <cell r="K4440">
            <v>0</v>
          </cell>
          <cell r="L4440">
            <v>0</v>
          </cell>
          <cell r="M4440">
            <v>29.85</v>
          </cell>
          <cell r="N4440">
            <v>380.15</v>
          </cell>
        </row>
        <row r="4441">
          <cell r="A4441" t="str">
            <v>280.20.28.828-6400.03</v>
          </cell>
          <cell r="B4441" t="str">
            <v>280</v>
          </cell>
          <cell r="C4441" t="str">
            <v>20</v>
          </cell>
          <cell r="D4441" t="str">
            <v>28</v>
          </cell>
          <cell r="E4441" t="str">
            <v>828</v>
          </cell>
          <cell r="F4441" t="str">
            <v>6400.03</v>
          </cell>
          <cell r="G4441" t="str">
            <v>Repairs &amp; Maintenance Major Repair &amp; Contingency</v>
          </cell>
          <cell r="H4441">
            <v>500</v>
          </cell>
          <cell r="I4441">
            <v>0</v>
          </cell>
          <cell r="J4441">
            <v>500</v>
          </cell>
          <cell r="K4441">
            <v>0</v>
          </cell>
          <cell r="L4441">
            <v>0</v>
          </cell>
          <cell r="M4441">
            <v>0</v>
          </cell>
          <cell r="N4441">
            <v>500</v>
          </cell>
        </row>
        <row r="4442">
          <cell r="A4442" t="str">
            <v>280.20.28.828-6600.05</v>
          </cell>
          <cell r="B4442" t="str">
            <v>280</v>
          </cell>
          <cell r="C4442" t="str">
            <v>20</v>
          </cell>
          <cell r="D4442" t="str">
            <v>28</v>
          </cell>
          <cell r="E4442" t="str">
            <v>828</v>
          </cell>
          <cell r="F4442" t="str">
            <v>6600.05</v>
          </cell>
          <cell r="G4442" t="str">
            <v>Administrative Expenses Public/Legal Advertisement</v>
          </cell>
          <cell r="H4442">
            <v>40</v>
          </cell>
          <cell r="I4442">
            <v>0</v>
          </cell>
          <cell r="J4442">
            <v>40</v>
          </cell>
          <cell r="K4442">
            <v>0</v>
          </cell>
          <cell r="L4442">
            <v>0</v>
          </cell>
          <cell r="M4442">
            <v>0</v>
          </cell>
          <cell r="N4442">
            <v>40</v>
          </cell>
        </row>
        <row r="4443">
          <cell r="A4443" t="str">
            <v>280.20.28.828-6600.25</v>
          </cell>
          <cell r="B4443" t="str">
            <v>280</v>
          </cell>
          <cell r="C4443" t="str">
            <v>20</v>
          </cell>
          <cell r="D4443" t="str">
            <v>28</v>
          </cell>
          <cell r="E4443" t="str">
            <v>828</v>
          </cell>
          <cell r="F4443" t="str">
            <v>6600.25</v>
          </cell>
          <cell r="G4443" t="str">
            <v>Administrative Expenses Support Services-Indirect Labor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  <cell r="L4443">
            <v>0</v>
          </cell>
          <cell r="M4443">
            <v>0</v>
          </cell>
          <cell r="N4443">
            <v>0</v>
          </cell>
        </row>
        <row r="4444">
          <cell r="A4444" t="str">
            <v>280.20.28.828-6600.27</v>
          </cell>
          <cell r="B4444" t="str">
            <v>280</v>
          </cell>
          <cell r="C4444" t="str">
            <v>20</v>
          </cell>
          <cell r="D4444" t="str">
            <v>28</v>
          </cell>
          <cell r="E4444" t="str">
            <v>828</v>
          </cell>
          <cell r="F4444" t="str">
            <v>6600.27</v>
          </cell>
          <cell r="G4444" t="str">
            <v>Administrative Expenses Support Services-Direct Labor</v>
          </cell>
          <cell r="H4444">
            <v>4400</v>
          </cell>
          <cell r="I4444">
            <v>0</v>
          </cell>
          <cell r="J4444">
            <v>4400</v>
          </cell>
          <cell r="K4444">
            <v>0</v>
          </cell>
          <cell r="L4444">
            <v>0</v>
          </cell>
          <cell r="M4444">
            <v>0</v>
          </cell>
          <cell r="N4444">
            <v>4400</v>
          </cell>
        </row>
        <row r="4445">
          <cell r="A4445" t="str">
            <v>280.20.28.828-8300.97</v>
          </cell>
          <cell r="B4445" t="str">
            <v>280</v>
          </cell>
          <cell r="C4445" t="str">
            <v>20</v>
          </cell>
          <cell r="D4445" t="str">
            <v>28</v>
          </cell>
          <cell r="E4445" t="str">
            <v>828</v>
          </cell>
          <cell r="F4445" t="str">
            <v>8300.97</v>
          </cell>
          <cell r="G4445" t="str">
            <v>Capital Improvements-Parks LMD Cap Reserve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  <cell r="L4445">
            <v>0</v>
          </cell>
          <cell r="M4445">
            <v>0</v>
          </cell>
          <cell r="N4445">
            <v>0</v>
          </cell>
        </row>
        <row r="4446">
          <cell r="A4446" t="str">
            <v>280.20.28.829-6000.10</v>
          </cell>
          <cell r="B4446" t="str">
            <v>280</v>
          </cell>
          <cell r="C4446" t="str">
            <v>20</v>
          </cell>
          <cell r="D4446" t="str">
            <v>28</v>
          </cell>
          <cell r="E4446" t="str">
            <v>829</v>
          </cell>
          <cell r="F4446" t="str">
            <v>6000.10</v>
          </cell>
          <cell r="G4446" t="str">
            <v>Professional Services Consultant</v>
          </cell>
          <cell r="H4446">
            <v>500</v>
          </cell>
          <cell r="I4446">
            <v>0</v>
          </cell>
          <cell r="J4446">
            <v>500</v>
          </cell>
          <cell r="K4446">
            <v>0</v>
          </cell>
          <cell r="L4446">
            <v>0</v>
          </cell>
          <cell r="M4446">
            <v>160.51</v>
          </cell>
          <cell r="N4446">
            <v>339.49</v>
          </cell>
        </row>
        <row r="4447">
          <cell r="A4447" t="str">
            <v>280.20.28.829-6000.11</v>
          </cell>
          <cell r="B4447" t="str">
            <v>280</v>
          </cell>
          <cell r="C4447" t="str">
            <v>20</v>
          </cell>
          <cell r="D4447" t="str">
            <v>28</v>
          </cell>
          <cell r="E4447" t="str">
            <v>829</v>
          </cell>
          <cell r="F4447" t="str">
            <v>6000.11</v>
          </cell>
          <cell r="G4447" t="str">
            <v>Professional Services County Admin Fee</v>
          </cell>
          <cell r="H4447">
            <v>135</v>
          </cell>
          <cell r="I4447">
            <v>0</v>
          </cell>
          <cell r="J4447">
            <v>135</v>
          </cell>
          <cell r="K4447">
            <v>0</v>
          </cell>
          <cell r="L4447">
            <v>0</v>
          </cell>
          <cell r="M4447">
            <v>0</v>
          </cell>
          <cell r="N4447">
            <v>135</v>
          </cell>
        </row>
        <row r="4448">
          <cell r="A4448" t="str">
            <v>280.20.28.829-6100.01</v>
          </cell>
          <cell r="B4448" t="str">
            <v>280</v>
          </cell>
          <cell r="C4448" t="str">
            <v>20</v>
          </cell>
          <cell r="D4448" t="str">
            <v>28</v>
          </cell>
          <cell r="E4448" t="str">
            <v>829</v>
          </cell>
          <cell r="F4448" t="str">
            <v>6100.01</v>
          </cell>
          <cell r="G4448" t="str">
            <v>Utilities Electric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  <cell r="L4448">
            <v>0</v>
          </cell>
          <cell r="M4448">
            <v>0</v>
          </cell>
          <cell r="N4448">
            <v>0</v>
          </cell>
        </row>
        <row r="4449">
          <cell r="A4449" t="str">
            <v>280.20.28.829-6100.04</v>
          </cell>
          <cell r="B4449" t="str">
            <v>280</v>
          </cell>
          <cell r="C4449" t="str">
            <v>20</v>
          </cell>
          <cell r="D4449" t="str">
            <v>28</v>
          </cell>
          <cell r="E4449" t="str">
            <v>829</v>
          </cell>
          <cell r="F4449" t="str">
            <v>6100.04</v>
          </cell>
          <cell r="G4449" t="str">
            <v>Utilities Water</v>
          </cell>
          <cell r="H4449">
            <v>1300</v>
          </cell>
          <cell r="I4449">
            <v>0</v>
          </cell>
          <cell r="J4449">
            <v>1300</v>
          </cell>
          <cell r="K4449">
            <v>0</v>
          </cell>
          <cell r="L4449">
            <v>0</v>
          </cell>
          <cell r="M4449">
            <v>289.95999999999998</v>
          </cell>
          <cell r="N4449">
            <v>1010.04</v>
          </cell>
        </row>
        <row r="4450">
          <cell r="A4450" t="str">
            <v>280.20.28.829-6240.05</v>
          </cell>
          <cell r="B4450" t="str">
            <v>280</v>
          </cell>
          <cell r="C4450" t="str">
            <v>20</v>
          </cell>
          <cell r="D4450" t="str">
            <v>28</v>
          </cell>
          <cell r="E4450" t="str">
            <v>829</v>
          </cell>
          <cell r="F4450" t="str">
            <v>6240.05</v>
          </cell>
          <cell r="G4450" t="str">
            <v>Supplies-Parks Landscape Maintenance</v>
          </cell>
          <cell r="H4450">
            <v>600</v>
          </cell>
          <cell r="I4450">
            <v>0</v>
          </cell>
          <cell r="J4450">
            <v>600</v>
          </cell>
          <cell r="K4450">
            <v>0</v>
          </cell>
          <cell r="L4450">
            <v>0</v>
          </cell>
          <cell r="M4450">
            <v>0</v>
          </cell>
          <cell r="N4450">
            <v>600</v>
          </cell>
        </row>
        <row r="4451">
          <cell r="A4451" t="str">
            <v>280.20.28.829-6400.03</v>
          </cell>
          <cell r="B4451" t="str">
            <v>280</v>
          </cell>
          <cell r="C4451" t="str">
            <v>20</v>
          </cell>
          <cell r="D4451" t="str">
            <v>28</v>
          </cell>
          <cell r="E4451" t="str">
            <v>829</v>
          </cell>
          <cell r="F4451" t="str">
            <v>6400.03</v>
          </cell>
          <cell r="G4451" t="str">
            <v>Repairs &amp; Maintenance Major Repair &amp; Contingency</v>
          </cell>
          <cell r="H4451">
            <v>5000</v>
          </cell>
          <cell r="I4451">
            <v>0</v>
          </cell>
          <cell r="J4451">
            <v>5000</v>
          </cell>
          <cell r="K4451">
            <v>0</v>
          </cell>
          <cell r="L4451">
            <v>0</v>
          </cell>
          <cell r="M4451">
            <v>0</v>
          </cell>
          <cell r="N4451">
            <v>5000</v>
          </cell>
        </row>
        <row r="4452">
          <cell r="A4452" t="str">
            <v>280.20.28.829-6600.05</v>
          </cell>
          <cell r="B4452" t="str">
            <v>280</v>
          </cell>
          <cell r="C4452" t="str">
            <v>20</v>
          </cell>
          <cell r="D4452" t="str">
            <v>28</v>
          </cell>
          <cell r="E4452" t="str">
            <v>829</v>
          </cell>
          <cell r="F4452" t="str">
            <v>6600.05</v>
          </cell>
          <cell r="G4452" t="str">
            <v>Administrative Expenses Public/Legal Advertisement</v>
          </cell>
          <cell r="H4452">
            <v>40</v>
          </cell>
          <cell r="I4452">
            <v>0</v>
          </cell>
          <cell r="J4452">
            <v>40</v>
          </cell>
          <cell r="K4452">
            <v>0</v>
          </cell>
          <cell r="L4452">
            <v>0</v>
          </cell>
          <cell r="M4452">
            <v>0</v>
          </cell>
          <cell r="N4452">
            <v>40</v>
          </cell>
        </row>
        <row r="4453">
          <cell r="A4453" t="str">
            <v>280.20.28.829-6600.25</v>
          </cell>
          <cell r="B4453" t="str">
            <v>280</v>
          </cell>
          <cell r="C4453" t="str">
            <v>20</v>
          </cell>
          <cell r="D4453" t="str">
            <v>28</v>
          </cell>
          <cell r="E4453" t="str">
            <v>829</v>
          </cell>
          <cell r="F4453" t="str">
            <v>6600.25</v>
          </cell>
          <cell r="G4453" t="str">
            <v>Administrative Expenses Support Services-Indirect Labor</v>
          </cell>
          <cell r="H4453">
            <v>4720</v>
          </cell>
          <cell r="I4453">
            <v>0</v>
          </cell>
          <cell r="J4453">
            <v>4720</v>
          </cell>
          <cell r="K4453">
            <v>0</v>
          </cell>
          <cell r="L4453">
            <v>0</v>
          </cell>
          <cell r="M4453">
            <v>0</v>
          </cell>
          <cell r="N4453">
            <v>4720</v>
          </cell>
        </row>
        <row r="4454">
          <cell r="A4454" t="str">
            <v>280.20.28.829-6600.27</v>
          </cell>
          <cell r="B4454" t="str">
            <v>280</v>
          </cell>
          <cell r="C4454" t="str">
            <v>20</v>
          </cell>
          <cell r="D4454" t="str">
            <v>28</v>
          </cell>
          <cell r="E4454" t="str">
            <v>829</v>
          </cell>
          <cell r="F4454" t="str">
            <v>6600.27</v>
          </cell>
          <cell r="G4454" t="str">
            <v>Administrative Expenses Support Services-Direct Labor</v>
          </cell>
          <cell r="H4454">
            <v>5000</v>
          </cell>
          <cell r="I4454">
            <v>0</v>
          </cell>
          <cell r="J4454">
            <v>5000</v>
          </cell>
          <cell r="K4454">
            <v>0</v>
          </cell>
          <cell r="L4454">
            <v>0</v>
          </cell>
          <cell r="M4454">
            <v>0</v>
          </cell>
          <cell r="N4454">
            <v>5000</v>
          </cell>
        </row>
        <row r="4455">
          <cell r="A4455" t="str">
            <v>280.20.28.829-8300.97</v>
          </cell>
          <cell r="B4455" t="str">
            <v>280</v>
          </cell>
          <cell r="C4455" t="str">
            <v>20</v>
          </cell>
          <cell r="D4455" t="str">
            <v>28</v>
          </cell>
          <cell r="E4455" t="str">
            <v>829</v>
          </cell>
          <cell r="F4455" t="str">
            <v>8300.97</v>
          </cell>
          <cell r="G4455" t="str">
            <v>Capital Improvements-Parks LMD Cap Reserve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  <cell r="L4455">
            <v>0</v>
          </cell>
          <cell r="M4455">
            <v>0</v>
          </cell>
          <cell r="N4455">
            <v>0</v>
          </cell>
        </row>
        <row r="4456">
          <cell r="A4456" t="str">
            <v>280.20.28.831-6000.10</v>
          </cell>
          <cell r="B4456" t="str">
            <v>280</v>
          </cell>
          <cell r="C4456" t="str">
            <v>20</v>
          </cell>
          <cell r="D4456" t="str">
            <v>28</v>
          </cell>
          <cell r="E4456" t="str">
            <v>831</v>
          </cell>
          <cell r="F4456" t="str">
            <v>6000.10</v>
          </cell>
          <cell r="G4456" t="str">
            <v>Professional Services Consultant</v>
          </cell>
          <cell r="H4456">
            <v>300</v>
          </cell>
          <cell r="I4456">
            <v>0</v>
          </cell>
          <cell r="J4456">
            <v>300</v>
          </cell>
          <cell r="K4456">
            <v>0</v>
          </cell>
          <cell r="L4456">
            <v>0</v>
          </cell>
          <cell r="M4456">
            <v>72.819999999999993</v>
          </cell>
          <cell r="N4456">
            <v>227.18</v>
          </cell>
        </row>
        <row r="4457">
          <cell r="A4457" t="str">
            <v>280.20.28.831-6000.11</v>
          </cell>
          <cell r="B4457" t="str">
            <v>280</v>
          </cell>
          <cell r="C4457" t="str">
            <v>20</v>
          </cell>
          <cell r="D4457" t="str">
            <v>28</v>
          </cell>
          <cell r="E4457" t="str">
            <v>831</v>
          </cell>
          <cell r="F4457" t="str">
            <v>6000.11</v>
          </cell>
          <cell r="G4457" t="str">
            <v>Professional Services County Admin Fee</v>
          </cell>
          <cell r="H4457">
            <v>140</v>
          </cell>
          <cell r="I4457">
            <v>0</v>
          </cell>
          <cell r="J4457">
            <v>140</v>
          </cell>
          <cell r="K4457">
            <v>0</v>
          </cell>
          <cell r="L4457">
            <v>0</v>
          </cell>
          <cell r="M4457">
            <v>0</v>
          </cell>
          <cell r="N4457">
            <v>140</v>
          </cell>
        </row>
        <row r="4458">
          <cell r="A4458" t="str">
            <v>280.20.28.831-6100.01</v>
          </cell>
          <cell r="B4458" t="str">
            <v>280</v>
          </cell>
          <cell r="C4458" t="str">
            <v>20</v>
          </cell>
          <cell r="D4458" t="str">
            <v>28</v>
          </cell>
          <cell r="E4458" t="str">
            <v>831</v>
          </cell>
          <cell r="F4458" t="str">
            <v>6100.01</v>
          </cell>
          <cell r="G4458" t="str">
            <v>Utilities Electric</v>
          </cell>
          <cell r="H4458">
            <v>135</v>
          </cell>
          <cell r="I4458">
            <v>0</v>
          </cell>
          <cell r="J4458">
            <v>135</v>
          </cell>
          <cell r="K4458">
            <v>0</v>
          </cell>
          <cell r="L4458">
            <v>0</v>
          </cell>
          <cell r="M4458">
            <v>23.01</v>
          </cell>
          <cell r="N4458">
            <v>111.99</v>
          </cell>
        </row>
        <row r="4459">
          <cell r="A4459" t="str">
            <v>280.20.28.831-6100.04</v>
          </cell>
          <cell r="B4459" t="str">
            <v>280</v>
          </cell>
          <cell r="C4459" t="str">
            <v>20</v>
          </cell>
          <cell r="D4459" t="str">
            <v>28</v>
          </cell>
          <cell r="E4459" t="str">
            <v>831</v>
          </cell>
          <cell r="F4459" t="str">
            <v>6100.04</v>
          </cell>
          <cell r="G4459" t="str">
            <v>Utilities Water</v>
          </cell>
          <cell r="H4459">
            <v>1400</v>
          </cell>
          <cell r="I4459">
            <v>0</v>
          </cell>
          <cell r="J4459">
            <v>1400</v>
          </cell>
          <cell r="K4459">
            <v>0</v>
          </cell>
          <cell r="L4459">
            <v>0</v>
          </cell>
          <cell r="M4459">
            <v>583.27</v>
          </cell>
          <cell r="N4459">
            <v>816.73</v>
          </cell>
        </row>
        <row r="4460">
          <cell r="A4460" t="str">
            <v>280.20.28.831-6240.05</v>
          </cell>
          <cell r="B4460" t="str">
            <v>280</v>
          </cell>
          <cell r="C4460" t="str">
            <v>20</v>
          </cell>
          <cell r="D4460" t="str">
            <v>28</v>
          </cell>
          <cell r="E4460" t="str">
            <v>831</v>
          </cell>
          <cell r="F4460" t="str">
            <v>6240.05</v>
          </cell>
          <cell r="G4460" t="str">
            <v>Supplies-Parks Landscape Maintenance</v>
          </cell>
          <cell r="H4460">
            <v>1500</v>
          </cell>
          <cell r="I4460">
            <v>0</v>
          </cell>
          <cell r="J4460">
            <v>1500</v>
          </cell>
          <cell r="K4460">
            <v>0</v>
          </cell>
          <cell r="L4460">
            <v>0</v>
          </cell>
          <cell r="M4460">
            <v>29.85</v>
          </cell>
          <cell r="N4460">
            <v>1470.15</v>
          </cell>
        </row>
        <row r="4461">
          <cell r="A4461" t="str">
            <v>280.20.28.831-6400.03</v>
          </cell>
          <cell r="B4461" t="str">
            <v>280</v>
          </cell>
          <cell r="C4461" t="str">
            <v>20</v>
          </cell>
          <cell r="D4461" t="str">
            <v>28</v>
          </cell>
          <cell r="E4461" t="str">
            <v>831</v>
          </cell>
          <cell r="F4461" t="str">
            <v>6400.03</v>
          </cell>
          <cell r="G4461" t="str">
            <v>Repairs &amp; Maintenance Major Repair &amp; Contingency</v>
          </cell>
          <cell r="H4461">
            <v>400</v>
          </cell>
          <cell r="I4461">
            <v>0</v>
          </cell>
          <cell r="J4461">
            <v>400</v>
          </cell>
          <cell r="K4461">
            <v>0</v>
          </cell>
          <cell r="L4461">
            <v>0</v>
          </cell>
          <cell r="M4461">
            <v>0</v>
          </cell>
          <cell r="N4461">
            <v>400</v>
          </cell>
        </row>
        <row r="4462">
          <cell r="A4462" t="str">
            <v>280.20.28.831-6600.05</v>
          </cell>
          <cell r="B4462" t="str">
            <v>280</v>
          </cell>
          <cell r="C4462" t="str">
            <v>20</v>
          </cell>
          <cell r="D4462" t="str">
            <v>28</v>
          </cell>
          <cell r="E4462" t="str">
            <v>831</v>
          </cell>
          <cell r="F4462" t="str">
            <v>6600.05</v>
          </cell>
          <cell r="G4462" t="str">
            <v>Administrative Expenses Public/Legal Advertisement</v>
          </cell>
          <cell r="H4462">
            <v>40</v>
          </cell>
          <cell r="I4462">
            <v>0</v>
          </cell>
          <cell r="J4462">
            <v>40</v>
          </cell>
          <cell r="K4462">
            <v>0</v>
          </cell>
          <cell r="L4462">
            <v>0</v>
          </cell>
          <cell r="M4462">
            <v>0</v>
          </cell>
          <cell r="N4462">
            <v>40</v>
          </cell>
        </row>
        <row r="4463">
          <cell r="A4463" t="str">
            <v>280.20.28.831-6600.25</v>
          </cell>
          <cell r="B4463" t="str">
            <v>280</v>
          </cell>
          <cell r="C4463" t="str">
            <v>20</v>
          </cell>
          <cell r="D4463" t="str">
            <v>28</v>
          </cell>
          <cell r="E4463" t="str">
            <v>831</v>
          </cell>
          <cell r="F4463" t="str">
            <v>6600.25</v>
          </cell>
          <cell r="G4463" t="str">
            <v>Administrative Expenses Support Services-Indirect Labor</v>
          </cell>
          <cell r="H4463">
            <v>0</v>
          </cell>
          <cell r="I4463">
            <v>0</v>
          </cell>
          <cell r="J4463">
            <v>0</v>
          </cell>
          <cell r="K4463">
            <v>0</v>
          </cell>
          <cell r="L4463">
            <v>0</v>
          </cell>
          <cell r="M4463">
            <v>0</v>
          </cell>
          <cell r="N4463">
            <v>0</v>
          </cell>
        </row>
        <row r="4464">
          <cell r="A4464" t="str">
            <v>280.20.28.831-6600.27</v>
          </cell>
          <cell r="B4464" t="str">
            <v>280</v>
          </cell>
          <cell r="C4464" t="str">
            <v>20</v>
          </cell>
          <cell r="D4464" t="str">
            <v>28</v>
          </cell>
          <cell r="E4464" t="str">
            <v>831</v>
          </cell>
          <cell r="F4464" t="str">
            <v>6600.27</v>
          </cell>
          <cell r="G4464" t="str">
            <v>Administrative Expenses Support Services-Direct Labor</v>
          </cell>
          <cell r="H4464">
            <v>11500</v>
          </cell>
          <cell r="I4464">
            <v>0</v>
          </cell>
          <cell r="J4464">
            <v>11500</v>
          </cell>
          <cell r="K4464">
            <v>0</v>
          </cell>
          <cell r="L4464">
            <v>0</v>
          </cell>
          <cell r="M4464">
            <v>0</v>
          </cell>
          <cell r="N4464">
            <v>11500</v>
          </cell>
        </row>
        <row r="4465">
          <cell r="A4465" t="str">
            <v>280.20.28.831-8300.97</v>
          </cell>
          <cell r="B4465" t="str">
            <v>280</v>
          </cell>
          <cell r="C4465" t="str">
            <v>20</v>
          </cell>
          <cell r="D4465" t="str">
            <v>28</v>
          </cell>
          <cell r="E4465" t="str">
            <v>831</v>
          </cell>
          <cell r="F4465" t="str">
            <v>8300.97</v>
          </cell>
          <cell r="G4465" t="str">
            <v>Capital Improvements-Parks LMD Cap Reserve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  <cell r="L4465">
            <v>0</v>
          </cell>
          <cell r="M4465">
            <v>0</v>
          </cell>
          <cell r="N4465">
            <v>0</v>
          </cell>
        </row>
        <row r="4466">
          <cell r="A4466" t="str">
            <v>280.20.28.832-6000.10</v>
          </cell>
          <cell r="B4466" t="str">
            <v>280</v>
          </cell>
          <cell r="C4466" t="str">
            <v>20</v>
          </cell>
          <cell r="D4466" t="str">
            <v>28</v>
          </cell>
          <cell r="E4466" t="str">
            <v>832</v>
          </cell>
          <cell r="F4466" t="str">
            <v>6000.10</v>
          </cell>
          <cell r="G4466" t="str">
            <v>Professional Services Consultant</v>
          </cell>
          <cell r="H4466">
            <v>785</v>
          </cell>
          <cell r="I4466">
            <v>0</v>
          </cell>
          <cell r="J4466">
            <v>785</v>
          </cell>
          <cell r="K4466">
            <v>0</v>
          </cell>
          <cell r="L4466">
            <v>0</v>
          </cell>
          <cell r="M4466">
            <v>193.21</v>
          </cell>
          <cell r="N4466">
            <v>591.79</v>
          </cell>
        </row>
        <row r="4467">
          <cell r="A4467" t="str">
            <v>280.20.28.832-6000.11</v>
          </cell>
          <cell r="B4467" t="str">
            <v>280</v>
          </cell>
          <cell r="C4467" t="str">
            <v>20</v>
          </cell>
          <cell r="D4467" t="str">
            <v>28</v>
          </cell>
          <cell r="E4467" t="str">
            <v>832</v>
          </cell>
          <cell r="F4467" t="str">
            <v>6000.11</v>
          </cell>
          <cell r="G4467" t="str">
            <v>Professional Services County Admin Fee</v>
          </cell>
          <cell r="H4467">
            <v>250</v>
          </cell>
          <cell r="I4467">
            <v>0</v>
          </cell>
          <cell r="J4467">
            <v>250</v>
          </cell>
          <cell r="K4467">
            <v>0</v>
          </cell>
          <cell r="L4467">
            <v>0</v>
          </cell>
          <cell r="M4467">
            <v>0</v>
          </cell>
          <cell r="N4467">
            <v>250</v>
          </cell>
        </row>
        <row r="4468">
          <cell r="A4468" t="str">
            <v>280.20.28.832-6100.01</v>
          </cell>
          <cell r="B4468" t="str">
            <v>280</v>
          </cell>
          <cell r="C4468" t="str">
            <v>20</v>
          </cell>
          <cell r="D4468" t="str">
            <v>28</v>
          </cell>
          <cell r="E4468" t="str">
            <v>832</v>
          </cell>
          <cell r="F4468" t="str">
            <v>6100.01</v>
          </cell>
          <cell r="G4468" t="str">
            <v>Utilities Electric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  <cell r="L4468">
            <v>0</v>
          </cell>
          <cell r="M4468">
            <v>22.36</v>
          </cell>
          <cell r="N4468">
            <v>-22.36</v>
          </cell>
        </row>
        <row r="4469">
          <cell r="A4469" t="str">
            <v>280.20.28.832-6100.04</v>
          </cell>
          <cell r="B4469" t="str">
            <v>280</v>
          </cell>
          <cell r="C4469" t="str">
            <v>20</v>
          </cell>
          <cell r="D4469" t="str">
            <v>28</v>
          </cell>
          <cell r="E4469" t="str">
            <v>832</v>
          </cell>
          <cell r="F4469" t="str">
            <v>6100.04</v>
          </cell>
          <cell r="G4469" t="str">
            <v>Utilities Water</v>
          </cell>
          <cell r="H4469">
            <v>12000</v>
          </cell>
          <cell r="I4469">
            <v>0</v>
          </cell>
          <cell r="J4469">
            <v>12000</v>
          </cell>
          <cell r="K4469">
            <v>0</v>
          </cell>
          <cell r="L4469">
            <v>0</v>
          </cell>
          <cell r="M4469">
            <v>4583.26</v>
          </cell>
          <cell r="N4469">
            <v>7416.74</v>
          </cell>
        </row>
        <row r="4470">
          <cell r="A4470" t="str">
            <v>280.20.28.832-6240.05</v>
          </cell>
          <cell r="B4470" t="str">
            <v>280</v>
          </cell>
          <cell r="C4470" t="str">
            <v>20</v>
          </cell>
          <cell r="D4470" t="str">
            <v>28</v>
          </cell>
          <cell r="E4470" t="str">
            <v>832</v>
          </cell>
          <cell r="F4470" t="str">
            <v>6240.05</v>
          </cell>
          <cell r="G4470" t="str">
            <v>Supplies-Parks Landscape Maintenance</v>
          </cell>
          <cell r="H4470">
            <v>1300</v>
          </cell>
          <cell r="I4470">
            <v>0</v>
          </cell>
          <cell r="J4470">
            <v>1300</v>
          </cell>
          <cell r="K4470">
            <v>0</v>
          </cell>
          <cell r="L4470">
            <v>0</v>
          </cell>
          <cell r="M4470">
            <v>29.85</v>
          </cell>
          <cell r="N4470">
            <v>1270.1500000000001</v>
          </cell>
        </row>
        <row r="4471">
          <cell r="A4471" t="str">
            <v>280.20.28.832-6400.03</v>
          </cell>
          <cell r="B4471" t="str">
            <v>280</v>
          </cell>
          <cell r="C4471" t="str">
            <v>20</v>
          </cell>
          <cell r="D4471" t="str">
            <v>28</v>
          </cell>
          <cell r="E4471" t="str">
            <v>832</v>
          </cell>
          <cell r="F4471" t="str">
            <v>6400.03</v>
          </cell>
          <cell r="G4471" t="str">
            <v>Repairs &amp; Maintenance Major Repair &amp; Contingency</v>
          </cell>
          <cell r="H4471">
            <v>2000</v>
          </cell>
          <cell r="I4471">
            <v>0</v>
          </cell>
          <cell r="J4471">
            <v>2000</v>
          </cell>
          <cell r="K4471">
            <v>0</v>
          </cell>
          <cell r="L4471">
            <v>1100</v>
          </cell>
          <cell r="M4471">
            <v>0</v>
          </cell>
          <cell r="N4471">
            <v>900</v>
          </cell>
        </row>
        <row r="4472">
          <cell r="A4472" t="str">
            <v>280.20.28.832-6600.05</v>
          </cell>
          <cell r="B4472" t="str">
            <v>280</v>
          </cell>
          <cell r="C4472" t="str">
            <v>20</v>
          </cell>
          <cell r="D4472" t="str">
            <v>28</v>
          </cell>
          <cell r="E4472" t="str">
            <v>832</v>
          </cell>
          <cell r="F4472" t="str">
            <v>6600.05</v>
          </cell>
          <cell r="G4472" t="str">
            <v>Administrative Expenses Public/Legal Advertisement</v>
          </cell>
          <cell r="H4472">
            <v>50</v>
          </cell>
          <cell r="I4472">
            <v>0</v>
          </cell>
          <cell r="J4472">
            <v>50</v>
          </cell>
          <cell r="K4472">
            <v>0</v>
          </cell>
          <cell r="L4472">
            <v>0</v>
          </cell>
          <cell r="M4472">
            <v>0</v>
          </cell>
          <cell r="N4472">
            <v>50</v>
          </cell>
        </row>
        <row r="4473">
          <cell r="A4473" t="str">
            <v>280.20.28.832-6600.25</v>
          </cell>
          <cell r="B4473" t="str">
            <v>280</v>
          </cell>
          <cell r="C4473" t="str">
            <v>20</v>
          </cell>
          <cell r="D4473" t="str">
            <v>28</v>
          </cell>
          <cell r="E4473" t="str">
            <v>832</v>
          </cell>
          <cell r="F4473" t="str">
            <v>6600.25</v>
          </cell>
          <cell r="G4473" t="str">
            <v>Administrative Expenses Support Services-Indirect Labor</v>
          </cell>
          <cell r="H4473">
            <v>4720</v>
          </cell>
          <cell r="I4473">
            <v>0</v>
          </cell>
          <cell r="J4473">
            <v>4720</v>
          </cell>
          <cell r="K4473">
            <v>0</v>
          </cell>
          <cell r="L4473">
            <v>0</v>
          </cell>
          <cell r="M4473">
            <v>0</v>
          </cell>
          <cell r="N4473">
            <v>4720</v>
          </cell>
        </row>
        <row r="4474">
          <cell r="A4474" t="str">
            <v>280.20.28.832-6600.27</v>
          </cell>
          <cell r="B4474" t="str">
            <v>280</v>
          </cell>
          <cell r="C4474" t="str">
            <v>20</v>
          </cell>
          <cell r="D4474" t="str">
            <v>28</v>
          </cell>
          <cell r="E4474" t="str">
            <v>832</v>
          </cell>
          <cell r="F4474" t="str">
            <v>6600.27</v>
          </cell>
          <cell r="G4474" t="str">
            <v>Administrative Expenses Support Services-Direct Labor</v>
          </cell>
          <cell r="H4474">
            <v>9500</v>
          </cell>
          <cell r="I4474">
            <v>0</v>
          </cell>
          <cell r="J4474">
            <v>9500</v>
          </cell>
          <cell r="K4474">
            <v>0</v>
          </cell>
          <cell r="L4474">
            <v>0</v>
          </cell>
          <cell r="M4474">
            <v>0</v>
          </cell>
          <cell r="N4474">
            <v>9500</v>
          </cell>
        </row>
        <row r="4475">
          <cell r="A4475" t="str">
            <v>280.20.28.832-8300.97</v>
          </cell>
          <cell r="B4475" t="str">
            <v>280</v>
          </cell>
          <cell r="C4475" t="str">
            <v>20</v>
          </cell>
          <cell r="D4475" t="str">
            <v>28</v>
          </cell>
          <cell r="E4475" t="str">
            <v>832</v>
          </cell>
          <cell r="F4475" t="str">
            <v>8300.97</v>
          </cell>
          <cell r="G4475" t="str">
            <v>Capital Improvements-Parks LMD Cap Reserve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  <cell r="L4475">
            <v>0</v>
          </cell>
          <cell r="M4475">
            <v>0</v>
          </cell>
          <cell r="N4475">
            <v>0</v>
          </cell>
        </row>
        <row r="4476">
          <cell r="A4476" t="str">
            <v>280.20.28.833-6000.10</v>
          </cell>
          <cell r="B4476" t="str">
            <v>280</v>
          </cell>
          <cell r="C4476" t="str">
            <v>20</v>
          </cell>
          <cell r="D4476" t="str">
            <v>28</v>
          </cell>
          <cell r="E4476" t="str">
            <v>833</v>
          </cell>
          <cell r="F4476" t="str">
            <v>6000.10</v>
          </cell>
          <cell r="G4476" t="str">
            <v>Professional Services Consultant</v>
          </cell>
          <cell r="H4476">
            <v>1550</v>
          </cell>
          <cell r="I4476">
            <v>0</v>
          </cell>
          <cell r="J4476">
            <v>1550</v>
          </cell>
          <cell r="K4476">
            <v>0</v>
          </cell>
          <cell r="L4476">
            <v>0</v>
          </cell>
          <cell r="M4476">
            <v>404.24</v>
          </cell>
          <cell r="N4476">
            <v>1145.76</v>
          </cell>
        </row>
        <row r="4477">
          <cell r="A4477" t="str">
            <v>280.20.28.833-6000.11</v>
          </cell>
          <cell r="B4477" t="str">
            <v>280</v>
          </cell>
          <cell r="C4477" t="str">
            <v>20</v>
          </cell>
          <cell r="D4477" t="str">
            <v>28</v>
          </cell>
          <cell r="E4477" t="str">
            <v>833</v>
          </cell>
          <cell r="F4477" t="str">
            <v>6000.11</v>
          </cell>
          <cell r="G4477" t="str">
            <v>Professional Services County Admin Fee</v>
          </cell>
          <cell r="H4477">
            <v>225</v>
          </cell>
          <cell r="I4477">
            <v>0</v>
          </cell>
          <cell r="J4477">
            <v>225</v>
          </cell>
          <cell r="K4477">
            <v>0</v>
          </cell>
          <cell r="L4477">
            <v>0</v>
          </cell>
          <cell r="M4477">
            <v>0</v>
          </cell>
          <cell r="N4477">
            <v>225</v>
          </cell>
        </row>
        <row r="4478">
          <cell r="A4478" t="str">
            <v>280.20.28.833-6100.01</v>
          </cell>
          <cell r="B4478" t="str">
            <v>280</v>
          </cell>
          <cell r="C4478" t="str">
            <v>20</v>
          </cell>
          <cell r="D4478" t="str">
            <v>28</v>
          </cell>
          <cell r="E4478" t="str">
            <v>833</v>
          </cell>
          <cell r="F4478" t="str">
            <v>6100.01</v>
          </cell>
          <cell r="G4478" t="str">
            <v>Utilities Electric</v>
          </cell>
          <cell r="H4478">
            <v>150</v>
          </cell>
          <cell r="I4478">
            <v>0</v>
          </cell>
          <cell r="J4478">
            <v>150</v>
          </cell>
          <cell r="K4478">
            <v>0</v>
          </cell>
          <cell r="L4478">
            <v>0</v>
          </cell>
          <cell r="M4478">
            <v>27.81</v>
          </cell>
          <cell r="N4478">
            <v>122.19</v>
          </cell>
        </row>
        <row r="4479">
          <cell r="A4479" t="str">
            <v>280.20.28.833-6100.04</v>
          </cell>
          <cell r="B4479" t="str">
            <v>280</v>
          </cell>
          <cell r="C4479" t="str">
            <v>20</v>
          </cell>
          <cell r="D4479" t="str">
            <v>28</v>
          </cell>
          <cell r="E4479" t="str">
            <v>833</v>
          </cell>
          <cell r="F4479" t="str">
            <v>6100.04</v>
          </cell>
          <cell r="G4479" t="str">
            <v>Utilities Water</v>
          </cell>
          <cell r="H4479">
            <v>2300</v>
          </cell>
          <cell r="I4479">
            <v>0</v>
          </cell>
          <cell r="J4479">
            <v>2300</v>
          </cell>
          <cell r="K4479">
            <v>0</v>
          </cell>
          <cell r="L4479">
            <v>0</v>
          </cell>
          <cell r="M4479">
            <v>1129.05</v>
          </cell>
          <cell r="N4479">
            <v>1170.95</v>
          </cell>
        </row>
        <row r="4480">
          <cell r="A4480" t="str">
            <v>280.20.28.833-6240.05</v>
          </cell>
          <cell r="B4480" t="str">
            <v>280</v>
          </cell>
          <cell r="C4480" t="str">
            <v>20</v>
          </cell>
          <cell r="D4480" t="str">
            <v>28</v>
          </cell>
          <cell r="E4480" t="str">
            <v>833</v>
          </cell>
          <cell r="F4480" t="str">
            <v>6240.05</v>
          </cell>
          <cell r="G4480" t="str">
            <v>Supplies-Parks Landscape Maintenance</v>
          </cell>
          <cell r="H4480">
            <v>800</v>
          </cell>
          <cell r="I4480">
            <v>0</v>
          </cell>
          <cell r="J4480">
            <v>800</v>
          </cell>
          <cell r="K4480">
            <v>0</v>
          </cell>
          <cell r="L4480">
            <v>0</v>
          </cell>
          <cell r="M4480">
            <v>29.85</v>
          </cell>
          <cell r="N4480">
            <v>770.15</v>
          </cell>
        </row>
        <row r="4481">
          <cell r="A4481" t="str">
            <v>280.20.28.833-6400.03</v>
          </cell>
          <cell r="B4481" t="str">
            <v>280</v>
          </cell>
          <cell r="C4481" t="str">
            <v>20</v>
          </cell>
          <cell r="D4481" t="str">
            <v>28</v>
          </cell>
          <cell r="E4481" t="str">
            <v>833</v>
          </cell>
          <cell r="F4481" t="str">
            <v>6400.03</v>
          </cell>
          <cell r="G4481" t="str">
            <v>Repairs &amp; Maintenance Major Repair &amp; Contingency</v>
          </cell>
          <cell r="H4481">
            <v>1000</v>
          </cell>
          <cell r="I4481">
            <v>0</v>
          </cell>
          <cell r="J4481">
            <v>1000</v>
          </cell>
          <cell r="K4481">
            <v>0</v>
          </cell>
          <cell r="L4481">
            <v>0</v>
          </cell>
          <cell r="M4481">
            <v>52.13</v>
          </cell>
          <cell r="N4481">
            <v>947.87</v>
          </cell>
        </row>
        <row r="4482">
          <cell r="A4482" t="str">
            <v>280.20.28.833-6600.05</v>
          </cell>
          <cell r="B4482" t="str">
            <v>280</v>
          </cell>
          <cell r="C4482" t="str">
            <v>20</v>
          </cell>
          <cell r="D4482" t="str">
            <v>28</v>
          </cell>
          <cell r="E4482" t="str">
            <v>833</v>
          </cell>
          <cell r="F4482" t="str">
            <v>6600.05</v>
          </cell>
          <cell r="G4482" t="str">
            <v>Administrative Expenses Public/Legal Advertisement</v>
          </cell>
          <cell r="H4482">
            <v>50</v>
          </cell>
          <cell r="I4482">
            <v>0</v>
          </cell>
          <cell r="J4482">
            <v>50</v>
          </cell>
          <cell r="K4482">
            <v>0</v>
          </cell>
          <cell r="L4482">
            <v>0</v>
          </cell>
          <cell r="M4482">
            <v>0</v>
          </cell>
          <cell r="N4482">
            <v>50</v>
          </cell>
        </row>
        <row r="4483">
          <cell r="A4483" t="str">
            <v>280.20.28.833-6600.25</v>
          </cell>
          <cell r="B4483" t="str">
            <v>280</v>
          </cell>
          <cell r="C4483" t="str">
            <v>20</v>
          </cell>
          <cell r="D4483" t="str">
            <v>28</v>
          </cell>
          <cell r="E4483" t="str">
            <v>833</v>
          </cell>
          <cell r="F4483" t="str">
            <v>6600.25</v>
          </cell>
          <cell r="G4483" t="str">
            <v>Administrative Expenses Support Services-Indirect Labor</v>
          </cell>
          <cell r="H4483">
            <v>4720</v>
          </cell>
          <cell r="I4483">
            <v>0</v>
          </cell>
          <cell r="J4483">
            <v>4720</v>
          </cell>
          <cell r="K4483">
            <v>0</v>
          </cell>
          <cell r="L4483">
            <v>0</v>
          </cell>
          <cell r="M4483">
            <v>0</v>
          </cell>
          <cell r="N4483">
            <v>4720</v>
          </cell>
        </row>
        <row r="4484">
          <cell r="A4484" t="str">
            <v>280.20.28.833-6600.27</v>
          </cell>
          <cell r="B4484" t="str">
            <v>280</v>
          </cell>
          <cell r="C4484" t="str">
            <v>20</v>
          </cell>
          <cell r="D4484" t="str">
            <v>28</v>
          </cell>
          <cell r="E4484" t="str">
            <v>833</v>
          </cell>
          <cell r="F4484" t="str">
            <v>6600.27</v>
          </cell>
          <cell r="G4484" t="str">
            <v>Administrative Expenses Support Services-Direct Labor</v>
          </cell>
          <cell r="H4484">
            <v>7500</v>
          </cell>
          <cell r="I4484">
            <v>0</v>
          </cell>
          <cell r="J4484">
            <v>7500</v>
          </cell>
          <cell r="K4484">
            <v>0</v>
          </cell>
          <cell r="L4484">
            <v>0</v>
          </cell>
          <cell r="M4484">
            <v>0</v>
          </cell>
          <cell r="N4484">
            <v>7500</v>
          </cell>
        </row>
        <row r="4485">
          <cell r="A4485" t="str">
            <v>280.20.28.833-8300.97</v>
          </cell>
          <cell r="B4485" t="str">
            <v>280</v>
          </cell>
          <cell r="C4485" t="str">
            <v>20</v>
          </cell>
          <cell r="D4485" t="str">
            <v>28</v>
          </cell>
          <cell r="E4485" t="str">
            <v>833</v>
          </cell>
          <cell r="F4485" t="str">
            <v>8300.97</v>
          </cell>
          <cell r="G4485" t="str">
            <v>Capital Improvements-Parks LMD Cap Reserve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  <cell r="L4485">
            <v>0</v>
          </cell>
          <cell r="M4485">
            <v>0</v>
          </cell>
          <cell r="N4485">
            <v>0</v>
          </cell>
        </row>
        <row r="4486">
          <cell r="A4486" t="str">
            <v>280.20.28.834-6000.10</v>
          </cell>
          <cell r="B4486" t="str">
            <v>280</v>
          </cell>
          <cell r="C4486" t="str">
            <v>20</v>
          </cell>
          <cell r="D4486" t="str">
            <v>28</v>
          </cell>
          <cell r="E4486" t="str">
            <v>834</v>
          </cell>
          <cell r="F4486" t="str">
            <v>6000.10</v>
          </cell>
          <cell r="G4486" t="str">
            <v>Professional Services Consultant</v>
          </cell>
          <cell r="H4486">
            <v>150</v>
          </cell>
          <cell r="I4486">
            <v>0</v>
          </cell>
          <cell r="J4486">
            <v>150</v>
          </cell>
          <cell r="K4486">
            <v>0</v>
          </cell>
          <cell r="L4486">
            <v>0</v>
          </cell>
          <cell r="M4486">
            <v>35.67</v>
          </cell>
          <cell r="N4486">
            <v>114.33</v>
          </cell>
        </row>
        <row r="4487">
          <cell r="A4487" t="str">
            <v>280.20.28.834-6000.11</v>
          </cell>
          <cell r="B4487" t="str">
            <v>280</v>
          </cell>
          <cell r="C4487" t="str">
            <v>20</v>
          </cell>
          <cell r="D4487" t="str">
            <v>28</v>
          </cell>
          <cell r="E4487" t="str">
            <v>834</v>
          </cell>
          <cell r="F4487" t="str">
            <v>6000.11</v>
          </cell>
          <cell r="G4487" t="str">
            <v>Professional Services County Admin Fee</v>
          </cell>
          <cell r="H4487">
            <v>20</v>
          </cell>
          <cell r="I4487">
            <v>0</v>
          </cell>
          <cell r="J4487">
            <v>20</v>
          </cell>
          <cell r="K4487">
            <v>0</v>
          </cell>
          <cell r="L4487">
            <v>0</v>
          </cell>
          <cell r="M4487">
            <v>0</v>
          </cell>
          <cell r="N4487">
            <v>20</v>
          </cell>
        </row>
        <row r="4488">
          <cell r="A4488" t="str">
            <v>280.20.28.834-6100.01</v>
          </cell>
          <cell r="B4488" t="str">
            <v>280</v>
          </cell>
          <cell r="C4488" t="str">
            <v>20</v>
          </cell>
          <cell r="D4488" t="str">
            <v>28</v>
          </cell>
          <cell r="E4488" t="str">
            <v>834</v>
          </cell>
          <cell r="F4488" t="str">
            <v>6100.01</v>
          </cell>
          <cell r="G4488" t="str">
            <v>Utilities Electric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  <cell r="L4488">
            <v>0</v>
          </cell>
          <cell r="M4488">
            <v>0</v>
          </cell>
          <cell r="N4488">
            <v>0</v>
          </cell>
        </row>
        <row r="4489">
          <cell r="A4489" t="str">
            <v>280.20.28.834-6100.04</v>
          </cell>
          <cell r="B4489" t="str">
            <v>280</v>
          </cell>
          <cell r="C4489" t="str">
            <v>20</v>
          </cell>
          <cell r="D4489" t="str">
            <v>28</v>
          </cell>
          <cell r="E4489" t="str">
            <v>834</v>
          </cell>
          <cell r="F4489" t="str">
            <v>6100.04</v>
          </cell>
          <cell r="G4489" t="str">
            <v>Utilities Water</v>
          </cell>
          <cell r="H4489">
            <v>200</v>
          </cell>
          <cell r="I4489">
            <v>0</v>
          </cell>
          <cell r="J4489">
            <v>200</v>
          </cell>
          <cell r="K4489">
            <v>0</v>
          </cell>
          <cell r="L4489">
            <v>0</v>
          </cell>
          <cell r="M4489">
            <v>0</v>
          </cell>
          <cell r="N4489">
            <v>200</v>
          </cell>
        </row>
        <row r="4490">
          <cell r="A4490" t="str">
            <v>280.20.28.834-6240.05</v>
          </cell>
          <cell r="B4490" t="str">
            <v>280</v>
          </cell>
          <cell r="C4490" t="str">
            <v>20</v>
          </cell>
          <cell r="D4490" t="str">
            <v>28</v>
          </cell>
          <cell r="E4490" t="str">
            <v>834</v>
          </cell>
          <cell r="F4490" t="str">
            <v>6240.05</v>
          </cell>
          <cell r="G4490" t="str">
            <v>Supplies-Parks Landscape Maintenance</v>
          </cell>
          <cell r="H4490">
            <v>100</v>
          </cell>
          <cell r="I4490">
            <v>0</v>
          </cell>
          <cell r="J4490">
            <v>100</v>
          </cell>
          <cell r="K4490">
            <v>0</v>
          </cell>
          <cell r="L4490">
            <v>0</v>
          </cell>
          <cell r="M4490">
            <v>0</v>
          </cell>
          <cell r="N4490">
            <v>100</v>
          </cell>
        </row>
        <row r="4491">
          <cell r="A4491" t="str">
            <v>280.20.28.834-6400.03</v>
          </cell>
          <cell r="B4491" t="str">
            <v>280</v>
          </cell>
          <cell r="C4491" t="str">
            <v>20</v>
          </cell>
          <cell r="D4491" t="str">
            <v>28</v>
          </cell>
          <cell r="E4491" t="str">
            <v>834</v>
          </cell>
          <cell r="F4491" t="str">
            <v>6400.03</v>
          </cell>
          <cell r="G4491" t="str">
            <v>Repairs &amp; Maintenance Major Repair &amp; Contingency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  <cell r="L4491">
            <v>0</v>
          </cell>
          <cell r="M4491">
            <v>0</v>
          </cell>
          <cell r="N4491">
            <v>0</v>
          </cell>
        </row>
        <row r="4492">
          <cell r="A4492" t="str">
            <v>280.20.28.834-6600.05</v>
          </cell>
          <cell r="B4492" t="str">
            <v>280</v>
          </cell>
          <cell r="C4492" t="str">
            <v>20</v>
          </cell>
          <cell r="D4492" t="str">
            <v>28</v>
          </cell>
          <cell r="E4492" t="str">
            <v>834</v>
          </cell>
          <cell r="F4492" t="str">
            <v>6600.05</v>
          </cell>
          <cell r="G4492" t="str">
            <v>Administrative Expenses Public/Legal Advertisement</v>
          </cell>
          <cell r="H4492">
            <v>40</v>
          </cell>
          <cell r="I4492">
            <v>0</v>
          </cell>
          <cell r="J4492">
            <v>40</v>
          </cell>
          <cell r="K4492">
            <v>0</v>
          </cell>
          <cell r="L4492">
            <v>0</v>
          </cell>
          <cell r="M4492">
            <v>0</v>
          </cell>
          <cell r="N4492">
            <v>40</v>
          </cell>
        </row>
        <row r="4493">
          <cell r="A4493" t="str">
            <v>280.20.28.834-6600.25</v>
          </cell>
          <cell r="B4493" t="str">
            <v>280</v>
          </cell>
          <cell r="C4493" t="str">
            <v>20</v>
          </cell>
          <cell r="D4493" t="str">
            <v>28</v>
          </cell>
          <cell r="E4493" t="str">
            <v>834</v>
          </cell>
          <cell r="F4493" t="str">
            <v>6600.25</v>
          </cell>
          <cell r="G4493" t="str">
            <v>Administrative Expenses Support Services-Indirect Labor</v>
          </cell>
          <cell r="H4493">
            <v>275</v>
          </cell>
          <cell r="I4493">
            <v>0</v>
          </cell>
          <cell r="J4493">
            <v>275</v>
          </cell>
          <cell r="K4493">
            <v>0</v>
          </cell>
          <cell r="L4493">
            <v>0</v>
          </cell>
          <cell r="M4493">
            <v>0</v>
          </cell>
          <cell r="N4493">
            <v>275</v>
          </cell>
        </row>
        <row r="4494">
          <cell r="A4494" t="str">
            <v>280.20.28.834-6600.27</v>
          </cell>
          <cell r="B4494" t="str">
            <v>280</v>
          </cell>
          <cell r="C4494" t="str">
            <v>20</v>
          </cell>
          <cell r="D4494" t="str">
            <v>28</v>
          </cell>
          <cell r="E4494" t="str">
            <v>834</v>
          </cell>
          <cell r="F4494" t="str">
            <v>6600.27</v>
          </cell>
          <cell r="G4494" t="str">
            <v>Administrative Expenses Support Services-Direct Labor</v>
          </cell>
          <cell r="H4494">
            <v>1000</v>
          </cell>
          <cell r="I4494">
            <v>0</v>
          </cell>
          <cell r="J4494">
            <v>1000</v>
          </cell>
          <cell r="K4494">
            <v>0</v>
          </cell>
          <cell r="L4494">
            <v>0</v>
          </cell>
          <cell r="M4494">
            <v>0</v>
          </cell>
          <cell r="N4494">
            <v>1000</v>
          </cell>
        </row>
        <row r="4495">
          <cell r="A4495" t="str">
            <v>280.20.28.834-8300.97</v>
          </cell>
          <cell r="B4495" t="str">
            <v>280</v>
          </cell>
          <cell r="C4495" t="str">
            <v>20</v>
          </cell>
          <cell r="D4495" t="str">
            <v>28</v>
          </cell>
          <cell r="E4495" t="str">
            <v>834</v>
          </cell>
          <cell r="F4495" t="str">
            <v>8300.97</v>
          </cell>
          <cell r="G4495" t="str">
            <v>Capital Improvements-Parks LMD Cap Reserve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  <cell r="L4495">
            <v>0</v>
          </cell>
          <cell r="M4495">
            <v>0</v>
          </cell>
          <cell r="N4495">
            <v>0</v>
          </cell>
        </row>
        <row r="4496">
          <cell r="A4496" t="str">
            <v>280.20.28.835-6000.10</v>
          </cell>
          <cell r="B4496" t="str">
            <v>280</v>
          </cell>
          <cell r="C4496" t="str">
            <v>20</v>
          </cell>
          <cell r="D4496" t="str">
            <v>28</v>
          </cell>
          <cell r="E4496" t="str">
            <v>835</v>
          </cell>
          <cell r="F4496" t="str">
            <v>6000.10</v>
          </cell>
          <cell r="G4496" t="str">
            <v>Professional Services Consultant</v>
          </cell>
          <cell r="H4496">
            <v>1000</v>
          </cell>
          <cell r="I4496">
            <v>0</v>
          </cell>
          <cell r="J4496">
            <v>1000</v>
          </cell>
          <cell r="K4496">
            <v>0</v>
          </cell>
          <cell r="L4496">
            <v>0</v>
          </cell>
          <cell r="M4496">
            <v>255.61</v>
          </cell>
          <cell r="N4496">
            <v>744.39</v>
          </cell>
        </row>
        <row r="4497">
          <cell r="A4497" t="str">
            <v>280.20.28.835-6000.11</v>
          </cell>
          <cell r="B4497" t="str">
            <v>280</v>
          </cell>
          <cell r="C4497" t="str">
            <v>20</v>
          </cell>
          <cell r="D4497" t="str">
            <v>28</v>
          </cell>
          <cell r="E4497" t="str">
            <v>835</v>
          </cell>
          <cell r="F4497" t="str">
            <v>6000.11</v>
          </cell>
          <cell r="G4497" t="str">
            <v>Professional Services County Admin Fee</v>
          </cell>
          <cell r="H4497">
            <v>150</v>
          </cell>
          <cell r="I4497">
            <v>0</v>
          </cell>
          <cell r="J4497">
            <v>150</v>
          </cell>
          <cell r="K4497">
            <v>0</v>
          </cell>
          <cell r="L4497">
            <v>0</v>
          </cell>
          <cell r="M4497">
            <v>0</v>
          </cell>
          <cell r="N4497">
            <v>150</v>
          </cell>
        </row>
        <row r="4498">
          <cell r="A4498" t="str">
            <v>280.20.28.835-6100.01</v>
          </cell>
          <cell r="B4498" t="str">
            <v>280</v>
          </cell>
          <cell r="C4498" t="str">
            <v>20</v>
          </cell>
          <cell r="D4498" t="str">
            <v>28</v>
          </cell>
          <cell r="E4498" t="str">
            <v>835</v>
          </cell>
          <cell r="F4498" t="str">
            <v>6100.01</v>
          </cell>
          <cell r="G4498" t="str">
            <v>Utilities Electric</v>
          </cell>
          <cell r="H4498">
            <v>70</v>
          </cell>
          <cell r="I4498">
            <v>0</v>
          </cell>
          <cell r="J4498">
            <v>70</v>
          </cell>
          <cell r="K4498">
            <v>0</v>
          </cell>
          <cell r="L4498">
            <v>0</v>
          </cell>
          <cell r="M4498">
            <v>0</v>
          </cell>
          <cell r="N4498">
            <v>70</v>
          </cell>
        </row>
        <row r="4499">
          <cell r="A4499" t="str">
            <v>280.20.28.835-6100.04</v>
          </cell>
          <cell r="B4499" t="str">
            <v>280</v>
          </cell>
          <cell r="C4499" t="str">
            <v>20</v>
          </cell>
          <cell r="D4499" t="str">
            <v>28</v>
          </cell>
          <cell r="E4499" t="str">
            <v>835</v>
          </cell>
          <cell r="F4499" t="str">
            <v>6100.04</v>
          </cell>
          <cell r="G4499" t="str">
            <v>Utilities Water</v>
          </cell>
          <cell r="H4499">
            <v>650</v>
          </cell>
          <cell r="I4499">
            <v>0</v>
          </cell>
          <cell r="J4499">
            <v>650</v>
          </cell>
          <cell r="K4499">
            <v>0</v>
          </cell>
          <cell r="L4499">
            <v>0</v>
          </cell>
          <cell r="M4499">
            <v>112.37</v>
          </cell>
          <cell r="N4499">
            <v>537.63</v>
          </cell>
        </row>
        <row r="4500">
          <cell r="A4500" t="str">
            <v>280.20.28.835-6240.05</v>
          </cell>
          <cell r="B4500" t="str">
            <v>280</v>
          </cell>
          <cell r="C4500" t="str">
            <v>20</v>
          </cell>
          <cell r="D4500" t="str">
            <v>28</v>
          </cell>
          <cell r="E4500" t="str">
            <v>835</v>
          </cell>
          <cell r="F4500" t="str">
            <v>6240.05</v>
          </cell>
          <cell r="G4500" t="str">
            <v>Supplies-Parks Landscape Maintenance</v>
          </cell>
          <cell r="H4500">
            <v>1050</v>
          </cell>
          <cell r="I4500">
            <v>0</v>
          </cell>
          <cell r="J4500">
            <v>1050</v>
          </cell>
          <cell r="K4500">
            <v>0</v>
          </cell>
          <cell r="L4500">
            <v>0</v>
          </cell>
          <cell r="M4500">
            <v>0</v>
          </cell>
          <cell r="N4500">
            <v>1050</v>
          </cell>
        </row>
        <row r="4501">
          <cell r="A4501" t="str">
            <v>280.20.28.835-6400.03</v>
          </cell>
          <cell r="B4501" t="str">
            <v>280</v>
          </cell>
          <cell r="C4501" t="str">
            <v>20</v>
          </cell>
          <cell r="D4501" t="str">
            <v>28</v>
          </cell>
          <cell r="E4501" t="str">
            <v>835</v>
          </cell>
          <cell r="F4501" t="str">
            <v>6400.03</v>
          </cell>
          <cell r="G4501" t="str">
            <v>Repairs &amp; Maintenance Major Repair &amp; Contingency</v>
          </cell>
          <cell r="H4501">
            <v>1000</v>
          </cell>
          <cell r="I4501">
            <v>0</v>
          </cell>
          <cell r="J4501">
            <v>1000</v>
          </cell>
          <cell r="K4501">
            <v>0</v>
          </cell>
          <cell r="L4501">
            <v>900</v>
          </cell>
          <cell r="M4501">
            <v>0</v>
          </cell>
          <cell r="N4501">
            <v>100</v>
          </cell>
        </row>
        <row r="4502">
          <cell r="A4502" t="str">
            <v>280.20.28.835-6600.05</v>
          </cell>
          <cell r="B4502" t="str">
            <v>280</v>
          </cell>
          <cell r="C4502" t="str">
            <v>20</v>
          </cell>
          <cell r="D4502" t="str">
            <v>28</v>
          </cell>
          <cell r="E4502" t="str">
            <v>835</v>
          </cell>
          <cell r="F4502" t="str">
            <v>6600.05</v>
          </cell>
          <cell r="G4502" t="str">
            <v>Administrative Expenses Public/Legal Advertisement</v>
          </cell>
          <cell r="H4502">
            <v>50</v>
          </cell>
          <cell r="I4502">
            <v>0</v>
          </cell>
          <cell r="J4502">
            <v>50</v>
          </cell>
          <cell r="K4502">
            <v>0</v>
          </cell>
          <cell r="L4502">
            <v>0</v>
          </cell>
          <cell r="M4502">
            <v>0</v>
          </cell>
          <cell r="N4502">
            <v>50</v>
          </cell>
        </row>
        <row r="4503">
          <cell r="A4503" t="str">
            <v>280.20.28.835-6600.25</v>
          </cell>
          <cell r="B4503" t="str">
            <v>280</v>
          </cell>
          <cell r="C4503" t="str">
            <v>20</v>
          </cell>
          <cell r="D4503" t="str">
            <v>28</v>
          </cell>
          <cell r="E4503" t="str">
            <v>835</v>
          </cell>
          <cell r="F4503" t="str">
            <v>6600.25</v>
          </cell>
          <cell r="G4503" t="str">
            <v>Administrative Expenses Support Services-Indirect Labor</v>
          </cell>
          <cell r="H4503">
            <v>4720</v>
          </cell>
          <cell r="I4503">
            <v>0</v>
          </cell>
          <cell r="J4503">
            <v>4720</v>
          </cell>
          <cell r="K4503">
            <v>0</v>
          </cell>
          <cell r="L4503">
            <v>0</v>
          </cell>
          <cell r="M4503">
            <v>0</v>
          </cell>
          <cell r="N4503">
            <v>4720</v>
          </cell>
        </row>
        <row r="4504">
          <cell r="A4504" t="str">
            <v>280.20.28.835-6600.27</v>
          </cell>
          <cell r="B4504" t="str">
            <v>280</v>
          </cell>
          <cell r="C4504" t="str">
            <v>20</v>
          </cell>
          <cell r="D4504" t="str">
            <v>28</v>
          </cell>
          <cell r="E4504" t="str">
            <v>835</v>
          </cell>
          <cell r="F4504" t="str">
            <v>6600.27</v>
          </cell>
          <cell r="G4504" t="str">
            <v>Administrative Expenses Support Services-Direct Labor</v>
          </cell>
          <cell r="H4504">
            <v>6000</v>
          </cell>
          <cell r="I4504">
            <v>0</v>
          </cell>
          <cell r="J4504">
            <v>6000</v>
          </cell>
          <cell r="K4504">
            <v>0</v>
          </cell>
          <cell r="L4504">
            <v>1680</v>
          </cell>
          <cell r="M4504">
            <v>0</v>
          </cell>
          <cell r="N4504">
            <v>4320</v>
          </cell>
        </row>
        <row r="4505">
          <cell r="A4505" t="str">
            <v>280.20.28.835-8300.97</v>
          </cell>
          <cell r="B4505" t="str">
            <v>280</v>
          </cell>
          <cell r="C4505" t="str">
            <v>20</v>
          </cell>
          <cell r="D4505" t="str">
            <v>28</v>
          </cell>
          <cell r="E4505" t="str">
            <v>835</v>
          </cell>
          <cell r="F4505" t="str">
            <v>8300.97</v>
          </cell>
          <cell r="G4505" t="str">
            <v>Capital Improvements-Parks LMD Cap Reserve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  <cell r="L4505">
            <v>0</v>
          </cell>
          <cell r="M4505">
            <v>0</v>
          </cell>
          <cell r="N4505">
            <v>0</v>
          </cell>
        </row>
        <row r="4506">
          <cell r="A4506" t="str">
            <v>280.20.28.836-6000.10</v>
          </cell>
          <cell r="B4506" t="str">
            <v>280</v>
          </cell>
          <cell r="C4506" t="str">
            <v>20</v>
          </cell>
          <cell r="D4506" t="str">
            <v>28</v>
          </cell>
          <cell r="E4506" t="str">
            <v>836</v>
          </cell>
          <cell r="F4506" t="str">
            <v>6000.10</v>
          </cell>
          <cell r="G4506" t="str">
            <v>Professional Services Consultant</v>
          </cell>
          <cell r="H4506">
            <v>1150</v>
          </cell>
          <cell r="I4506">
            <v>0</v>
          </cell>
          <cell r="J4506">
            <v>1150</v>
          </cell>
          <cell r="K4506">
            <v>0</v>
          </cell>
          <cell r="L4506">
            <v>0</v>
          </cell>
          <cell r="M4506">
            <v>283.86</v>
          </cell>
          <cell r="N4506">
            <v>866.14</v>
          </cell>
        </row>
        <row r="4507">
          <cell r="A4507" t="str">
            <v>280.20.28.836-6000.11</v>
          </cell>
          <cell r="B4507" t="str">
            <v>280</v>
          </cell>
          <cell r="C4507" t="str">
            <v>20</v>
          </cell>
          <cell r="D4507" t="str">
            <v>28</v>
          </cell>
          <cell r="E4507" t="str">
            <v>836</v>
          </cell>
          <cell r="F4507" t="str">
            <v>6000.11</v>
          </cell>
          <cell r="G4507" t="str">
            <v>Professional Services County Admin Fee</v>
          </cell>
          <cell r="H4507">
            <v>105</v>
          </cell>
          <cell r="I4507">
            <v>0</v>
          </cell>
          <cell r="J4507">
            <v>105</v>
          </cell>
          <cell r="K4507">
            <v>0</v>
          </cell>
          <cell r="L4507">
            <v>0</v>
          </cell>
          <cell r="M4507">
            <v>0</v>
          </cell>
          <cell r="N4507">
            <v>105</v>
          </cell>
        </row>
        <row r="4508">
          <cell r="A4508" t="str">
            <v>280.20.28.836-6100.01</v>
          </cell>
          <cell r="B4508" t="str">
            <v>280</v>
          </cell>
          <cell r="C4508" t="str">
            <v>20</v>
          </cell>
          <cell r="D4508" t="str">
            <v>28</v>
          </cell>
          <cell r="E4508" t="str">
            <v>836</v>
          </cell>
          <cell r="F4508" t="str">
            <v>6100.01</v>
          </cell>
          <cell r="G4508" t="str">
            <v>Utilities Electric</v>
          </cell>
          <cell r="H4508">
            <v>4000</v>
          </cell>
          <cell r="I4508">
            <v>0</v>
          </cell>
          <cell r="J4508">
            <v>4000</v>
          </cell>
          <cell r="K4508">
            <v>0</v>
          </cell>
          <cell r="L4508">
            <v>0</v>
          </cell>
          <cell r="M4508">
            <v>0</v>
          </cell>
          <cell r="N4508">
            <v>4000</v>
          </cell>
        </row>
        <row r="4509">
          <cell r="A4509" t="str">
            <v>280.20.28.836-6240.05</v>
          </cell>
          <cell r="B4509" t="str">
            <v>280</v>
          </cell>
          <cell r="C4509" t="str">
            <v>20</v>
          </cell>
          <cell r="D4509" t="str">
            <v>28</v>
          </cell>
          <cell r="E4509" t="str">
            <v>836</v>
          </cell>
          <cell r="F4509" t="str">
            <v>6240.05</v>
          </cell>
          <cell r="G4509" t="str">
            <v>Supplies-Parks Landscape Maintenance</v>
          </cell>
          <cell r="H4509">
            <v>1325</v>
          </cell>
          <cell r="I4509">
            <v>0</v>
          </cell>
          <cell r="J4509">
            <v>1325</v>
          </cell>
          <cell r="K4509">
            <v>0</v>
          </cell>
          <cell r="L4509">
            <v>0</v>
          </cell>
          <cell r="M4509">
            <v>0</v>
          </cell>
          <cell r="N4509">
            <v>1325</v>
          </cell>
        </row>
        <row r="4510">
          <cell r="A4510" t="str">
            <v>280.20.28.836-6400.03</v>
          </cell>
          <cell r="B4510" t="str">
            <v>280</v>
          </cell>
          <cell r="C4510" t="str">
            <v>20</v>
          </cell>
          <cell r="D4510" t="str">
            <v>28</v>
          </cell>
          <cell r="E4510" t="str">
            <v>836</v>
          </cell>
          <cell r="F4510" t="str">
            <v>6400.03</v>
          </cell>
          <cell r="G4510" t="str">
            <v>Repairs &amp; Maintenance Major Repair &amp; Contingency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  <cell r="L4510">
            <v>0</v>
          </cell>
          <cell r="M4510">
            <v>0</v>
          </cell>
          <cell r="N4510">
            <v>0</v>
          </cell>
        </row>
        <row r="4511">
          <cell r="A4511" t="str">
            <v>280.20.28.836-6600.05</v>
          </cell>
          <cell r="B4511" t="str">
            <v>280</v>
          </cell>
          <cell r="C4511" t="str">
            <v>20</v>
          </cell>
          <cell r="D4511" t="str">
            <v>28</v>
          </cell>
          <cell r="E4511" t="str">
            <v>836</v>
          </cell>
          <cell r="F4511" t="str">
            <v>6600.05</v>
          </cell>
          <cell r="G4511" t="str">
            <v>Administrative Expenses Public/Legal Advertisement</v>
          </cell>
          <cell r="H4511">
            <v>50</v>
          </cell>
          <cell r="I4511">
            <v>0</v>
          </cell>
          <cell r="J4511">
            <v>50</v>
          </cell>
          <cell r="K4511">
            <v>0</v>
          </cell>
          <cell r="L4511">
            <v>0</v>
          </cell>
          <cell r="M4511">
            <v>0</v>
          </cell>
          <cell r="N4511">
            <v>50</v>
          </cell>
        </row>
        <row r="4512">
          <cell r="A4512" t="str">
            <v>280.20.28.836-6600.25</v>
          </cell>
          <cell r="B4512" t="str">
            <v>280</v>
          </cell>
          <cell r="C4512" t="str">
            <v>20</v>
          </cell>
          <cell r="D4512" t="str">
            <v>28</v>
          </cell>
          <cell r="E4512" t="str">
            <v>836</v>
          </cell>
          <cell r="F4512" t="str">
            <v>6600.25</v>
          </cell>
          <cell r="G4512" t="str">
            <v>Administrative Expenses Support Services-Indirect Labor</v>
          </cell>
          <cell r="H4512">
            <v>4720</v>
          </cell>
          <cell r="I4512">
            <v>0</v>
          </cell>
          <cell r="J4512">
            <v>4720</v>
          </cell>
          <cell r="K4512">
            <v>0</v>
          </cell>
          <cell r="L4512">
            <v>0</v>
          </cell>
          <cell r="M4512">
            <v>0</v>
          </cell>
          <cell r="N4512">
            <v>4720</v>
          </cell>
        </row>
        <row r="4513">
          <cell r="A4513" t="str">
            <v>280.20.28.836-6600.27</v>
          </cell>
          <cell r="B4513" t="str">
            <v>280</v>
          </cell>
          <cell r="C4513" t="str">
            <v>20</v>
          </cell>
          <cell r="D4513" t="str">
            <v>28</v>
          </cell>
          <cell r="E4513" t="str">
            <v>836</v>
          </cell>
          <cell r="F4513" t="str">
            <v>6600.27</v>
          </cell>
          <cell r="G4513" t="str">
            <v>Administrative Expenses Support Services-Direct Labor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  <cell r="L4513">
            <v>0</v>
          </cell>
          <cell r="M4513">
            <v>0</v>
          </cell>
          <cell r="N4513">
            <v>0</v>
          </cell>
        </row>
        <row r="4514">
          <cell r="A4514" t="str">
            <v>280.20.28.836-8300.97</v>
          </cell>
          <cell r="B4514" t="str">
            <v>280</v>
          </cell>
          <cell r="C4514" t="str">
            <v>20</v>
          </cell>
          <cell r="D4514" t="str">
            <v>28</v>
          </cell>
          <cell r="E4514" t="str">
            <v>836</v>
          </cell>
          <cell r="F4514" t="str">
            <v>8300.97</v>
          </cell>
          <cell r="G4514" t="str">
            <v>Capital Improvements-Parks LMD Cap Reserve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  <cell r="L4514">
            <v>0</v>
          </cell>
          <cell r="M4514">
            <v>0</v>
          </cell>
          <cell r="N4514">
            <v>0</v>
          </cell>
        </row>
        <row r="4515">
          <cell r="A4515" t="str">
            <v>280.20.28.837-6000.10</v>
          </cell>
          <cell r="B4515" t="str">
            <v>280</v>
          </cell>
          <cell r="C4515" t="str">
            <v>20</v>
          </cell>
          <cell r="D4515" t="str">
            <v>28</v>
          </cell>
          <cell r="E4515" t="str">
            <v>837</v>
          </cell>
          <cell r="F4515" t="str">
            <v>6000.10</v>
          </cell>
          <cell r="G4515" t="str">
            <v>Professional Services Consultant</v>
          </cell>
          <cell r="H4515">
            <v>620</v>
          </cell>
          <cell r="I4515">
            <v>0</v>
          </cell>
          <cell r="J4515">
            <v>620</v>
          </cell>
          <cell r="K4515">
            <v>0</v>
          </cell>
          <cell r="L4515">
            <v>0</v>
          </cell>
          <cell r="M4515">
            <v>151.58000000000001</v>
          </cell>
          <cell r="N4515">
            <v>468.42</v>
          </cell>
        </row>
        <row r="4516">
          <cell r="A4516" t="str">
            <v>280.20.28.837-6000.11</v>
          </cell>
          <cell r="B4516" t="str">
            <v>280</v>
          </cell>
          <cell r="C4516" t="str">
            <v>20</v>
          </cell>
          <cell r="D4516" t="str">
            <v>28</v>
          </cell>
          <cell r="E4516" t="str">
            <v>837</v>
          </cell>
          <cell r="F4516" t="str">
            <v>6000.11</v>
          </cell>
          <cell r="G4516" t="str">
            <v>Professional Services County Admin Fee</v>
          </cell>
          <cell r="H4516">
            <v>35</v>
          </cell>
          <cell r="I4516">
            <v>0</v>
          </cell>
          <cell r="J4516">
            <v>35</v>
          </cell>
          <cell r="K4516">
            <v>0</v>
          </cell>
          <cell r="L4516">
            <v>0</v>
          </cell>
          <cell r="M4516">
            <v>0</v>
          </cell>
          <cell r="N4516">
            <v>35</v>
          </cell>
        </row>
        <row r="4517">
          <cell r="A4517" t="str">
            <v>280.20.28.837-6100.01</v>
          </cell>
          <cell r="B4517" t="str">
            <v>280</v>
          </cell>
          <cell r="C4517" t="str">
            <v>20</v>
          </cell>
          <cell r="D4517" t="str">
            <v>28</v>
          </cell>
          <cell r="E4517" t="str">
            <v>837</v>
          </cell>
          <cell r="F4517" t="str">
            <v>6100.01</v>
          </cell>
          <cell r="G4517" t="str">
            <v>Utilities Electric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  <cell r="L4517">
            <v>0</v>
          </cell>
          <cell r="M4517">
            <v>0</v>
          </cell>
          <cell r="N4517">
            <v>0</v>
          </cell>
        </row>
        <row r="4518">
          <cell r="A4518" t="str">
            <v>280.20.28.837-6240.05</v>
          </cell>
          <cell r="B4518" t="str">
            <v>280</v>
          </cell>
          <cell r="C4518" t="str">
            <v>20</v>
          </cell>
          <cell r="D4518" t="str">
            <v>28</v>
          </cell>
          <cell r="E4518" t="str">
            <v>837</v>
          </cell>
          <cell r="F4518" t="str">
            <v>6240.05</v>
          </cell>
          <cell r="G4518" t="str">
            <v>Supplies-Parks Landscape Maintenance</v>
          </cell>
          <cell r="H4518">
            <v>1325</v>
          </cell>
          <cell r="I4518">
            <v>0</v>
          </cell>
          <cell r="J4518">
            <v>1325</v>
          </cell>
          <cell r="K4518">
            <v>0</v>
          </cell>
          <cell r="L4518">
            <v>0</v>
          </cell>
          <cell r="M4518">
            <v>0</v>
          </cell>
          <cell r="N4518">
            <v>1325</v>
          </cell>
        </row>
        <row r="4519">
          <cell r="A4519" t="str">
            <v>280.20.28.837-6400.03</v>
          </cell>
          <cell r="B4519" t="str">
            <v>280</v>
          </cell>
          <cell r="C4519" t="str">
            <v>20</v>
          </cell>
          <cell r="D4519" t="str">
            <v>28</v>
          </cell>
          <cell r="E4519" t="str">
            <v>837</v>
          </cell>
          <cell r="F4519" t="str">
            <v>6400.03</v>
          </cell>
          <cell r="G4519" t="str">
            <v>Repairs &amp; Maintenance Major Repair &amp; Contingency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  <cell r="L4519">
            <v>0</v>
          </cell>
          <cell r="M4519">
            <v>0</v>
          </cell>
          <cell r="N4519">
            <v>0</v>
          </cell>
        </row>
        <row r="4520">
          <cell r="A4520" t="str">
            <v>280.20.28.837-6600.05</v>
          </cell>
          <cell r="B4520" t="str">
            <v>280</v>
          </cell>
          <cell r="C4520" t="str">
            <v>20</v>
          </cell>
          <cell r="D4520" t="str">
            <v>28</v>
          </cell>
          <cell r="E4520" t="str">
            <v>837</v>
          </cell>
          <cell r="F4520" t="str">
            <v>6600.05</v>
          </cell>
          <cell r="G4520" t="str">
            <v>Administrative Expenses Public/Legal Advertisement</v>
          </cell>
          <cell r="H4520">
            <v>60</v>
          </cell>
          <cell r="I4520">
            <v>0</v>
          </cell>
          <cell r="J4520">
            <v>60</v>
          </cell>
          <cell r="K4520">
            <v>0</v>
          </cell>
          <cell r="L4520">
            <v>0</v>
          </cell>
          <cell r="M4520">
            <v>0</v>
          </cell>
          <cell r="N4520">
            <v>60</v>
          </cell>
        </row>
        <row r="4521">
          <cell r="A4521" t="str">
            <v>280.20.28.837-6600.25</v>
          </cell>
          <cell r="B4521" t="str">
            <v>280</v>
          </cell>
          <cell r="C4521" t="str">
            <v>20</v>
          </cell>
          <cell r="D4521" t="str">
            <v>28</v>
          </cell>
          <cell r="E4521" t="str">
            <v>837</v>
          </cell>
          <cell r="F4521" t="str">
            <v>6600.25</v>
          </cell>
          <cell r="G4521" t="str">
            <v>Administrative Expenses Support Services-Indirect Labor</v>
          </cell>
          <cell r="H4521">
            <v>2375</v>
          </cell>
          <cell r="I4521">
            <v>0</v>
          </cell>
          <cell r="J4521">
            <v>2375</v>
          </cell>
          <cell r="K4521">
            <v>0</v>
          </cell>
          <cell r="L4521">
            <v>0</v>
          </cell>
          <cell r="M4521">
            <v>0</v>
          </cell>
          <cell r="N4521">
            <v>2375</v>
          </cell>
        </row>
        <row r="4522">
          <cell r="A4522" t="str">
            <v>280.20.28.837-6600.27</v>
          </cell>
          <cell r="B4522" t="str">
            <v>280</v>
          </cell>
          <cell r="C4522" t="str">
            <v>20</v>
          </cell>
          <cell r="D4522" t="str">
            <v>28</v>
          </cell>
          <cell r="E4522" t="str">
            <v>837</v>
          </cell>
          <cell r="F4522" t="str">
            <v>6600.27</v>
          </cell>
          <cell r="G4522" t="str">
            <v>Administrative Expenses Support Services-Direct Labor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  <cell r="L4522">
            <v>0</v>
          </cell>
          <cell r="M4522">
            <v>0</v>
          </cell>
          <cell r="N4522">
            <v>0</v>
          </cell>
        </row>
        <row r="4523">
          <cell r="A4523" t="str">
            <v>280.20.28.837-8300.97</v>
          </cell>
          <cell r="B4523" t="str">
            <v>280</v>
          </cell>
          <cell r="C4523" t="str">
            <v>20</v>
          </cell>
          <cell r="D4523" t="str">
            <v>28</v>
          </cell>
          <cell r="E4523" t="str">
            <v>837</v>
          </cell>
          <cell r="F4523" t="str">
            <v>8300.97</v>
          </cell>
          <cell r="G4523" t="str">
            <v>Capital Improvements-Parks LMD Cap Reserve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  <cell r="L4523">
            <v>0</v>
          </cell>
          <cell r="M4523">
            <v>0</v>
          </cell>
          <cell r="N452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280.20.28.801-4560.02</v>
          </cell>
          <cell r="B2" t="str">
            <v>4560.02</v>
          </cell>
          <cell r="C2" t="str">
            <v>280.20.28.801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4560.02 - Charges for Services-Parks LMD</v>
          </cell>
        </row>
        <row r="3">
          <cell r="A3" t="str">
            <v>280.20.28.802-4560.02</v>
          </cell>
          <cell r="B3" t="str">
            <v>4560.02</v>
          </cell>
          <cell r="C3" t="str">
            <v>280.20.28.802</v>
          </cell>
          <cell r="D3">
            <v>26955</v>
          </cell>
          <cell r="E3">
            <v>0</v>
          </cell>
          <cell r="F3">
            <v>26955</v>
          </cell>
          <cell r="G3">
            <v>0</v>
          </cell>
          <cell r="H3">
            <v>0</v>
          </cell>
          <cell r="I3">
            <v>0</v>
          </cell>
          <cell r="J3">
            <v>26955</v>
          </cell>
          <cell r="K3">
            <v>0</v>
          </cell>
          <cell r="L3">
            <v>24982.240000000002</v>
          </cell>
          <cell r="M3" t="str">
            <v>4560.02 - Charges for Services-Parks LMD</v>
          </cell>
        </row>
        <row r="4">
          <cell r="A4" t="str">
            <v>280.20.28.803-4560.02</v>
          </cell>
          <cell r="B4" t="str">
            <v>4560.02</v>
          </cell>
          <cell r="C4" t="str">
            <v>280.20.28.803</v>
          </cell>
          <cell r="D4">
            <v>28185</v>
          </cell>
          <cell r="E4">
            <v>0</v>
          </cell>
          <cell r="F4">
            <v>28185</v>
          </cell>
          <cell r="G4">
            <v>0</v>
          </cell>
          <cell r="H4">
            <v>0</v>
          </cell>
          <cell r="I4">
            <v>0</v>
          </cell>
          <cell r="J4">
            <v>28185</v>
          </cell>
          <cell r="K4">
            <v>0</v>
          </cell>
          <cell r="L4">
            <v>27361.759999999998</v>
          </cell>
          <cell r="M4" t="str">
            <v>4560.02 - Charges for Services-Parks LMD</v>
          </cell>
        </row>
        <row r="5">
          <cell r="A5" t="str">
            <v>280.20.28.804-4560.02</v>
          </cell>
          <cell r="B5" t="str">
            <v>4560.02</v>
          </cell>
          <cell r="C5" t="str">
            <v>280.20.28.804</v>
          </cell>
          <cell r="D5">
            <v>17470</v>
          </cell>
          <cell r="E5">
            <v>0</v>
          </cell>
          <cell r="F5">
            <v>17470</v>
          </cell>
          <cell r="G5">
            <v>0</v>
          </cell>
          <cell r="H5">
            <v>0</v>
          </cell>
          <cell r="I5">
            <v>0</v>
          </cell>
          <cell r="J5">
            <v>17470</v>
          </cell>
          <cell r="K5">
            <v>0</v>
          </cell>
          <cell r="L5">
            <v>15771.84</v>
          </cell>
          <cell r="M5" t="str">
            <v>4560.02 - Charges for Services-Parks LMD</v>
          </cell>
        </row>
        <row r="6">
          <cell r="A6" t="str">
            <v>280.20.28.805-4560.02</v>
          </cell>
          <cell r="B6" t="str">
            <v>4560.02</v>
          </cell>
          <cell r="C6" t="str">
            <v>280.20.28.805</v>
          </cell>
          <cell r="D6">
            <v>25230</v>
          </cell>
          <cell r="E6">
            <v>0</v>
          </cell>
          <cell r="F6">
            <v>25230</v>
          </cell>
          <cell r="G6">
            <v>0</v>
          </cell>
          <cell r="H6">
            <v>0</v>
          </cell>
          <cell r="I6">
            <v>0</v>
          </cell>
          <cell r="J6">
            <v>25230</v>
          </cell>
          <cell r="K6">
            <v>0</v>
          </cell>
          <cell r="L6">
            <v>18297.080000000002</v>
          </cell>
          <cell r="M6" t="str">
            <v>4560.02 - Charges for Services-Parks LMD</v>
          </cell>
        </row>
        <row r="7">
          <cell r="A7" t="str">
            <v>280.20.28.806-4560.02</v>
          </cell>
          <cell r="B7" t="str">
            <v>4560.02</v>
          </cell>
          <cell r="C7" t="str">
            <v>280.20.28.806</v>
          </cell>
          <cell r="D7">
            <v>14940</v>
          </cell>
          <cell r="E7">
            <v>0</v>
          </cell>
          <cell r="F7">
            <v>14940</v>
          </cell>
          <cell r="G7">
            <v>0</v>
          </cell>
          <cell r="H7">
            <v>0</v>
          </cell>
          <cell r="I7">
            <v>0</v>
          </cell>
          <cell r="J7">
            <v>14940</v>
          </cell>
          <cell r="K7">
            <v>0</v>
          </cell>
          <cell r="L7">
            <v>12600</v>
          </cell>
          <cell r="M7" t="str">
            <v>4560.02 - Charges for Services-Parks LMD</v>
          </cell>
        </row>
        <row r="8">
          <cell r="A8" t="str">
            <v>280.20.28.807-4560.02</v>
          </cell>
          <cell r="B8" t="str">
            <v>4560.02</v>
          </cell>
          <cell r="C8" t="str">
            <v>280.20.28.807</v>
          </cell>
          <cell r="D8">
            <v>8975</v>
          </cell>
          <cell r="E8">
            <v>0</v>
          </cell>
          <cell r="F8">
            <v>8975</v>
          </cell>
          <cell r="G8">
            <v>0</v>
          </cell>
          <cell r="H8">
            <v>0</v>
          </cell>
          <cell r="I8">
            <v>0</v>
          </cell>
          <cell r="J8">
            <v>8975</v>
          </cell>
          <cell r="K8">
            <v>0</v>
          </cell>
          <cell r="L8">
            <v>7656.8</v>
          </cell>
          <cell r="M8" t="str">
            <v>4560.02 - Charges for Services-Parks LMD</v>
          </cell>
        </row>
        <row r="9">
          <cell r="A9" t="str">
            <v>280.20.28.808-4560.02</v>
          </cell>
          <cell r="B9" t="str">
            <v>4560.02</v>
          </cell>
          <cell r="C9" t="str">
            <v>280.20.28.808</v>
          </cell>
          <cell r="D9">
            <v>24700</v>
          </cell>
          <cell r="E9">
            <v>0</v>
          </cell>
          <cell r="F9">
            <v>24700</v>
          </cell>
          <cell r="G9">
            <v>0</v>
          </cell>
          <cell r="H9">
            <v>0</v>
          </cell>
          <cell r="I9">
            <v>0</v>
          </cell>
          <cell r="J9">
            <v>24700</v>
          </cell>
          <cell r="K9">
            <v>0</v>
          </cell>
          <cell r="L9">
            <v>16060.27</v>
          </cell>
          <cell r="M9" t="str">
            <v>4560.02 - Charges for Services-Parks LMD</v>
          </cell>
        </row>
        <row r="10">
          <cell r="A10" t="str">
            <v>280.20.28.809-4560.02</v>
          </cell>
          <cell r="B10" t="str">
            <v>4560.02</v>
          </cell>
          <cell r="C10" t="str">
            <v>280.20.28.809</v>
          </cell>
          <cell r="D10">
            <v>55955</v>
          </cell>
          <cell r="E10">
            <v>0</v>
          </cell>
          <cell r="F10">
            <v>55955</v>
          </cell>
          <cell r="G10">
            <v>0</v>
          </cell>
          <cell r="H10">
            <v>0</v>
          </cell>
          <cell r="I10">
            <v>0</v>
          </cell>
          <cell r="J10">
            <v>55955</v>
          </cell>
          <cell r="K10">
            <v>0</v>
          </cell>
          <cell r="L10">
            <v>53125</v>
          </cell>
          <cell r="M10" t="str">
            <v>4560.02 - Charges for Services-Parks LMD</v>
          </cell>
        </row>
        <row r="11">
          <cell r="A11" t="str">
            <v>280.20.28.810-4560.02</v>
          </cell>
          <cell r="B11" t="str">
            <v>4560.02</v>
          </cell>
          <cell r="C11" t="str">
            <v>280.20.28.810</v>
          </cell>
          <cell r="D11">
            <v>23755</v>
          </cell>
          <cell r="E11">
            <v>0</v>
          </cell>
          <cell r="F11">
            <v>23755</v>
          </cell>
          <cell r="G11">
            <v>0</v>
          </cell>
          <cell r="H11">
            <v>0</v>
          </cell>
          <cell r="I11">
            <v>0</v>
          </cell>
          <cell r="J11">
            <v>23755</v>
          </cell>
          <cell r="K11">
            <v>0</v>
          </cell>
          <cell r="L11">
            <v>20880.16</v>
          </cell>
          <cell r="M11" t="str">
            <v>4560.02 - Charges for Services-Parks LMD</v>
          </cell>
        </row>
        <row r="12">
          <cell r="A12" t="str">
            <v>280.20.28.811-4560.02</v>
          </cell>
          <cell r="B12" t="str">
            <v>4560.02</v>
          </cell>
          <cell r="C12" t="str">
            <v>280.20.28.811</v>
          </cell>
          <cell r="D12">
            <v>20130</v>
          </cell>
          <cell r="E12">
            <v>0</v>
          </cell>
          <cell r="F12">
            <v>20130</v>
          </cell>
          <cell r="G12">
            <v>0</v>
          </cell>
          <cell r="H12">
            <v>0</v>
          </cell>
          <cell r="I12">
            <v>0</v>
          </cell>
          <cell r="J12">
            <v>20130</v>
          </cell>
          <cell r="K12">
            <v>0</v>
          </cell>
          <cell r="L12">
            <v>15232.92</v>
          </cell>
          <cell r="M12" t="str">
            <v>4560.02 - Charges for Services-Parks LMD</v>
          </cell>
        </row>
        <row r="13">
          <cell r="A13" t="str">
            <v>280.20.28.812-4560.02</v>
          </cell>
          <cell r="B13" t="str">
            <v>4560.02</v>
          </cell>
          <cell r="C13" t="str">
            <v>280.20.28.812</v>
          </cell>
          <cell r="D13">
            <v>16255</v>
          </cell>
          <cell r="E13">
            <v>0</v>
          </cell>
          <cell r="F13">
            <v>16255</v>
          </cell>
          <cell r="G13">
            <v>0</v>
          </cell>
          <cell r="H13">
            <v>0</v>
          </cell>
          <cell r="I13">
            <v>0</v>
          </cell>
          <cell r="J13">
            <v>16255</v>
          </cell>
          <cell r="K13">
            <v>0</v>
          </cell>
          <cell r="L13">
            <v>12399.48</v>
          </cell>
          <cell r="M13" t="str">
            <v>4560.02 - Charges for Services-Parks LMD</v>
          </cell>
        </row>
        <row r="14">
          <cell r="A14" t="str">
            <v>280.20.28.813-4560.02</v>
          </cell>
          <cell r="B14" t="str">
            <v>4560.02</v>
          </cell>
          <cell r="C14" t="str">
            <v>280.20.28.813</v>
          </cell>
          <cell r="D14">
            <v>10350</v>
          </cell>
          <cell r="E14">
            <v>0</v>
          </cell>
          <cell r="F14">
            <v>10350</v>
          </cell>
          <cell r="G14">
            <v>0</v>
          </cell>
          <cell r="H14">
            <v>0</v>
          </cell>
          <cell r="I14">
            <v>0</v>
          </cell>
          <cell r="J14">
            <v>10350</v>
          </cell>
          <cell r="K14">
            <v>0</v>
          </cell>
          <cell r="L14">
            <v>9646.2099999999991</v>
          </cell>
          <cell r="M14" t="str">
            <v>4560.02 - Charges for Services-Parks LMD</v>
          </cell>
        </row>
        <row r="15">
          <cell r="A15" t="str">
            <v>280.20.28.814-4560.02</v>
          </cell>
          <cell r="B15" t="str">
            <v>4560.02</v>
          </cell>
          <cell r="C15" t="str">
            <v>280.20.28.814</v>
          </cell>
          <cell r="D15">
            <v>52210</v>
          </cell>
          <cell r="E15">
            <v>0</v>
          </cell>
          <cell r="F15">
            <v>52210</v>
          </cell>
          <cell r="G15">
            <v>0</v>
          </cell>
          <cell r="H15">
            <v>0</v>
          </cell>
          <cell r="I15">
            <v>0</v>
          </cell>
          <cell r="J15">
            <v>52210</v>
          </cell>
          <cell r="K15">
            <v>0</v>
          </cell>
          <cell r="L15">
            <v>50689.7</v>
          </cell>
          <cell r="M15" t="str">
            <v>4560.02 - Charges for Services-Parks LMD</v>
          </cell>
        </row>
        <row r="16">
          <cell r="A16" t="str">
            <v>280.20.28.815-4560.02</v>
          </cell>
          <cell r="B16" t="str">
            <v>4560.02</v>
          </cell>
          <cell r="C16" t="str">
            <v>280.20.28.815</v>
          </cell>
          <cell r="D16">
            <v>16125</v>
          </cell>
          <cell r="E16">
            <v>0</v>
          </cell>
          <cell r="F16">
            <v>16125</v>
          </cell>
          <cell r="G16">
            <v>0</v>
          </cell>
          <cell r="H16">
            <v>0</v>
          </cell>
          <cell r="I16">
            <v>0</v>
          </cell>
          <cell r="J16">
            <v>16125</v>
          </cell>
          <cell r="K16">
            <v>0</v>
          </cell>
          <cell r="L16">
            <v>15686.52</v>
          </cell>
          <cell r="M16" t="str">
            <v>4560.02 - Charges for Services-Parks LMD</v>
          </cell>
        </row>
        <row r="17">
          <cell r="A17" t="str">
            <v>280.20.28.816-4560.02</v>
          </cell>
          <cell r="B17" t="str">
            <v>4560.02</v>
          </cell>
          <cell r="C17" t="str">
            <v>280.20.28.816</v>
          </cell>
          <cell r="D17">
            <v>49385</v>
          </cell>
          <cell r="E17">
            <v>0</v>
          </cell>
          <cell r="F17">
            <v>49385</v>
          </cell>
          <cell r="G17">
            <v>0</v>
          </cell>
          <cell r="H17">
            <v>0</v>
          </cell>
          <cell r="I17">
            <v>0</v>
          </cell>
          <cell r="J17">
            <v>49385</v>
          </cell>
          <cell r="K17">
            <v>0</v>
          </cell>
          <cell r="L17">
            <v>18213.310000000001</v>
          </cell>
          <cell r="M17" t="str">
            <v>4560.02 - Charges for Services-Parks LMD</v>
          </cell>
        </row>
        <row r="18">
          <cell r="A18" t="str">
            <v>280.20.28.817-4560.02</v>
          </cell>
          <cell r="B18" t="str">
            <v>4560.02</v>
          </cell>
          <cell r="C18" t="str">
            <v>280.20.28.817</v>
          </cell>
          <cell r="D18">
            <v>55335</v>
          </cell>
          <cell r="E18">
            <v>0</v>
          </cell>
          <cell r="F18">
            <v>55335</v>
          </cell>
          <cell r="G18">
            <v>0</v>
          </cell>
          <cell r="H18">
            <v>0</v>
          </cell>
          <cell r="I18">
            <v>0</v>
          </cell>
          <cell r="J18">
            <v>55335</v>
          </cell>
          <cell r="K18">
            <v>0</v>
          </cell>
          <cell r="L18">
            <v>50570.239999999998</v>
          </cell>
          <cell r="M18" t="str">
            <v>4560.02 - Charges for Services-Parks LMD</v>
          </cell>
        </row>
        <row r="19">
          <cell r="A19" t="str">
            <v>280.20.28.818-4560.02</v>
          </cell>
          <cell r="B19" t="str">
            <v>4560.02</v>
          </cell>
          <cell r="C19" t="str">
            <v>280.20.28.818</v>
          </cell>
          <cell r="D19">
            <v>82535</v>
          </cell>
          <cell r="E19">
            <v>0</v>
          </cell>
          <cell r="F19">
            <v>82535</v>
          </cell>
          <cell r="G19">
            <v>0</v>
          </cell>
          <cell r="H19">
            <v>0</v>
          </cell>
          <cell r="I19">
            <v>0</v>
          </cell>
          <cell r="J19">
            <v>82535</v>
          </cell>
          <cell r="K19">
            <v>0</v>
          </cell>
          <cell r="L19">
            <v>63540</v>
          </cell>
          <cell r="M19" t="str">
            <v>4560.02 - Charges for Services-Parks LMD</v>
          </cell>
        </row>
        <row r="20">
          <cell r="A20" t="str">
            <v>280.20.28.819-4560.02</v>
          </cell>
          <cell r="B20" t="str">
            <v>4560.02</v>
          </cell>
          <cell r="C20" t="str">
            <v>280.20.28.819</v>
          </cell>
          <cell r="D20">
            <v>68230</v>
          </cell>
          <cell r="E20">
            <v>0</v>
          </cell>
          <cell r="F20">
            <v>68230</v>
          </cell>
          <cell r="G20">
            <v>0</v>
          </cell>
          <cell r="H20">
            <v>0</v>
          </cell>
          <cell r="I20">
            <v>0</v>
          </cell>
          <cell r="J20">
            <v>68230</v>
          </cell>
          <cell r="K20">
            <v>0</v>
          </cell>
          <cell r="L20">
            <v>64225.98</v>
          </cell>
          <cell r="M20" t="str">
            <v>4560.02 - Charges for Services-Parks LMD</v>
          </cell>
        </row>
        <row r="21">
          <cell r="A21" t="str">
            <v>280.20.28.820-4560.02</v>
          </cell>
          <cell r="B21" t="str">
            <v>4560.02</v>
          </cell>
          <cell r="C21" t="str">
            <v>280.20.28.820</v>
          </cell>
          <cell r="D21">
            <v>65835</v>
          </cell>
          <cell r="E21">
            <v>0</v>
          </cell>
          <cell r="F21">
            <v>65835</v>
          </cell>
          <cell r="G21">
            <v>0</v>
          </cell>
          <cell r="H21">
            <v>0</v>
          </cell>
          <cell r="I21">
            <v>0</v>
          </cell>
          <cell r="J21">
            <v>65835</v>
          </cell>
          <cell r="K21">
            <v>0</v>
          </cell>
          <cell r="L21">
            <v>62158.54</v>
          </cell>
          <cell r="M21" t="str">
            <v>4560.02 - Charges for Services-Parks LMD</v>
          </cell>
        </row>
        <row r="22">
          <cell r="A22" t="str">
            <v>280.20.28.821-4560.02</v>
          </cell>
          <cell r="B22" t="str">
            <v>4560.02</v>
          </cell>
          <cell r="C22" t="str">
            <v>280.20.28.821</v>
          </cell>
          <cell r="D22">
            <v>15960</v>
          </cell>
          <cell r="E22">
            <v>0</v>
          </cell>
          <cell r="F22">
            <v>15960</v>
          </cell>
          <cell r="G22">
            <v>0</v>
          </cell>
          <cell r="H22">
            <v>0</v>
          </cell>
          <cell r="I22">
            <v>0</v>
          </cell>
          <cell r="J22">
            <v>15960</v>
          </cell>
          <cell r="K22">
            <v>0</v>
          </cell>
          <cell r="L22">
            <v>62188.14</v>
          </cell>
          <cell r="M22" t="str">
            <v>4560.02 - Charges for Services-Parks LMD</v>
          </cell>
        </row>
        <row r="23">
          <cell r="A23" t="str">
            <v>280.20.28.822-4560.02</v>
          </cell>
          <cell r="B23" t="str">
            <v>4560.02</v>
          </cell>
          <cell r="C23" t="str">
            <v>280.20.28.822</v>
          </cell>
          <cell r="D23">
            <v>79800</v>
          </cell>
          <cell r="E23">
            <v>0</v>
          </cell>
          <cell r="F23">
            <v>79800</v>
          </cell>
          <cell r="G23">
            <v>0</v>
          </cell>
          <cell r="H23">
            <v>0</v>
          </cell>
          <cell r="I23">
            <v>0</v>
          </cell>
          <cell r="J23">
            <v>79800</v>
          </cell>
          <cell r="K23">
            <v>0</v>
          </cell>
          <cell r="L23">
            <v>17595.900000000001</v>
          </cell>
          <cell r="M23" t="str">
            <v>4560.02 - Charges for Services-Parks LMD</v>
          </cell>
        </row>
        <row r="24">
          <cell r="A24" t="str">
            <v>280.20.28.823-4560.02</v>
          </cell>
          <cell r="B24" t="str">
            <v>4560.02</v>
          </cell>
          <cell r="C24" t="str">
            <v>280.20.28.823</v>
          </cell>
          <cell r="D24">
            <v>153000</v>
          </cell>
          <cell r="E24">
            <v>0</v>
          </cell>
          <cell r="F24">
            <v>153000</v>
          </cell>
          <cell r="G24">
            <v>0</v>
          </cell>
          <cell r="H24">
            <v>0</v>
          </cell>
          <cell r="I24">
            <v>0</v>
          </cell>
          <cell r="J24">
            <v>153000</v>
          </cell>
          <cell r="K24">
            <v>0</v>
          </cell>
          <cell r="L24">
            <v>174794.6</v>
          </cell>
          <cell r="M24" t="str">
            <v>4560.02 - Charges for Services-Parks LMD</v>
          </cell>
        </row>
        <row r="25">
          <cell r="A25" t="str">
            <v>280.20.28.824-4560.02</v>
          </cell>
          <cell r="B25" t="str">
            <v>4560.02</v>
          </cell>
          <cell r="C25" t="str">
            <v>280.20.28.824</v>
          </cell>
          <cell r="D25">
            <v>11005</v>
          </cell>
          <cell r="E25">
            <v>0</v>
          </cell>
          <cell r="F25">
            <v>11005</v>
          </cell>
          <cell r="G25">
            <v>0</v>
          </cell>
          <cell r="H25">
            <v>0</v>
          </cell>
          <cell r="I25">
            <v>0</v>
          </cell>
          <cell r="J25">
            <v>11005</v>
          </cell>
          <cell r="K25">
            <v>0</v>
          </cell>
          <cell r="L25">
            <v>8050</v>
          </cell>
          <cell r="M25" t="str">
            <v>4560.02 - Charges for Services-Parks LMD</v>
          </cell>
        </row>
        <row r="26">
          <cell r="A26" t="str">
            <v>280.20.28.825-4560.02</v>
          </cell>
          <cell r="B26" t="str">
            <v>4560.02</v>
          </cell>
          <cell r="C26" t="str">
            <v>280.20.28.825</v>
          </cell>
          <cell r="D26">
            <v>53095</v>
          </cell>
          <cell r="E26">
            <v>0</v>
          </cell>
          <cell r="F26">
            <v>53095</v>
          </cell>
          <cell r="G26">
            <v>0</v>
          </cell>
          <cell r="H26">
            <v>0</v>
          </cell>
          <cell r="I26">
            <v>0</v>
          </cell>
          <cell r="J26">
            <v>53095</v>
          </cell>
          <cell r="K26">
            <v>0</v>
          </cell>
          <cell r="L26">
            <v>20865.400000000001</v>
          </cell>
          <cell r="M26" t="str">
            <v>4560.02 - Charges for Services-Parks LMD</v>
          </cell>
        </row>
        <row r="27">
          <cell r="A27" t="str">
            <v>280.20.28.826-4560.02</v>
          </cell>
          <cell r="B27" t="str">
            <v>4560.02</v>
          </cell>
          <cell r="C27" t="str">
            <v>280.20.28.826</v>
          </cell>
          <cell r="D27">
            <v>138510</v>
          </cell>
          <cell r="E27">
            <v>0</v>
          </cell>
          <cell r="F27">
            <v>138510</v>
          </cell>
          <cell r="G27">
            <v>0</v>
          </cell>
          <cell r="H27">
            <v>0</v>
          </cell>
          <cell r="I27">
            <v>0</v>
          </cell>
          <cell r="J27">
            <v>138510</v>
          </cell>
          <cell r="K27">
            <v>0</v>
          </cell>
          <cell r="L27">
            <v>115035.12</v>
          </cell>
          <cell r="M27" t="str">
            <v>4560.02 - Charges for Services-Parks LMD</v>
          </cell>
        </row>
        <row r="28">
          <cell r="A28" t="str">
            <v>280.20.28.827-4560.02</v>
          </cell>
          <cell r="B28" t="str">
            <v>4560.02</v>
          </cell>
          <cell r="C28" t="str">
            <v>280.20.28.827</v>
          </cell>
          <cell r="D28">
            <v>14430</v>
          </cell>
          <cell r="E28">
            <v>0</v>
          </cell>
          <cell r="F28">
            <v>14430</v>
          </cell>
          <cell r="G28">
            <v>0</v>
          </cell>
          <cell r="H28">
            <v>0</v>
          </cell>
          <cell r="I28">
            <v>0</v>
          </cell>
          <cell r="J28">
            <v>14430</v>
          </cell>
          <cell r="K28">
            <v>0</v>
          </cell>
          <cell r="L28">
            <v>10614.56</v>
          </cell>
          <cell r="M28" t="str">
            <v>4560.02 - Charges for Services-Parks LMD</v>
          </cell>
        </row>
        <row r="29">
          <cell r="A29" t="str">
            <v>280.20.28.828-4560.02</v>
          </cell>
          <cell r="B29" t="str">
            <v>4560.02</v>
          </cell>
          <cell r="C29" t="str">
            <v>280.20.28.828</v>
          </cell>
          <cell r="D29">
            <v>6915</v>
          </cell>
          <cell r="E29">
            <v>0</v>
          </cell>
          <cell r="F29">
            <v>6915</v>
          </cell>
          <cell r="G29">
            <v>0</v>
          </cell>
          <cell r="H29">
            <v>0</v>
          </cell>
          <cell r="I29">
            <v>0</v>
          </cell>
          <cell r="J29">
            <v>6915</v>
          </cell>
          <cell r="K29">
            <v>0</v>
          </cell>
          <cell r="L29">
            <v>7001.89</v>
          </cell>
          <cell r="M29" t="str">
            <v>4560.02 - Charges for Services-Parks LMD</v>
          </cell>
        </row>
        <row r="30">
          <cell r="A30" t="str">
            <v>280.20.28.829-4560.02</v>
          </cell>
          <cell r="B30" t="str">
            <v>4560.02</v>
          </cell>
          <cell r="C30" t="str">
            <v>280.20.28.829</v>
          </cell>
          <cell r="D30">
            <v>14815</v>
          </cell>
          <cell r="E30">
            <v>0</v>
          </cell>
          <cell r="F30">
            <v>14815</v>
          </cell>
          <cell r="G30">
            <v>0</v>
          </cell>
          <cell r="H30">
            <v>0</v>
          </cell>
          <cell r="I30">
            <v>0</v>
          </cell>
          <cell r="J30">
            <v>14815</v>
          </cell>
          <cell r="K30">
            <v>0</v>
          </cell>
          <cell r="L30">
            <v>13500</v>
          </cell>
          <cell r="M30" t="str">
            <v>4560.02 - Charges for Services-Parks LMD</v>
          </cell>
        </row>
        <row r="31">
          <cell r="A31" t="str">
            <v>280.20.28.831-4560.02</v>
          </cell>
          <cell r="B31" t="str">
            <v>4560.02</v>
          </cell>
          <cell r="C31" t="str">
            <v>280.20.28.831</v>
          </cell>
          <cell r="D31">
            <v>15065</v>
          </cell>
          <cell r="E31">
            <v>0</v>
          </cell>
          <cell r="F31">
            <v>15065</v>
          </cell>
          <cell r="G31">
            <v>0</v>
          </cell>
          <cell r="H31">
            <v>0</v>
          </cell>
          <cell r="I31">
            <v>0</v>
          </cell>
          <cell r="J31">
            <v>15065</v>
          </cell>
          <cell r="K31">
            <v>0</v>
          </cell>
          <cell r="L31">
            <v>14624.54</v>
          </cell>
          <cell r="M31" t="str">
            <v>4560.02 - Charges for Services-Parks LMD</v>
          </cell>
        </row>
        <row r="32">
          <cell r="A32" t="str">
            <v>280.20.28.832-4560.02</v>
          </cell>
          <cell r="B32" t="str">
            <v>4560.02</v>
          </cell>
          <cell r="C32" t="str">
            <v>280.20.28.832</v>
          </cell>
          <cell r="D32">
            <v>21400</v>
          </cell>
          <cell r="E32">
            <v>0</v>
          </cell>
          <cell r="F32">
            <v>21400</v>
          </cell>
          <cell r="G32">
            <v>0</v>
          </cell>
          <cell r="H32">
            <v>0</v>
          </cell>
          <cell r="I32">
            <v>0</v>
          </cell>
          <cell r="J32">
            <v>21400</v>
          </cell>
          <cell r="K32">
            <v>0</v>
          </cell>
          <cell r="L32">
            <v>7384.3</v>
          </cell>
          <cell r="M32" t="str">
            <v>4560.02 - Charges for Services-Parks LMD</v>
          </cell>
        </row>
        <row r="33">
          <cell r="A33" t="str">
            <v>280.20.28.833-4560.02</v>
          </cell>
          <cell r="B33" t="str">
            <v>4560.02</v>
          </cell>
          <cell r="C33" t="str">
            <v>280.20.28.833</v>
          </cell>
          <cell r="D33">
            <v>22765</v>
          </cell>
          <cell r="E33">
            <v>0</v>
          </cell>
          <cell r="F33">
            <v>22765</v>
          </cell>
          <cell r="G33">
            <v>0</v>
          </cell>
          <cell r="H33">
            <v>0</v>
          </cell>
          <cell r="I33">
            <v>0</v>
          </cell>
          <cell r="J33">
            <v>22765</v>
          </cell>
          <cell r="K33">
            <v>0</v>
          </cell>
          <cell r="L33">
            <v>15922.88</v>
          </cell>
          <cell r="M33" t="str">
            <v>4560.02 - Charges for Services-Parks LMD</v>
          </cell>
        </row>
        <row r="34">
          <cell r="A34" t="str">
            <v>280.20.28.834-4560.02</v>
          </cell>
          <cell r="B34" t="str">
            <v>4560.02</v>
          </cell>
          <cell r="C34" t="str">
            <v>280.20.28.834</v>
          </cell>
          <cell r="D34">
            <v>1730</v>
          </cell>
          <cell r="E34">
            <v>0</v>
          </cell>
          <cell r="F34">
            <v>1730</v>
          </cell>
          <cell r="G34">
            <v>0</v>
          </cell>
          <cell r="H34">
            <v>0</v>
          </cell>
          <cell r="I34">
            <v>0</v>
          </cell>
          <cell r="J34">
            <v>1730</v>
          </cell>
          <cell r="K34">
            <v>0</v>
          </cell>
          <cell r="L34">
            <v>1555.2</v>
          </cell>
          <cell r="M34" t="str">
            <v>4560.02 - Charges for Services-Parks LMD</v>
          </cell>
        </row>
        <row r="35">
          <cell r="A35" t="str">
            <v>280.20.28.835-4560.02</v>
          </cell>
          <cell r="B35" t="str">
            <v>4560.02</v>
          </cell>
          <cell r="C35" t="str">
            <v>280.20.28.835</v>
          </cell>
          <cell r="D35">
            <v>16855</v>
          </cell>
          <cell r="E35">
            <v>0</v>
          </cell>
          <cell r="F35">
            <v>16855</v>
          </cell>
          <cell r="G35">
            <v>0</v>
          </cell>
          <cell r="H35">
            <v>0</v>
          </cell>
          <cell r="I35">
            <v>0</v>
          </cell>
          <cell r="J35">
            <v>16855</v>
          </cell>
          <cell r="K35">
            <v>0</v>
          </cell>
          <cell r="L35">
            <v>11978.08</v>
          </cell>
          <cell r="M35" t="str">
            <v>4560.02 - Charges for Services-Parks LMD</v>
          </cell>
        </row>
        <row r="36">
          <cell r="A36" t="str">
            <v>280.20.28.836-4560.02</v>
          </cell>
          <cell r="B36" t="str">
            <v>4560.02</v>
          </cell>
          <cell r="C36" t="str">
            <v>280.20.28.836</v>
          </cell>
          <cell r="D36">
            <v>14060</v>
          </cell>
          <cell r="E36">
            <v>0</v>
          </cell>
          <cell r="F36">
            <v>14060</v>
          </cell>
          <cell r="G36">
            <v>0</v>
          </cell>
          <cell r="H36">
            <v>0</v>
          </cell>
          <cell r="I36">
            <v>0</v>
          </cell>
          <cell r="J36">
            <v>14060</v>
          </cell>
          <cell r="K36">
            <v>0</v>
          </cell>
          <cell r="L36">
            <v>11983.34</v>
          </cell>
          <cell r="M36" t="str">
            <v>4560.02 - Charges for Services-Parks LMD</v>
          </cell>
        </row>
        <row r="37">
          <cell r="A37" t="str">
            <v>280.20.28.837-4560.02</v>
          </cell>
          <cell r="B37" t="str">
            <v>4560.02</v>
          </cell>
          <cell r="C37" t="str">
            <v>280.20.28.837</v>
          </cell>
          <cell r="D37">
            <v>3470</v>
          </cell>
          <cell r="E37">
            <v>0</v>
          </cell>
          <cell r="F37">
            <v>3470</v>
          </cell>
          <cell r="G37">
            <v>0</v>
          </cell>
          <cell r="H37">
            <v>0</v>
          </cell>
          <cell r="I37">
            <v>0</v>
          </cell>
          <cell r="J37">
            <v>3470</v>
          </cell>
          <cell r="K37">
            <v>0</v>
          </cell>
          <cell r="L37">
            <v>8721</v>
          </cell>
          <cell r="M37" t="str">
            <v>4560.02 - Charges for Services-Parks LMD</v>
          </cell>
        </row>
        <row r="38">
          <cell r="A38" t="str">
            <v>280.20.28.826-4560.03</v>
          </cell>
          <cell r="B38" t="str">
            <v>4560.03</v>
          </cell>
          <cell r="C38" t="str">
            <v>280.20.28.826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4560.03 - Charges for Services-Parks LMD Refunds</v>
          </cell>
        </row>
        <row r="39">
          <cell r="A39" t="str">
            <v>280.00.00.900-4700.01</v>
          </cell>
          <cell r="B39" t="str">
            <v>4700.01</v>
          </cell>
          <cell r="C39" t="str">
            <v>280.00.00.900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540.02</v>
          </cell>
          <cell r="J39">
            <v>-540.02</v>
          </cell>
          <cell r="K39" t="str">
            <v>+++</v>
          </cell>
          <cell r="L39">
            <v>1244.22</v>
          </cell>
          <cell r="M39" t="str">
            <v>4700.01 - Investment Earnings Interest on Investments</v>
          </cell>
        </row>
        <row r="40">
          <cell r="A40" t="str">
            <v>280.20.28.801-4700.01</v>
          </cell>
          <cell r="B40" t="str">
            <v>4700.01</v>
          </cell>
          <cell r="C40" t="str">
            <v>280.20.28.801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4700.01 - Investment Earnings Interest on Investments</v>
          </cell>
        </row>
        <row r="41">
          <cell r="A41" t="str">
            <v>280.20.28.802-4700.01</v>
          </cell>
          <cell r="B41" t="str">
            <v>4700.01</v>
          </cell>
          <cell r="C41" t="str">
            <v>280.20.28.802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4700.01 - Investment Earnings Interest on Investments</v>
          </cell>
        </row>
        <row r="42">
          <cell r="A42" t="str">
            <v>280.20.28.803-4700.01</v>
          </cell>
          <cell r="B42" t="str">
            <v>4700.01</v>
          </cell>
          <cell r="C42" t="str">
            <v>280.20.28.803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4700.01 - Investment Earnings Interest on Investments</v>
          </cell>
        </row>
        <row r="43">
          <cell r="A43" t="str">
            <v>280.20.28.804-4700.01</v>
          </cell>
          <cell r="B43" t="str">
            <v>4700.01</v>
          </cell>
          <cell r="C43" t="str">
            <v>280.20.28.804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4700.01 - Investment Earnings Interest on Investments</v>
          </cell>
        </row>
        <row r="44">
          <cell r="A44" t="str">
            <v>280.20.28.805-4700.01</v>
          </cell>
          <cell r="B44" t="str">
            <v>4700.01</v>
          </cell>
          <cell r="C44" t="str">
            <v>280.20.28.805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4700.01 - Investment Earnings Interest on Investments</v>
          </cell>
        </row>
        <row r="45">
          <cell r="A45" t="str">
            <v>280.20.28.806-4700.01</v>
          </cell>
          <cell r="B45" t="str">
            <v>4700.01</v>
          </cell>
          <cell r="C45" t="str">
            <v>280.20.28.806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4700.01 - Investment Earnings Interest on Investments</v>
          </cell>
        </row>
        <row r="46">
          <cell r="A46" t="str">
            <v>280.20.28.807-4700.01</v>
          </cell>
          <cell r="B46" t="str">
            <v>4700.01</v>
          </cell>
          <cell r="C46" t="str">
            <v>280.20.28.807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4700.01 - Investment Earnings Interest on Investments</v>
          </cell>
        </row>
        <row r="47">
          <cell r="A47" t="str">
            <v>280.20.28.808-4700.01</v>
          </cell>
          <cell r="B47" t="str">
            <v>4700.01</v>
          </cell>
          <cell r="C47" t="str">
            <v>280.20.28.808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4700.01 - Investment Earnings Interest on Investments</v>
          </cell>
        </row>
        <row r="48">
          <cell r="A48" t="str">
            <v>280.20.28.809-4700.01</v>
          </cell>
          <cell r="B48" t="str">
            <v>4700.01</v>
          </cell>
          <cell r="C48" t="str">
            <v>280.20.28.809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4700.01 - Investment Earnings Interest on Investments</v>
          </cell>
        </row>
        <row r="49">
          <cell r="A49" t="str">
            <v>280.20.28.810-4700.01</v>
          </cell>
          <cell r="B49" t="str">
            <v>4700.01</v>
          </cell>
          <cell r="C49" t="str">
            <v>280.20.28.810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4700.01 - Investment Earnings Interest on Investments</v>
          </cell>
        </row>
        <row r="50">
          <cell r="A50" t="str">
            <v>280.20.28.811-4700.01</v>
          </cell>
          <cell r="B50" t="str">
            <v>4700.01</v>
          </cell>
          <cell r="C50" t="str">
            <v>280.20.28.811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4700.01 - Investment Earnings Interest on Investments</v>
          </cell>
        </row>
        <row r="51">
          <cell r="A51" t="str">
            <v>280.20.28.812-4700.01</v>
          </cell>
          <cell r="B51" t="str">
            <v>4700.01</v>
          </cell>
          <cell r="C51" t="str">
            <v>280.20.28.812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4700.01 - Investment Earnings Interest on Investments</v>
          </cell>
        </row>
        <row r="52">
          <cell r="A52" t="str">
            <v>280.20.28.813-4700.01</v>
          </cell>
          <cell r="B52" t="str">
            <v>4700.01</v>
          </cell>
          <cell r="C52" t="str">
            <v>280.20.28.813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4700.01 - Investment Earnings Interest on Investments</v>
          </cell>
        </row>
        <row r="53">
          <cell r="A53" t="str">
            <v>280.20.28.814-4700.01</v>
          </cell>
          <cell r="B53" t="str">
            <v>4700.01</v>
          </cell>
          <cell r="C53" t="str">
            <v>280.20.28.814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4700.01 - Investment Earnings Interest on Investments</v>
          </cell>
        </row>
        <row r="54">
          <cell r="A54" t="str">
            <v>280.20.28.815-4700.01</v>
          </cell>
          <cell r="B54" t="str">
            <v>4700.01</v>
          </cell>
          <cell r="C54" t="str">
            <v>280.20.28.815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4700.01 - Investment Earnings Interest on Investments</v>
          </cell>
        </row>
        <row r="55">
          <cell r="A55" t="str">
            <v>280.20.28.816-4700.01</v>
          </cell>
          <cell r="B55" t="str">
            <v>4700.01</v>
          </cell>
          <cell r="C55" t="str">
            <v>280.20.28.816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4700.01 - Investment Earnings Interest on Investments</v>
          </cell>
        </row>
        <row r="56">
          <cell r="A56" t="str">
            <v>280.20.28.817-4700.01</v>
          </cell>
          <cell r="B56" t="str">
            <v>4700.01</v>
          </cell>
          <cell r="C56" t="str">
            <v>280.20.28.817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4700.01 - Investment Earnings Interest on Investments</v>
          </cell>
        </row>
        <row r="57">
          <cell r="A57" t="str">
            <v>280.20.28.818-4700.01</v>
          </cell>
          <cell r="B57" t="str">
            <v>4700.01</v>
          </cell>
          <cell r="C57" t="str">
            <v>280.20.28.818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  <cell r="L57">
            <v>0</v>
          </cell>
          <cell r="M57" t="str">
            <v>4700.01 - Investment Earnings Interest on Investments</v>
          </cell>
        </row>
        <row r="58">
          <cell r="A58" t="str">
            <v>280.20.28.819-4700.01</v>
          </cell>
          <cell r="B58" t="str">
            <v>4700.01</v>
          </cell>
          <cell r="C58" t="str">
            <v>280.20.28.819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4700.01 - Investment Earnings Interest on Investments</v>
          </cell>
        </row>
        <row r="59">
          <cell r="A59" t="str">
            <v>280.20.28.820-4700.01</v>
          </cell>
          <cell r="B59" t="str">
            <v>4700.01</v>
          </cell>
          <cell r="C59" t="str">
            <v>280.20.28.820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4700.01 - Investment Earnings Interest on Investments</v>
          </cell>
        </row>
        <row r="60">
          <cell r="A60" t="str">
            <v>280.20.28.821-4700.01</v>
          </cell>
          <cell r="B60" t="str">
            <v>4700.01</v>
          </cell>
          <cell r="C60" t="str">
            <v>280.20.28.821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4700.01 - Investment Earnings Interest on Investments</v>
          </cell>
        </row>
        <row r="61">
          <cell r="A61" t="str">
            <v>280.20.28.822-4700.01</v>
          </cell>
          <cell r="B61" t="str">
            <v>4700.01</v>
          </cell>
          <cell r="C61" t="str">
            <v>280.20.28.822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  <cell r="L61">
            <v>0</v>
          </cell>
          <cell r="M61" t="str">
            <v>4700.01 - Investment Earnings Interest on Investments</v>
          </cell>
        </row>
        <row r="62">
          <cell r="A62" t="str">
            <v>280.20.28.823-4700.01</v>
          </cell>
          <cell r="B62" t="str">
            <v>4700.01</v>
          </cell>
          <cell r="C62" t="str">
            <v>280.20.28.823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4700.01 - Investment Earnings Interest on Investments</v>
          </cell>
        </row>
        <row r="63">
          <cell r="A63" t="str">
            <v>280.20.28.824-4700.01</v>
          </cell>
          <cell r="B63" t="str">
            <v>4700.01</v>
          </cell>
          <cell r="C63" t="str">
            <v>280.20.28.824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4700.01 - Investment Earnings Interest on Investments</v>
          </cell>
        </row>
        <row r="64">
          <cell r="A64" t="str">
            <v>280.20.28.825-4700.01</v>
          </cell>
          <cell r="B64" t="str">
            <v>4700.01</v>
          </cell>
          <cell r="C64" t="str">
            <v>280.20.28.825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4700.01 - Investment Earnings Interest on Investments</v>
          </cell>
        </row>
        <row r="65">
          <cell r="A65" t="str">
            <v>280.20.28.826-4700.01</v>
          </cell>
          <cell r="B65" t="str">
            <v>4700.01</v>
          </cell>
          <cell r="C65" t="str">
            <v>280.20.28.826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4700.01 - Investment Earnings Interest on Investments</v>
          </cell>
        </row>
        <row r="66">
          <cell r="A66" t="str">
            <v>280.20.28.827-4700.01</v>
          </cell>
          <cell r="B66" t="str">
            <v>4700.01</v>
          </cell>
          <cell r="C66" t="str">
            <v>280.20.28.827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4700.01 - Investment Earnings Interest on Investments</v>
          </cell>
        </row>
        <row r="67">
          <cell r="A67" t="str">
            <v>280.20.28.828-4700.01</v>
          </cell>
          <cell r="B67" t="str">
            <v>4700.01</v>
          </cell>
          <cell r="C67" t="str">
            <v>280.20.28.828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4700.01 - Investment Earnings Interest on Investments</v>
          </cell>
        </row>
        <row r="68">
          <cell r="A68" t="str">
            <v>280.20.28.829-4700.01</v>
          </cell>
          <cell r="B68" t="str">
            <v>4700.01</v>
          </cell>
          <cell r="C68" t="str">
            <v>280.20.28.829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4700.01 - Investment Earnings Interest on Investments</v>
          </cell>
        </row>
        <row r="69">
          <cell r="A69" t="str">
            <v>280.20.28.831-4700.01</v>
          </cell>
          <cell r="B69" t="str">
            <v>4700.01</v>
          </cell>
          <cell r="C69" t="str">
            <v>280.20.28.831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4700.01 - Investment Earnings Interest on Investments</v>
          </cell>
        </row>
        <row r="70">
          <cell r="A70" t="str">
            <v>280.20.28.832-4700.01</v>
          </cell>
          <cell r="B70" t="str">
            <v>4700.01</v>
          </cell>
          <cell r="C70" t="str">
            <v>280.20.28.832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4700.01 - Investment Earnings Interest on Investments</v>
          </cell>
        </row>
        <row r="71">
          <cell r="A71" t="str">
            <v>280.20.28.833-4700.01</v>
          </cell>
          <cell r="B71" t="str">
            <v>4700.01</v>
          </cell>
          <cell r="C71" t="str">
            <v>280.20.28.833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4700.01 - Investment Earnings Interest on Investments</v>
          </cell>
        </row>
        <row r="72">
          <cell r="A72" t="str">
            <v>280.20.28.834-4700.01</v>
          </cell>
          <cell r="B72" t="str">
            <v>4700.01</v>
          </cell>
          <cell r="C72" t="str">
            <v>280.20.28.834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4700.01 - Investment Earnings Interest on Investments</v>
          </cell>
        </row>
        <row r="73">
          <cell r="A73" t="str">
            <v>280.20.28.835-4700.01</v>
          </cell>
          <cell r="B73" t="str">
            <v>4700.01</v>
          </cell>
          <cell r="C73" t="str">
            <v>280.20.28.835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0</v>
          </cell>
          <cell r="M73" t="str">
            <v>4700.01 - Investment Earnings Interest on Investments</v>
          </cell>
        </row>
        <row r="74">
          <cell r="A74" t="str">
            <v>280.20.28.836-4700.01</v>
          </cell>
          <cell r="B74" t="str">
            <v>4700.01</v>
          </cell>
          <cell r="C74" t="str">
            <v>280.20.28.836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4700.01 - Investment Earnings Interest on Investments</v>
          </cell>
        </row>
        <row r="75">
          <cell r="A75" t="str">
            <v>280.20.28.837-4700.01</v>
          </cell>
          <cell r="B75" t="str">
            <v>4700.01</v>
          </cell>
          <cell r="C75" t="str">
            <v>280.20.28.837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4700.01 - Investment Earnings Interest on Investments</v>
          </cell>
        </row>
        <row r="76">
          <cell r="A76" t="str">
            <v>280.00.00.900-4700.21</v>
          </cell>
          <cell r="B76" t="str">
            <v>4700.21</v>
          </cell>
          <cell r="C76" t="str">
            <v>280.00.00.900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-32.85</v>
          </cell>
          <cell r="J76">
            <v>32.85</v>
          </cell>
          <cell r="K76" t="str">
            <v>+++</v>
          </cell>
          <cell r="L76">
            <v>-55.19</v>
          </cell>
          <cell r="M76" t="str">
            <v>4700.21 - Investment Earnings Unallocated Investment Expense</v>
          </cell>
        </row>
        <row r="77">
          <cell r="A77" t="str">
            <v>280.20.28.818-4850.04</v>
          </cell>
          <cell r="B77" t="str">
            <v>4850.04</v>
          </cell>
          <cell r="C77" t="str">
            <v>280.20.28.818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4850.04 - Other Revenue Rental of Property</v>
          </cell>
        </row>
        <row r="78">
          <cell r="A78" t="str">
            <v>280.20.28.820-4850.04</v>
          </cell>
          <cell r="B78" t="str">
            <v>4850.04</v>
          </cell>
          <cell r="C78" t="str">
            <v>280.20.28.820</v>
          </cell>
          <cell r="D78">
            <v>0</v>
          </cell>
          <cell r="E78">
            <v>0</v>
          </cell>
          <cell r="F78">
            <v>0</v>
          </cell>
          <cell r="G78">
            <v>10</v>
          </cell>
          <cell r="H78">
            <v>0</v>
          </cell>
          <cell r="I78">
            <v>10</v>
          </cell>
          <cell r="J78">
            <v>-10</v>
          </cell>
          <cell r="K78" t="str">
            <v>+++</v>
          </cell>
          <cell r="L78">
            <v>0</v>
          </cell>
          <cell r="M78" t="str">
            <v>4850.04 - Other Revenue Rental of Property</v>
          </cell>
        </row>
        <row r="79">
          <cell r="A79" t="str">
            <v>280.20.28.823-4850.04</v>
          </cell>
          <cell r="B79" t="str">
            <v>4850.04</v>
          </cell>
          <cell r="C79" t="str">
            <v>280.20.28.823</v>
          </cell>
          <cell r="D79">
            <v>0</v>
          </cell>
          <cell r="E79">
            <v>0</v>
          </cell>
          <cell r="F79">
            <v>0</v>
          </cell>
          <cell r="G79">
            <v>21</v>
          </cell>
          <cell r="H79">
            <v>0</v>
          </cell>
          <cell r="I79">
            <v>31</v>
          </cell>
          <cell r="J79">
            <v>-31</v>
          </cell>
          <cell r="K79" t="str">
            <v>+++</v>
          </cell>
          <cell r="L79">
            <v>10</v>
          </cell>
          <cell r="M79" t="str">
            <v>4850.04 - Other Revenue Rental of Property</v>
          </cell>
        </row>
        <row r="80">
          <cell r="A80" t="str">
            <v>280.20.28.826-4850.04</v>
          </cell>
          <cell r="B80" t="str">
            <v>4850.04</v>
          </cell>
          <cell r="C80" t="str">
            <v>280.20.28.826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-326.5</v>
          </cell>
          <cell r="J80">
            <v>326.5</v>
          </cell>
          <cell r="K80" t="str">
            <v>+++</v>
          </cell>
          <cell r="L80">
            <v>-115.6</v>
          </cell>
          <cell r="M80" t="str">
            <v>4850.04 - Other Revenue Rental of Property</v>
          </cell>
        </row>
        <row r="81">
          <cell r="A81" t="str">
            <v>280.00.00.900-4850.29</v>
          </cell>
          <cell r="B81" t="str">
            <v>4850.29</v>
          </cell>
          <cell r="C81" t="str">
            <v>280.00.00.900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4850.29 - Other Revenue Discounts</v>
          </cell>
        </row>
        <row r="82">
          <cell r="A82" t="str">
            <v>280.20.28.801-6000.01</v>
          </cell>
          <cell r="B82" t="str">
            <v>6000.01</v>
          </cell>
          <cell r="C82" t="str">
            <v>280.20.28.801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6000.01 - Professional Services General</v>
          </cell>
        </row>
        <row r="83">
          <cell r="A83" t="str">
            <v>280.20.28.805-6000.01</v>
          </cell>
          <cell r="B83" t="str">
            <v>6000.01</v>
          </cell>
          <cell r="C83" t="str">
            <v>280.20.28.805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6000.01 - Professional Services General</v>
          </cell>
        </row>
        <row r="84">
          <cell r="A84" t="str">
            <v>280.20.28.814-6000.01</v>
          </cell>
          <cell r="B84" t="str">
            <v>6000.01</v>
          </cell>
          <cell r="C84" t="str">
            <v>280.20.28.814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170.91</v>
          </cell>
          <cell r="J84">
            <v>-170.91</v>
          </cell>
          <cell r="K84" t="str">
            <v>+++</v>
          </cell>
          <cell r="L84">
            <v>0</v>
          </cell>
          <cell r="M84" t="str">
            <v>6000.01 - Professional Services General</v>
          </cell>
        </row>
        <row r="85">
          <cell r="A85" t="str">
            <v>280.20.28.802-6000.10</v>
          </cell>
          <cell r="B85" t="str">
            <v>6000.10</v>
          </cell>
          <cell r="C85" t="str">
            <v>280.20.28.802</v>
          </cell>
          <cell r="D85">
            <v>3850</v>
          </cell>
          <cell r="E85">
            <v>0</v>
          </cell>
          <cell r="F85">
            <v>3850</v>
          </cell>
          <cell r="G85">
            <v>0</v>
          </cell>
          <cell r="H85">
            <v>0</v>
          </cell>
          <cell r="I85">
            <v>3527.04</v>
          </cell>
          <cell r="J85">
            <v>322.95999999999998</v>
          </cell>
          <cell r="K85">
            <v>0.92</v>
          </cell>
          <cell r="L85">
            <v>3446.74</v>
          </cell>
          <cell r="M85" t="str">
            <v>6000.10 - Professional Services Consultant</v>
          </cell>
        </row>
        <row r="86">
          <cell r="A86" t="str">
            <v>280.20.28.803-6000.10</v>
          </cell>
          <cell r="B86" t="str">
            <v>6000.10</v>
          </cell>
          <cell r="C86" t="str">
            <v>280.20.28.803</v>
          </cell>
          <cell r="D86">
            <v>500</v>
          </cell>
          <cell r="E86">
            <v>0</v>
          </cell>
          <cell r="F86">
            <v>500</v>
          </cell>
          <cell r="G86">
            <v>0</v>
          </cell>
          <cell r="H86">
            <v>0</v>
          </cell>
          <cell r="I86">
            <v>482.82</v>
          </cell>
          <cell r="J86">
            <v>17.18</v>
          </cell>
          <cell r="K86">
            <v>0.97</v>
          </cell>
          <cell r="L86">
            <v>476.02</v>
          </cell>
          <cell r="M86" t="str">
            <v>6000.10 - Professional Services Consultant</v>
          </cell>
        </row>
        <row r="87">
          <cell r="A87" t="str">
            <v>280.20.28.804-6000.10</v>
          </cell>
          <cell r="B87" t="str">
            <v>6000.10</v>
          </cell>
          <cell r="C87" t="str">
            <v>280.20.28.804</v>
          </cell>
          <cell r="D87">
            <v>1000</v>
          </cell>
          <cell r="E87">
            <v>0</v>
          </cell>
          <cell r="F87">
            <v>1000</v>
          </cell>
          <cell r="G87">
            <v>0</v>
          </cell>
          <cell r="H87">
            <v>0</v>
          </cell>
          <cell r="I87">
            <v>989.28</v>
          </cell>
          <cell r="J87">
            <v>10.72</v>
          </cell>
          <cell r="K87">
            <v>0.99</v>
          </cell>
          <cell r="L87">
            <v>970.66</v>
          </cell>
          <cell r="M87" t="str">
            <v>6000.10 - Professional Services Consultant</v>
          </cell>
        </row>
        <row r="88">
          <cell r="A88" t="str">
            <v>280.20.28.805-6000.10</v>
          </cell>
          <cell r="B88" t="str">
            <v>6000.10</v>
          </cell>
          <cell r="C88" t="str">
            <v>280.20.28.805</v>
          </cell>
          <cell r="D88">
            <v>1860</v>
          </cell>
          <cell r="E88">
            <v>0</v>
          </cell>
          <cell r="F88">
            <v>1860</v>
          </cell>
          <cell r="G88">
            <v>0</v>
          </cell>
          <cell r="H88">
            <v>0</v>
          </cell>
          <cell r="I88">
            <v>1790.06</v>
          </cell>
          <cell r="J88">
            <v>69.94</v>
          </cell>
          <cell r="K88">
            <v>0.96</v>
          </cell>
          <cell r="L88">
            <v>1752.43</v>
          </cell>
          <cell r="M88" t="str">
            <v>6000.10 - Professional Services Consultant</v>
          </cell>
        </row>
        <row r="89">
          <cell r="A89" t="str">
            <v>280.20.28.806-6000.10</v>
          </cell>
          <cell r="B89" t="str">
            <v>6000.10</v>
          </cell>
          <cell r="C89" t="str">
            <v>280.20.28.806</v>
          </cell>
          <cell r="D89">
            <v>1100</v>
          </cell>
          <cell r="E89">
            <v>0</v>
          </cell>
          <cell r="F89">
            <v>1100</v>
          </cell>
          <cell r="G89">
            <v>0</v>
          </cell>
          <cell r="H89">
            <v>0</v>
          </cell>
          <cell r="I89">
            <v>1059.8900000000001</v>
          </cell>
          <cell r="J89">
            <v>40.11</v>
          </cell>
          <cell r="K89">
            <v>0.96</v>
          </cell>
          <cell r="L89">
            <v>1039.1300000000001</v>
          </cell>
          <cell r="M89" t="str">
            <v>6000.10 - Professional Services Consultant</v>
          </cell>
        </row>
        <row r="90">
          <cell r="A90" t="str">
            <v>280.20.28.807-6000.10</v>
          </cell>
          <cell r="B90" t="str">
            <v>6000.10</v>
          </cell>
          <cell r="C90" t="str">
            <v>280.20.28.807</v>
          </cell>
          <cell r="D90">
            <v>1600</v>
          </cell>
          <cell r="E90">
            <v>0</v>
          </cell>
          <cell r="F90">
            <v>1600</v>
          </cell>
          <cell r="G90">
            <v>0</v>
          </cell>
          <cell r="H90">
            <v>0</v>
          </cell>
          <cell r="I90">
            <v>1601.63</v>
          </cell>
          <cell r="J90">
            <v>-1.63</v>
          </cell>
          <cell r="K90">
            <v>1</v>
          </cell>
          <cell r="L90">
            <v>1567.98</v>
          </cell>
          <cell r="M90" t="str">
            <v>6000.10 - Professional Services Consultant</v>
          </cell>
        </row>
        <row r="91">
          <cell r="A91" t="str">
            <v>280.20.28.808-6000.10</v>
          </cell>
          <cell r="B91" t="str">
            <v>6000.10</v>
          </cell>
          <cell r="C91" t="str">
            <v>280.20.28.808</v>
          </cell>
          <cell r="D91">
            <v>1200</v>
          </cell>
          <cell r="E91">
            <v>0</v>
          </cell>
          <cell r="F91">
            <v>1200</v>
          </cell>
          <cell r="G91">
            <v>0</v>
          </cell>
          <cell r="H91">
            <v>0</v>
          </cell>
          <cell r="I91">
            <v>1129.82</v>
          </cell>
          <cell r="J91">
            <v>70.180000000000007</v>
          </cell>
          <cell r="K91">
            <v>0.94</v>
          </cell>
          <cell r="L91">
            <v>1096.96</v>
          </cell>
          <cell r="M91" t="str">
            <v>6000.10 - Professional Services Consultant</v>
          </cell>
        </row>
        <row r="92">
          <cell r="A92" t="str">
            <v>280.20.28.809-6000.10</v>
          </cell>
          <cell r="B92" t="str">
            <v>6000.10</v>
          </cell>
          <cell r="C92" t="str">
            <v>280.20.28.809</v>
          </cell>
          <cell r="D92">
            <v>525</v>
          </cell>
          <cell r="E92">
            <v>0</v>
          </cell>
          <cell r="F92">
            <v>525</v>
          </cell>
          <cell r="G92">
            <v>0</v>
          </cell>
          <cell r="H92">
            <v>0</v>
          </cell>
          <cell r="I92">
            <v>701.24</v>
          </cell>
          <cell r="J92">
            <v>-176.24</v>
          </cell>
          <cell r="K92">
            <v>1.34</v>
          </cell>
          <cell r="L92">
            <v>493.14</v>
          </cell>
          <cell r="M92" t="str">
            <v>6000.10 - Professional Services Consultant</v>
          </cell>
        </row>
        <row r="93">
          <cell r="A93" t="str">
            <v>280.20.28.810-6000.10</v>
          </cell>
          <cell r="B93" t="str">
            <v>6000.10</v>
          </cell>
          <cell r="C93" t="str">
            <v>280.20.28.810</v>
          </cell>
          <cell r="D93">
            <v>635</v>
          </cell>
          <cell r="E93">
            <v>0</v>
          </cell>
          <cell r="F93">
            <v>635</v>
          </cell>
          <cell r="G93">
            <v>0</v>
          </cell>
          <cell r="H93">
            <v>0</v>
          </cell>
          <cell r="I93">
            <v>606.51</v>
          </cell>
          <cell r="J93">
            <v>28.49</v>
          </cell>
          <cell r="K93">
            <v>0.96</v>
          </cell>
          <cell r="L93">
            <v>597.03</v>
          </cell>
          <cell r="M93" t="str">
            <v>6000.10 - Professional Services Consultant</v>
          </cell>
        </row>
        <row r="94">
          <cell r="A94" t="str">
            <v>280.20.28.811-6000.10</v>
          </cell>
          <cell r="B94" t="str">
            <v>6000.10</v>
          </cell>
          <cell r="C94" t="str">
            <v>280.20.28.811</v>
          </cell>
          <cell r="D94">
            <v>750</v>
          </cell>
          <cell r="E94">
            <v>0</v>
          </cell>
          <cell r="F94">
            <v>750</v>
          </cell>
          <cell r="G94">
            <v>0</v>
          </cell>
          <cell r="H94">
            <v>0</v>
          </cell>
          <cell r="I94">
            <v>718.37</v>
          </cell>
          <cell r="J94">
            <v>31.63</v>
          </cell>
          <cell r="K94">
            <v>0.96</v>
          </cell>
          <cell r="L94">
            <v>706.22</v>
          </cell>
          <cell r="M94" t="str">
            <v>6000.10 - Professional Services Consultant</v>
          </cell>
        </row>
        <row r="95">
          <cell r="A95" t="str">
            <v>280.20.28.812-6000.10</v>
          </cell>
          <cell r="B95" t="str">
            <v>6000.10</v>
          </cell>
          <cell r="C95" t="str">
            <v>280.20.28.812</v>
          </cell>
          <cell r="D95">
            <v>1500</v>
          </cell>
          <cell r="E95">
            <v>0</v>
          </cell>
          <cell r="F95">
            <v>1500</v>
          </cell>
          <cell r="G95">
            <v>0</v>
          </cell>
          <cell r="H95">
            <v>0</v>
          </cell>
          <cell r="I95">
            <v>1519.21</v>
          </cell>
          <cell r="J95">
            <v>-19.21</v>
          </cell>
          <cell r="K95">
            <v>1.01</v>
          </cell>
          <cell r="L95">
            <v>1487.69</v>
          </cell>
          <cell r="M95" t="str">
            <v>6000.10 - Professional Services Consultant</v>
          </cell>
        </row>
        <row r="96">
          <cell r="A96" t="str">
            <v>280.20.28.813-6000.10</v>
          </cell>
          <cell r="B96" t="str">
            <v>6000.10</v>
          </cell>
          <cell r="C96" t="str">
            <v>280.20.28.813</v>
          </cell>
          <cell r="D96">
            <v>425</v>
          </cell>
          <cell r="E96">
            <v>0</v>
          </cell>
          <cell r="F96">
            <v>425</v>
          </cell>
          <cell r="G96">
            <v>0</v>
          </cell>
          <cell r="H96">
            <v>0</v>
          </cell>
          <cell r="I96">
            <v>406.27</v>
          </cell>
          <cell r="J96">
            <v>18.73</v>
          </cell>
          <cell r="K96">
            <v>0.96</v>
          </cell>
          <cell r="L96">
            <v>401.07</v>
          </cell>
          <cell r="M96" t="str">
            <v>6000.10 - Professional Services Consultant</v>
          </cell>
        </row>
        <row r="97">
          <cell r="A97" t="str">
            <v>280.20.28.814-6000.10</v>
          </cell>
          <cell r="B97" t="str">
            <v>6000.10</v>
          </cell>
          <cell r="C97" t="str">
            <v>280.20.28.814</v>
          </cell>
          <cell r="D97">
            <v>800</v>
          </cell>
          <cell r="E97">
            <v>0</v>
          </cell>
          <cell r="F97">
            <v>800</v>
          </cell>
          <cell r="G97">
            <v>0</v>
          </cell>
          <cell r="H97">
            <v>0</v>
          </cell>
          <cell r="I97">
            <v>506.24</v>
          </cell>
          <cell r="J97">
            <v>293.76</v>
          </cell>
          <cell r="K97">
            <v>0.63</v>
          </cell>
          <cell r="L97">
            <v>665.5</v>
          </cell>
          <cell r="M97" t="str">
            <v>6000.10 - Professional Services Consultant</v>
          </cell>
        </row>
        <row r="98">
          <cell r="A98" t="str">
            <v>280.20.28.815-6000.10</v>
          </cell>
          <cell r="B98" t="str">
            <v>6000.10</v>
          </cell>
          <cell r="C98" t="str">
            <v>280.20.28.815</v>
          </cell>
          <cell r="D98">
            <v>1400</v>
          </cell>
          <cell r="E98">
            <v>0</v>
          </cell>
          <cell r="F98">
            <v>1400</v>
          </cell>
          <cell r="G98">
            <v>0</v>
          </cell>
          <cell r="H98">
            <v>0</v>
          </cell>
          <cell r="I98">
            <v>1442.63</v>
          </cell>
          <cell r="J98">
            <v>-42.63</v>
          </cell>
          <cell r="K98">
            <v>1.03</v>
          </cell>
          <cell r="L98">
            <v>1412.75</v>
          </cell>
          <cell r="M98" t="str">
            <v>6000.10 - Professional Services Consultant</v>
          </cell>
        </row>
        <row r="99">
          <cell r="A99" t="str">
            <v>280.20.28.816-6000.10</v>
          </cell>
          <cell r="B99" t="str">
            <v>6000.10</v>
          </cell>
          <cell r="C99" t="str">
            <v>280.20.28.816</v>
          </cell>
          <cell r="D99">
            <v>420</v>
          </cell>
          <cell r="E99">
            <v>0</v>
          </cell>
          <cell r="F99">
            <v>420</v>
          </cell>
          <cell r="G99">
            <v>0</v>
          </cell>
          <cell r="H99">
            <v>0</v>
          </cell>
          <cell r="I99">
            <v>429.85</v>
          </cell>
          <cell r="J99">
            <v>-9.85</v>
          </cell>
          <cell r="K99">
            <v>1.02</v>
          </cell>
          <cell r="L99">
            <v>424.66</v>
          </cell>
          <cell r="M99" t="str">
            <v>6000.10 - Professional Services Consultant</v>
          </cell>
        </row>
        <row r="100">
          <cell r="A100" t="str">
            <v>280.20.28.817-6000.10</v>
          </cell>
          <cell r="B100" t="str">
            <v>6000.10</v>
          </cell>
          <cell r="C100" t="str">
            <v>280.20.28.817</v>
          </cell>
          <cell r="D100">
            <v>730</v>
          </cell>
          <cell r="E100">
            <v>0</v>
          </cell>
          <cell r="F100">
            <v>730</v>
          </cell>
          <cell r="G100">
            <v>0</v>
          </cell>
          <cell r="H100">
            <v>0</v>
          </cell>
          <cell r="I100">
            <v>700.73</v>
          </cell>
          <cell r="J100">
            <v>29.27</v>
          </cell>
          <cell r="K100">
            <v>0.96</v>
          </cell>
          <cell r="L100">
            <v>689.08</v>
          </cell>
          <cell r="M100" t="str">
            <v>6000.10 - Professional Services Consultant</v>
          </cell>
        </row>
        <row r="101">
          <cell r="A101" t="str">
            <v>280.20.28.818-6000.10</v>
          </cell>
          <cell r="B101" t="str">
            <v>6000.10</v>
          </cell>
          <cell r="C101" t="str">
            <v>280.20.28.818</v>
          </cell>
          <cell r="D101">
            <v>900</v>
          </cell>
          <cell r="E101">
            <v>0</v>
          </cell>
          <cell r="F101">
            <v>900</v>
          </cell>
          <cell r="G101">
            <v>0</v>
          </cell>
          <cell r="H101">
            <v>0</v>
          </cell>
          <cell r="I101">
            <v>1438.46</v>
          </cell>
          <cell r="J101">
            <v>-538.46</v>
          </cell>
          <cell r="K101">
            <v>1.6</v>
          </cell>
          <cell r="L101">
            <v>878.57</v>
          </cell>
          <cell r="M101" t="str">
            <v>6000.10 - Professional Services Consultant</v>
          </cell>
        </row>
        <row r="102">
          <cell r="A102" t="str">
            <v>280.20.28.819-6000.10</v>
          </cell>
          <cell r="B102" t="str">
            <v>6000.10</v>
          </cell>
          <cell r="C102" t="str">
            <v>280.20.28.819</v>
          </cell>
          <cell r="D102">
            <v>1150</v>
          </cell>
          <cell r="E102">
            <v>0</v>
          </cell>
          <cell r="F102">
            <v>1150</v>
          </cell>
          <cell r="G102">
            <v>0</v>
          </cell>
          <cell r="H102">
            <v>0</v>
          </cell>
          <cell r="I102">
            <v>1112.8599999999999</v>
          </cell>
          <cell r="J102">
            <v>37.14</v>
          </cell>
          <cell r="K102">
            <v>0.97</v>
          </cell>
          <cell r="L102">
            <v>1090.48</v>
          </cell>
          <cell r="M102" t="str">
            <v>6000.10 - Professional Services Consultant</v>
          </cell>
        </row>
        <row r="103">
          <cell r="A103" t="str">
            <v>280.20.28.820-6000.10</v>
          </cell>
          <cell r="B103" t="str">
            <v>6000.10</v>
          </cell>
          <cell r="C103" t="str">
            <v>280.20.28.820</v>
          </cell>
          <cell r="D103">
            <v>575</v>
          </cell>
          <cell r="E103">
            <v>0</v>
          </cell>
          <cell r="F103">
            <v>575</v>
          </cell>
          <cell r="G103">
            <v>0</v>
          </cell>
          <cell r="H103">
            <v>0</v>
          </cell>
          <cell r="I103">
            <v>582.9</v>
          </cell>
          <cell r="J103">
            <v>-7.9</v>
          </cell>
          <cell r="K103">
            <v>1.01</v>
          </cell>
          <cell r="L103">
            <v>573.41999999999996</v>
          </cell>
          <cell r="M103" t="str">
            <v>6000.10 - Professional Services Consultant</v>
          </cell>
        </row>
        <row r="104">
          <cell r="A104" t="str">
            <v>280.20.28.821-6000.10</v>
          </cell>
          <cell r="B104" t="str">
            <v>6000.10</v>
          </cell>
          <cell r="C104" t="str">
            <v>280.20.28.821</v>
          </cell>
          <cell r="D104">
            <v>2350</v>
          </cell>
          <cell r="E104">
            <v>0</v>
          </cell>
          <cell r="F104">
            <v>2350</v>
          </cell>
          <cell r="G104">
            <v>0</v>
          </cell>
          <cell r="H104">
            <v>0</v>
          </cell>
          <cell r="I104">
            <v>2349.4699999999998</v>
          </cell>
          <cell r="J104">
            <v>0.53</v>
          </cell>
          <cell r="K104">
            <v>1</v>
          </cell>
          <cell r="L104">
            <v>2298.12</v>
          </cell>
          <cell r="M104" t="str">
            <v>6000.10 - Professional Services Consultant</v>
          </cell>
        </row>
        <row r="105">
          <cell r="A105" t="str">
            <v>280.20.28.822-6000.10</v>
          </cell>
          <cell r="B105" t="str">
            <v>6000.10</v>
          </cell>
          <cell r="C105" t="str">
            <v>280.20.28.822</v>
          </cell>
          <cell r="D105">
            <v>2400</v>
          </cell>
          <cell r="E105">
            <v>0</v>
          </cell>
          <cell r="F105">
            <v>2400</v>
          </cell>
          <cell r="G105">
            <v>0</v>
          </cell>
          <cell r="H105">
            <v>0</v>
          </cell>
          <cell r="I105">
            <v>2349.4699999999998</v>
          </cell>
          <cell r="J105">
            <v>50.53</v>
          </cell>
          <cell r="K105">
            <v>0.98</v>
          </cell>
          <cell r="L105">
            <v>2298.12</v>
          </cell>
          <cell r="M105" t="str">
            <v>6000.10 - Professional Services Consultant</v>
          </cell>
        </row>
        <row r="106">
          <cell r="A106" t="str">
            <v>280.20.28.823-6000.10</v>
          </cell>
          <cell r="B106" t="str">
            <v>6000.10</v>
          </cell>
          <cell r="C106" t="str">
            <v>280.20.28.823</v>
          </cell>
          <cell r="D106">
            <v>3210</v>
          </cell>
          <cell r="E106">
            <v>0</v>
          </cell>
          <cell r="F106">
            <v>3210</v>
          </cell>
          <cell r="G106">
            <v>0</v>
          </cell>
          <cell r="H106">
            <v>0</v>
          </cell>
          <cell r="I106">
            <v>3003.01</v>
          </cell>
          <cell r="J106">
            <v>206.99</v>
          </cell>
          <cell r="K106">
            <v>0.94</v>
          </cell>
          <cell r="L106">
            <v>2935.01</v>
          </cell>
          <cell r="M106" t="str">
            <v>6000.10 - Professional Services Consultant</v>
          </cell>
        </row>
        <row r="107">
          <cell r="A107" t="str">
            <v>280.20.28.824-6000.10</v>
          </cell>
          <cell r="B107" t="str">
            <v>6000.10</v>
          </cell>
          <cell r="C107" t="str">
            <v>280.20.28.824</v>
          </cell>
          <cell r="D107">
            <v>100</v>
          </cell>
          <cell r="E107">
            <v>0</v>
          </cell>
          <cell r="F107">
            <v>100</v>
          </cell>
          <cell r="G107">
            <v>0</v>
          </cell>
          <cell r="H107">
            <v>0</v>
          </cell>
          <cell r="I107">
            <v>82.41</v>
          </cell>
          <cell r="J107">
            <v>17.59</v>
          </cell>
          <cell r="K107">
            <v>0.82</v>
          </cell>
          <cell r="L107">
            <v>85.27</v>
          </cell>
          <cell r="M107" t="str">
            <v>6000.10 - Professional Services Consultant</v>
          </cell>
        </row>
        <row r="108">
          <cell r="A108" t="str">
            <v>280.20.28.825-6000.10</v>
          </cell>
          <cell r="B108" t="str">
            <v>6000.10</v>
          </cell>
          <cell r="C108" t="str">
            <v>280.20.28.825</v>
          </cell>
          <cell r="D108">
            <v>5200</v>
          </cell>
          <cell r="E108">
            <v>0</v>
          </cell>
          <cell r="F108">
            <v>5200</v>
          </cell>
          <cell r="G108">
            <v>0</v>
          </cell>
          <cell r="H108">
            <v>0</v>
          </cell>
          <cell r="I108">
            <v>5220.22</v>
          </cell>
          <cell r="J108">
            <v>-20.22</v>
          </cell>
          <cell r="K108">
            <v>1</v>
          </cell>
          <cell r="L108">
            <v>5128.0200000000004</v>
          </cell>
          <cell r="M108" t="str">
            <v>6000.10 - Professional Services Consultant</v>
          </cell>
        </row>
        <row r="109">
          <cell r="A109" t="str">
            <v>280.20.28.826-6000.10</v>
          </cell>
          <cell r="B109" t="str">
            <v>6000.10</v>
          </cell>
          <cell r="C109" t="str">
            <v>280.20.28.826</v>
          </cell>
          <cell r="D109">
            <v>3100</v>
          </cell>
          <cell r="E109">
            <v>0</v>
          </cell>
          <cell r="F109">
            <v>3100</v>
          </cell>
          <cell r="G109">
            <v>0</v>
          </cell>
          <cell r="H109">
            <v>0</v>
          </cell>
          <cell r="I109">
            <v>3020.65</v>
          </cell>
          <cell r="J109">
            <v>79.349999999999994</v>
          </cell>
          <cell r="K109">
            <v>0.97</v>
          </cell>
          <cell r="L109">
            <v>2951.84</v>
          </cell>
          <cell r="M109" t="str">
            <v>6000.10 - Professional Services Consultant</v>
          </cell>
        </row>
        <row r="110">
          <cell r="A110" t="str">
            <v>280.20.28.827-6000.10</v>
          </cell>
          <cell r="B110" t="str">
            <v>6000.10</v>
          </cell>
          <cell r="C110" t="str">
            <v>280.20.28.827</v>
          </cell>
          <cell r="D110">
            <v>500</v>
          </cell>
          <cell r="E110">
            <v>0</v>
          </cell>
          <cell r="F110">
            <v>500</v>
          </cell>
          <cell r="G110">
            <v>0</v>
          </cell>
          <cell r="H110">
            <v>0</v>
          </cell>
          <cell r="I110">
            <v>518.16</v>
          </cell>
          <cell r="J110">
            <v>-18.16</v>
          </cell>
          <cell r="K110">
            <v>1.04</v>
          </cell>
          <cell r="L110">
            <v>510.28</v>
          </cell>
          <cell r="M110" t="str">
            <v>6000.10 - Professional Services Consultant</v>
          </cell>
        </row>
        <row r="111">
          <cell r="A111" t="str">
            <v>280.20.28.828-6000.10</v>
          </cell>
          <cell r="B111" t="str">
            <v>6000.10</v>
          </cell>
          <cell r="C111" t="str">
            <v>280.20.28.828</v>
          </cell>
          <cell r="D111">
            <v>250</v>
          </cell>
          <cell r="E111">
            <v>0</v>
          </cell>
          <cell r="F111">
            <v>250</v>
          </cell>
          <cell r="G111">
            <v>0</v>
          </cell>
          <cell r="H111">
            <v>0</v>
          </cell>
          <cell r="I111">
            <v>223.78</v>
          </cell>
          <cell r="J111">
            <v>26.22</v>
          </cell>
          <cell r="K111">
            <v>0.9</v>
          </cell>
          <cell r="L111">
            <v>223.39</v>
          </cell>
          <cell r="M111" t="str">
            <v>6000.10 - Professional Services Consultant</v>
          </cell>
        </row>
        <row r="112">
          <cell r="A112" t="str">
            <v>280.20.28.829-6000.10</v>
          </cell>
          <cell r="B112" t="str">
            <v>6000.10</v>
          </cell>
          <cell r="C112" t="str">
            <v>280.20.28.829</v>
          </cell>
          <cell r="D112">
            <v>500</v>
          </cell>
          <cell r="E112">
            <v>0</v>
          </cell>
          <cell r="F112">
            <v>500</v>
          </cell>
          <cell r="G112">
            <v>0</v>
          </cell>
          <cell r="H112">
            <v>0</v>
          </cell>
          <cell r="I112">
            <v>635.96</v>
          </cell>
          <cell r="J112">
            <v>-135.96</v>
          </cell>
          <cell r="K112">
            <v>1.27</v>
          </cell>
          <cell r="L112">
            <v>625.95000000000005</v>
          </cell>
          <cell r="M112" t="str">
            <v>6000.10 - Professional Services Consultant</v>
          </cell>
        </row>
        <row r="113">
          <cell r="A113" t="str">
            <v>280.20.28.831-6000.10</v>
          </cell>
          <cell r="B113" t="str">
            <v>6000.10</v>
          </cell>
          <cell r="C113" t="str">
            <v>280.20.28.831</v>
          </cell>
          <cell r="D113">
            <v>300</v>
          </cell>
          <cell r="E113">
            <v>0</v>
          </cell>
          <cell r="F113">
            <v>300</v>
          </cell>
          <cell r="G113">
            <v>0</v>
          </cell>
          <cell r="H113">
            <v>0</v>
          </cell>
          <cell r="I113">
            <v>288.52</v>
          </cell>
          <cell r="J113">
            <v>11.48</v>
          </cell>
          <cell r="K113">
            <v>0.96</v>
          </cell>
          <cell r="L113">
            <v>286.55</v>
          </cell>
          <cell r="M113" t="str">
            <v>6000.10 - Professional Services Consultant</v>
          </cell>
        </row>
        <row r="114">
          <cell r="A114" t="str">
            <v>280.20.28.832-6000.10</v>
          </cell>
          <cell r="B114" t="str">
            <v>6000.10</v>
          </cell>
          <cell r="C114" t="str">
            <v>280.20.28.832</v>
          </cell>
          <cell r="D114">
            <v>785</v>
          </cell>
          <cell r="E114">
            <v>0</v>
          </cell>
          <cell r="F114">
            <v>785</v>
          </cell>
          <cell r="G114">
            <v>0</v>
          </cell>
          <cell r="H114">
            <v>0</v>
          </cell>
          <cell r="I114">
            <v>775.26</v>
          </cell>
          <cell r="J114">
            <v>9.74</v>
          </cell>
          <cell r="K114">
            <v>0.99</v>
          </cell>
          <cell r="L114">
            <v>752.25</v>
          </cell>
          <cell r="M114" t="str">
            <v>6000.10 - Professional Services Consultant</v>
          </cell>
        </row>
        <row r="115">
          <cell r="A115" t="str">
            <v>280.20.28.833-6000.10</v>
          </cell>
          <cell r="B115" t="str">
            <v>6000.10</v>
          </cell>
          <cell r="C115" t="str">
            <v>280.20.28.833</v>
          </cell>
          <cell r="D115">
            <v>1550</v>
          </cell>
          <cell r="E115">
            <v>0</v>
          </cell>
          <cell r="F115">
            <v>1550</v>
          </cell>
          <cell r="G115">
            <v>0</v>
          </cell>
          <cell r="H115">
            <v>0</v>
          </cell>
          <cell r="I115">
            <v>1601.63</v>
          </cell>
          <cell r="J115">
            <v>-51.63</v>
          </cell>
          <cell r="K115">
            <v>1.03</v>
          </cell>
          <cell r="L115">
            <v>1567.98</v>
          </cell>
          <cell r="M115" t="str">
            <v>6000.10 - Professional Services Consultant</v>
          </cell>
        </row>
        <row r="116">
          <cell r="A116" t="str">
            <v>280.20.28.834-6000.10</v>
          </cell>
          <cell r="B116" t="str">
            <v>6000.10</v>
          </cell>
          <cell r="C116" t="str">
            <v>280.20.28.834</v>
          </cell>
          <cell r="D116">
            <v>150</v>
          </cell>
          <cell r="E116">
            <v>0</v>
          </cell>
          <cell r="F116">
            <v>150</v>
          </cell>
          <cell r="G116">
            <v>0</v>
          </cell>
          <cell r="H116">
            <v>0</v>
          </cell>
          <cell r="I116">
            <v>141.32</v>
          </cell>
          <cell r="J116">
            <v>8.68</v>
          </cell>
          <cell r="K116">
            <v>0.94</v>
          </cell>
          <cell r="L116">
            <v>143.11000000000001</v>
          </cell>
          <cell r="M116" t="str">
            <v>6000.10 - Professional Services Consultant</v>
          </cell>
        </row>
        <row r="117">
          <cell r="A117" t="str">
            <v>280.20.28.835-6000.10</v>
          </cell>
          <cell r="B117" t="str">
            <v>6000.10</v>
          </cell>
          <cell r="C117" t="str">
            <v>280.20.28.835</v>
          </cell>
          <cell r="D117">
            <v>1000</v>
          </cell>
          <cell r="E117">
            <v>0</v>
          </cell>
          <cell r="F117">
            <v>1000</v>
          </cell>
          <cell r="G117">
            <v>0</v>
          </cell>
          <cell r="H117">
            <v>0</v>
          </cell>
          <cell r="I117">
            <v>1012.75</v>
          </cell>
          <cell r="J117">
            <v>-12.75</v>
          </cell>
          <cell r="K117">
            <v>1.01</v>
          </cell>
          <cell r="L117">
            <v>993.09</v>
          </cell>
          <cell r="M117" t="str">
            <v>6000.10 - Professional Services Consultant</v>
          </cell>
        </row>
        <row r="118">
          <cell r="A118" t="str">
            <v>280.20.28.836-6000.10</v>
          </cell>
          <cell r="B118" t="str">
            <v>6000.10</v>
          </cell>
          <cell r="C118" t="str">
            <v>280.20.28.836</v>
          </cell>
          <cell r="D118">
            <v>1150</v>
          </cell>
          <cell r="E118">
            <v>0</v>
          </cell>
          <cell r="F118">
            <v>1150</v>
          </cell>
          <cell r="G118">
            <v>0</v>
          </cell>
          <cell r="H118">
            <v>0</v>
          </cell>
          <cell r="I118">
            <v>1124.6600000000001</v>
          </cell>
          <cell r="J118">
            <v>25.34</v>
          </cell>
          <cell r="K118">
            <v>0.98</v>
          </cell>
          <cell r="L118">
            <v>1102.28</v>
          </cell>
          <cell r="M118" t="str">
            <v>6000.10 - Professional Services Consultant</v>
          </cell>
        </row>
        <row r="119">
          <cell r="A119" t="str">
            <v>280.20.28.837-6000.10</v>
          </cell>
          <cell r="B119" t="str">
            <v>6000.10</v>
          </cell>
          <cell r="C119" t="str">
            <v>280.20.28.837</v>
          </cell>
          <cell r="D119">
            <v>620</v>
          </cell>
          <cell r="E119">
            <v>0</v>
          </cell>
          <cell r="F119">
            <v>620</v>
          </cell>
          <cell r="G119">
            <v>0</v>
          </cell>
          <cell r="H119">
            <v>0</v>
          </cell>
          <cell r="I119">
            <v>600.57000000000005</v>
          </cell>
          <cell r="J119">
            <v>19.43</v>
          </cell>
          <cell r="K119">
            <v>0.97</v>
          </cell>
          <cell r="L119">
            <v>590.54</v>
          </cell>
          <cell r="M119" t="str">
            <v>6000.10 - Professional Services Consultant</v>
          </cell>
        </row>
        <row r="120">
          <cell r="A120" t="str">
            <v>280.20.28.802-6000.11</v>
          </cell>
          <cell r="B120" t="str">
            <v>6000.11</v>
          </cell>
          <cell r="C120" t="str">
            <v>280.20.28.802</v>
          </cell>
          <cell r="D120">
            <v>275</v>
          </cell>
          <cell r="E120">
            <v>0</v>
          </cell>
          <cell r="F120">
            <v>275</v>
          </cell>
          <cell r="G120">
            <v>0</v>
          </cell>
          <cell r="H120">
            <v>0</v>
          </cell>
          <cell r="I120">
            <v>0</v>
          </cell>
          <cell r="J120">
            <v>275</v>
          </cell>
          <cell r="K120">
            <v>0</v>
          </cell>
          <cell r="L120">
            <v>248.34</v>
          </cell>
          <cell r="M120" t="str">
            <v>6000.11 - Professional Services County Admin Fee</v>
          </cell>
        </row>
        <row r="121">
          <cell r="A121" t="str">
            <v>280.20.28.803-6000.11</v>
          </cell>
          <cell r="B121" t="str">
            <v>6000.11</v>
          </cell>
          <cell r="C121" t="str">
            <v>280.20.28.803</v>
          </cell>
          <cell r="D121">
            <v>245</v>
          </cell>
          <cell r="E121">
            <v>0</v>
          </cell>
          <cell r="F121">
            <v>245</v>
          </cell>
          <cell r="G121">
            <v>0</v>
          </cell>
          <cell r="H121">
            <v>0</v>
          </cell>
          <cell r="I121">
            <v>0</v>
          </cell>
          <cell r="J121">
            <v>245</v>
          </cell>
          <cell r="K121">
            <v>0</v>
          </cell>
          <cell r="L121">
            <v>246</v>
          </cell>
          <cell r="M121" t="str">
            <v>6000.11 - Professional Services County Admin Fee</v>
          </cell>
        </row>
        <row r="122">
          <cell r="A122" t="str">
            <v>280.20.28.804-6000.11</v>
          </cell>
          <cell r="B122" t="str">
            <v>6000.11</v>
          </cell>
          <cell r="C122" t="str">
            <v>280.20.28.804</v>
          </cell>
          <cell r="D122">
            <v>175</v>
          </cell>
          <cell r="E122">
            <v>0</v>
          </cell>
          <cell r="F122">
            <v>175</v>
          </cell>
          <cell r="G122">
            <v>0</v>
          </cell>
          <cell r="H122">
            <v>0</v>
          </cell>
          <cell r="I122">
            <v>0</v>
          </cell>
          <cell r="J122">
            <v>175</v>
          </cell>
          <cell r="K122">
            <v>0</v>
          </cell>
          <cell r="L122">
            <v>157.72</v>
          </cell>
          <cell r="M122" t="str">
            <v>6000.11 - Professional Services County Admin Fee</v>
          </cell>
        </row>
        <row r="123">
          <cell r="A123" t="str">
            <v>280.20.28.805-6000.11</v>
          </cell>
          <cell r="B123" t="str">
            <v>6000.11</v>
          </cell>
          <cell r="C123" t="str">
            <v>280.20.28.805</v>
          </cell>
          <cell r="D123">
            <v>170</v>
          </cell>
          <cell r="E123">
            <v>0</v>
          </cell>
          <cell r="F123">
            <v>170</v>
          </cell>
          <cell r="G123">
            <v>0</v>
          </cell>
          <cell r="H123">
            <v>0</v>
          </cell>
          <cell r="I123">
            <v>0</v>
          </cell>
          <cell r="J123">
            <v>170</v>
          </cell>
          <cell r="K123">
            <v>0</v>
          </cell>
          <cell r="L123">
            <v>182.46</v>
          </cell>
          <cell r="M123" t="str">
            <v>6000.11 - Professional Services County Admin Fee</v>
          </cell>
        </row>
        <row r="124">
          <cell r="A124" t="str">
            <v>280.20.28.806-6000.11</v>
          </cell>
          <cell r="B124" t="str">
            <v>6000.11</v>
          </cell>
          <cell r="C124" t="str">
            <v>280.20.28.806</v>
          </cell>
          <cell r="D124">
            <v>125</v>
          </cell>
          <cell r="E124">
            <v>0</v>
          </cell>
          <cell r="F124">
            <v>125</v>
          </cell>
          <cell r="G124">
            <v>0</v>
          </cell>
          <cell r="H124">
            <v>0</v>
          </cell>
          <cell r="I124">
            <v>0</v>
          </cell>
          <cell r="J124">
            <v>125</v>
          </cell>
          <cell r="K124">
            <v>0</v>
          </cell>
          <cell r="L124">
            <v>126</v>
          </cell>
          <cell r="M124" t="str">
            <v>6000.11 - Professional Services County Admin Fee</v>
          </cell>
        </row>
        <row r="125">
          <cell r="A125" t="str">
            <v>280.20.28.807-6000.11</v>
          </cell>
          <cell r="B125" t="str">
            <v>6000.11</v>
          </cell>
          <cell r="C125" t="str">
            <v>280.20.28.807</v>
          </cell>
          <cell r="D125">
            <v>120</v>
          </cell>
          <cell r="E125">
            <v>0</v>
          </cell>
          <cell r="F125">
            <v>120</v>
          </cell>
          <cell r="G125">
            <v>0</v>
          </cell>
          <cell r="H125">
            <v>0</v>
          </cell>
          <cell r="I125">
            <v>0</v>
          </cell>
          <cell r="J125">
            <v>120</v>
          </cell>
          <cell r="K125">
            <v>0</v>
          </cell>
          <cell r="L125">
            <v>76.209999999999994</v>
          </cell>
          <cell r="M125" t="str">
            <v>6000.11 - Professional Services County Admin Fee</v>
          </cell>
        </row>
        <row r="126">
          <cell r="A126" t="str">
            <v>280.20.28.808-6000.11</v>
          </cell>
          <cell r="B126" t="str">
            <v>6000.11</v>
          </cell>
          <cell r="C126" t="str">
            <v>280.20.28.808</v>
          </cell>
          <cell r="D126">
            <v>475</v>
          </cell>
          <cell r="E126">
            <v>0</v>
          </cell>
          <cell r="F126">
            <v>475</v>
          </cell>
          <cell r="G126">
            <v>0</v>
          </cell>
          <cell r="H126">
            <v>0</v>
          </cell>
          <cell r="I126">
            <v>0</v>
          </cell>
          <cell r="J126">
            <v>475</v>
          </cell>
          <cell r="K126">
            <v>0</v>
          </cell>
          <cell r="L126">
            <v>160.24</v>
          </cell>
          <cell r="M126" t="str">
            <v>6000.11 - Professional Services County Admin Fee</v>
          </cell>
        </row>
        <row r="127">
          <cell r="A127" t="str">
            <v>280.20.28.809-6000.11</v>
          </cell>
          <cell r="B127" t="str">
            <v>6000.11</v>
          </cell>
          <cell r="C127" t="str">
            <v>280.20.28.809</v>
          </cell>
          <cell r="D127">
            <v>255</v>
          </cell>
          <cell r="E127">
            <v>0</v>
          </cell>
          <cell r="F127">
            <v>255</v>
          </cell>
          <cell r="G127">
            <v>0</v>
          </cell>
          <cell r="H127">
            <v>0</v>
          </cell>
          <cell r="I127">
            <v>0</v>
          </cell>
          <cell r="J127">
            <v>255</v>
          </cell>
          <cell r="K127">
            <v>0</v>
          </cell>
          <cell r="L127">
            <v>255</v>
          </cell>
          <cell r="M127" t="str">
            <v>6000.11 - Professional Services County Admin Fee</v>
          </cell>
        </row>
        <row r="128">
          <cell r="A128" t="str">
            <v>280.20.28.810-6000.11</v>
          </cell>
          <cell r="B128" t="str">
            <v>6000.11</v>
          </cell>
          <cell r="C128" t="str">
            <v>280.20.28.810</v>
          </cell>
          <cell r="D128">
            <v>175</v>
          </cell>
          <cell r="E128">
            <v>0</v>
          </cell>
          <cell r="F128">
            <v>175</v>
          </cell>
          <cell r="G128">
            <v>0</v>
          </cell>
          <cell r="H128">
            <v>0</v>
          </cell>
          <cell r="I128">
            <v>0</v>
          </cell>
          <cell r="J128">
            <v>175</v>
          </cell>
          <cell r="K128">
            <v>0</v>
          </cell>
          <cell r="L128">
            <v>208.8</v>
          </cell>
          <cell r="M128" t="str">
            <v>6000.11 - Professional Services County Admin Fee</v>
          </cell>
        </row>
        <row r="129">
          <cell r="A129" t="str">
            <v>280.20.28.811-6000.11</v>
          </cell>
          <cell r="B129" t="str">
            <v>6000.11</v>
          </cell>
          <cell r="C129" t="str">
            <v>280.20.28.811</v>
          </cell>
          <cell r="D129">
            <v>170</v>
          </cell>
          <cell r="E129">
            <v>0</v>
          </cell>
          <cell r="F129">
            <v>170</v>
          </cell>
          <cell r="G129">
            <v>0</v>
          </cell>
          <cell r="H129">
            <v>0</v>
          </cell>
          <cell r="I129">
            <v>0</v>
          </cell>
          <cell r="J129">
            <v>170</v>
          </cell>
          <cell r="K129">
            <v>0</v>
          </cell>
          <cell r="L129">
            <v>152.33000000000001</v>
          </cell>
          <cell r="M129" t="str">
            <v>6000.11 - Professional Services County Admin Fee</v>
          </cell>
        </row>
        <row r="130">
          <cell r="A130" t="str">
            <v>280.20.28.812-6000.11</v>
          </cell>
          <cell r="B130" t="str">
            <v>6000.11</v>
          </cell>
          <cell r="C130" t="str">
            <v>280.20.28.812</v>
          </cell>
          <cell r="D130">
            <v>110</v>
          </cell>
          <cell r="E130">
            <v>0</v>
          </cell>
          <cell r="F130">
            <v>110</v>
          </cell>
          <cell r="G130">
            <v>0</v>
          </cell>
          <cell r="H130">
            <v>0</v>
          </cell>
          <cell r="I130">
            <v>0</v>
          </cell>
          <cell r="J130">
            <v>110</v>
          </cell>
          <cell r="K130">
            <v>0</v>
          </cell>
          <cell r="L130">
            <v>123.99</v>
          </cell>
          <cell r="M130" t="str">
            <v>6000.11 - Professional Services County Admin Fee</v>
          </cell>
        </row>
        <row r="131">
          <cell r="A131" t="str">
            <v>280.20.28.813-6000.11</v>
          </cell>
          <cell r="B131" t="str">
            <v>6000.11</v>
          </cell>
          <cell r="C131" t="str">
            <v>280.20.28.813</v>
          </cell>
          <cell r="D131">
            <v>100</v>
          </cell>
          <cell r="E131">
            <v>0</v>
          </cell>
          <cell r="F131">
            <v>100</v>
          </cell>
          <cell r="G131">
            <v>0</v>
          </cell>
          <cell r="H131">
            <v>0</v>
          </cell>
          <cell r="I131">
            <v>0</v>
          </cell>
          <cell r="J131">
            <v>100</v>
          </cell>
          <cell r="K131">
            <v>0</v>
          </cell>
          <cell r="L131">
            <v>96.46</v>
          </cell>
          <cell r="M131" t="str">
            <v>6000.11 - Professional Services County Admin Fee</v>
          </cell>
        </row>
        <row r="132">
          <cell r="A132" t="str">
            <v>280.20.28.814-6000.11</v>
          </cell>
          <cell r="B132" t="str">
            <v>6000.11</v>
          </cell>
          <cell r="C132" t="str">
            <v>280.20.28.814</v>
          </cell>
          <cell r="D132">
            <v>345</v>
          </cell>
          <cell r="E132">
            <v>0</v>
          </cell>
          <cell r="F132">
            <v>345</v>
          </cell>
          <cell r="G132">
            <v>0</v>
          </cell>
          <cell r="H132">
            <v>0</v>
          </cell>
          <cell r="I132">
            <v>0</v>
          </cell>
          <cell r="J132">
            <v>345</v>
          </cell>
          <cell r="K132">
            <v>0</v>
          </cell>
          <cell r="L132">
            <v>345</v>
          </cell>
          <cell r="M132" t="str">
            <v>6000.11 - Professional Services County Admin Fee</v>
          </cell>
        </row>
        <row r="133">
          <cell r="A133" t="str">
            <v>280.20.28.815-6000.11</v>
          </cell>
          <cell r="B133" t="str">
            <v>6000.11</v>
          </cell>
          <cell r="C133" t="str">
            <v>280.20.28.815</v>
          </cell>
          <cell r="D133">
            <v>150</v>
          </cell>
          <cell r="E133">
            <v>0</v>
          </cell>
          <cell r="F133">
            <v>150</v>
          </cell>
          <cell r="G133">
            <v>0</v>
          </cell>
          <cell r="H133">
            <v>0</v>
          </cell>
          <cell r="I133">
            <v>0</v>
          </cell>
          <cell r="J133">
            <v>150</v>
          </cell>
          <cell r="K133">
            <v>0</v>
          </cell>
          <cell r="L133">
            <v>156.56</v>
          </cell>
          <cell r="M133" t="str">
            <v>6000.11 - Professional Services County Admin Fee</v>
          </cell>
        </row>
        <row r="134">
          <cell r="A134" t="str">
            <v>280.20.28.816-6000.11</v>
          </cell>
          <cell r="B134" t="str">
            <v>6000.11</v>
          </cell>
          <cell r="C134" t="str">
            <v>280.20.28.816</v>
          </cell>
          <cell r="D134">
            <v>125</v>
          </cell>
          <cell r="E134">
            <v>0</v>
          </cell>
          <cell r="F134">
            <v>125</v>
          </cell>
          <cell r="G134">
            <v>0</v>
          </cell>
          <cell r="H134">
            <v>0</v>
          </cell>
          <cell r="I134">
            <v>0</v>
          </cell>
          <cell r="J134">
            <v>125</v>
          </cell>
          <cell r="K134">
            <v>0</v>
          </cell>
          <cell r="L134">
            <v>182.13</v>
          </cell>
          <cell r="M134" t="str">
            <v>6000.11 - Professional Services County Admin Fee</v>
          </cell>
        </row>
        <row r="135">
          <cell r="A135" t="str">
            <v>280.20.28.817-6000.11</v>
          </cell>
          <cell r="B135" t="str">
            <v>6000.11</v>
          </cell>
          <cell r="C135" t="str">
            <v>280.20.28.817</v>
          </cell>
          <cell r="D135">
            <v>360</v>
          </cell>
          <cell r="E135">
            <v>0</v>
          </cell>
          <cell r="F135">
            <v>360</v>
          </cell>
          <cell r="G135">
            <v>0</v>
          </cell>
          <cell r="H135">
            <v>0</v>
          </cell>
          <cell r="I135">
            <v>0</v>
          </cell>
          <cell r="J135">
            <v>360</v>
          </cell>
          <cell r="K135">
            <v>0</v>
          </cell>
          <cell r="L135">
            <v>357</v>
          </cell>
          <cell r="M135" t="str">
            <v>6000.11 - Professional Services County Admin Fee</v>
          </cell>
        </row>
        <row r="136">
          <cell r="A136" t="str">
            <v>280.20.28.818-6000.11</v>
          </cell>
          <cell r="B136" t="str">
            <v>6000.11</v>
          </cell>
          <cell r="C136" t="str">
            <v>280.20.28.818</v>
          </cell>
          <cell r="D136">
            <v>455</v>
          </cell>
          <cell r="E136">
            <v>0</v>
          </cell>
          <cell r="F136">
            <v>455</v>
          </cell>
          <cell r="G136">
            <v>0</v>
          </cell>
          <cell r="H136">
            <v>0</v>
          </cell>
          <cell r="I136">
            <v>0</v>
          </cell>
          <cell r="J136">
            <v>455</v>
          </cell>
          <cell r="K136">
            <v>0</v>
          </cell>
          <cell r="L136">
            <v>456</v>
          </cell>
          <cell r="M136" t="str">
            <v>6000.11 - Professional Services County Admin Fee</v>
          </cell>
        </row>
        <row r="137">
          <cell r="A137" t="str">
            <v>280.20.28.819-6000.11</v>
          </cell>
          <cell r="B137" t="str">
            <v>6000.11</v>
          </cell>
          <cell r="C137" t="str">
            <v>280.20.28.819</v>
          </cell>
          <cell r="D137">
            <v>600</v>
          </cell>
          <cell r="E137">
            <v>0</v>
          </cell>
          <cell r="F137">
            <v>600</v>
          </cell>
          <cell r="G137">
            <v>0</v>
          </cell>
          <cell r="H137">
            <v>0</v>
          </cell>
          <cell r="I137">
            <v>0</v>
          </cell>
          <cell r="J137">
            <v>600</v>
          </cell>
          <cell r="K137">
            <v>0</v>
          </cell>
          <cell r="L137">
            <v>567</v>
          </cell>
          <cell r="M137" t="str">
            <v>6000.11 - Professional Services County Admin Fee</v>
          </cell>
        </row>
        <row r="138">
          <cell r="A138" t="str">
            <v>280.20.28.820-6000.11</v>
          </cell>
          <cell r="B138" t="str">
            <v>6000.11</v>
          </cell>
          <cell r="C138" t="str">
            <v>280.20.28.820</v>
          </cell>
          <cell r="D138">
            <v>300</v>
          </cell>
          <cell r="E138">
            <v>0</v>
          </cell>
          <cell r="F138">
            <v>300</v>
          </cell>
          <cell r="G138">
            <v>0</v>
          </cell>
          <cell r="H138">
            <v>0</v>
          </cell>
          <cell r="I138">
            <v>0</v>
          </cell>
          <cell r="J138">
            <v>300</v>
          </cell>
          <cell r="K138">
            <v>0</v>
          </cell>
          <cell r="L138">
            <v>297</v>
          </cell>
          <cell r="M138" t="str">
            <v>6000.11 - Professional Services County Admin Fee</v>
          </cell>
        </row>
        <row r="139">
          <cell r="A139" t="str">
            <v>280.20.28.821-6000.11</v>
          </cell>
          <cell r="B139" t="str">
            <v>6000.11</v>
          </cell>
          <cell r="C139" t="str">
            <v>280.20.28.821</v>
          </cell>
          <cell r="D139">
            <v>530</v>
          </cell>
          <cell r="E139">
            <v>0</v>
          </cell>
          <cell r="F139">
            <v>530</v>
          </cell>
          <cell r="G139">
            <v>0</v>
          </cell>
          <cell r="H139">
            <v>0</v>
          </cell>
          <cell r="I139">
            <v>0</v>
          </cell>
          <cell r="J139">
            <v>530</v>
          </cell>
          <cell r="K139">
            <v>0</v>
          </cell>
          <cell r="L139">
            <v>621.88</v>
          </cell>
          <cell r="M139" t="str">
            <v>6000.11 - Professional Services County Admin Fee</v>
          </cell>
        </row>
        <row r="140">
          <cell r="A140" t="str">
            <v>280.20.28.822-6000.11</v>
          </cell>
          <cell r="B140" t="str">
            <v>6000.11</v>
          </cell>
          <cell r="C140" t="str">
            <v>280.20.28.822</v>
          </cell>
          <cell r="D140">
            <v>275</v>
          </cell>
          <cell r="E140">
            <v>0</v>
          </cell>
          <cell r="F140">
            <v>275</v>
          </cell>
          <cell r="G140">
            <v>0</v>
          </cell>
          <cell r="H140">
            <v>0</v>
          </cell>
          <cell r="I140">
            <v>0</v>
          </cell>
          <cell r="J140">
            <v>275</v>
          </cell>
          <cell r="K140">
            <v>0</v>
          </cell>
          <cell r="L140">
            <v>175.96</v>
          </cell>
          <cell r="M140" t="str">
            <v>6000.11 - Professional Services County Admin Fee</v>
          </cell>
        </row>
        <row r="141">
          <cell r="A141" t="str">
            <v>280.20.28.823-6000.11</v>
          </cell>
          <cell r="B141" t="str">
            <v>6000.11</v>
          </cell>
          <cell r="C141" t="str">
            <v>280.20.28.823</v>
          </cell>
          <cell r="D141">
            <v>950</v>
          </cell>
          <cell r="E141">
            <v>0</v>
          </cell>
          <cell r="F141">
            <v>950</v>
          </cell>
          <cell r="G141">
            <v>0</v>
          </cell>
          <cell r="H141">
            <v>0</v>
          </cell>
          <cell r="I141">
            <v>0</v>
          </cell>
          <cell r="J141">
            <v>950</v>
          </cell>
          <cell r="K141">
            <v>0</v>
          </cell>
          <cell r="L141">
            <v>1530</v>
          </cell>
          <cell r="M141" t="str">
            <v>6000.11 - Professional Services County Admin Fee</v>
          </cell>
        </row>
        <row r="142">
          <cell r="A142" t="str">
            <v>280.20.28.824-6000.11</v>
          </cell>
          <cell r="B142" t="str">
            <v>6000.11</v>
          </cell>
          <cell r="C142" t="str">
            <v>280.20.28.824</v>
          </cell>
          <cell r="D142">
            <v>40</v>
          </cell>
          <cell r="E142">
            <v>0</v>
          </cell>
          <cell r="F142">
            <v>40</v>
          </cell>
          <cell r="G142">
            <v>0</v>
          </cell>
          <cell r="H142">
            <v>0</v>
          </cell>
          <cell r="I142">
            <v>0</v>
          </cell>
          <cell r="J142">
            <v>40</v>
          </cell>
          <cell r="K142">
            <v>0</v>
          </cell>
          <cell r="L142">
            <v>42</v>
          </cell>
          <cell r="M142" t="str">
            <v>6000.11 - Professional Services County Admin Fee</v>
          </cell>
        </row>
        <row r="143">
          <cell r="A143" t="str">
            <v>280.20.28.825-6000.11</v>
          </cell>
          <cell r="B143" t="str">
            <v>6000.11</v>
          </cell>
          <cell r="C143" t="str">
            <v>280.20.28.825</v>
          </cell>
          <cell r="D143">
            <v>440</v>
          </cell>
          <cell r="E143">
            <v>0</v>
          </cell>
          <cell r="F143">
            <v>440</v>
          </cell>
          <cell r="G143">
            <v>0</v>
          </cell>
          <cell r="H143">
            <v>0</v>
          </cell>
          <cell r="I143">
            <v>0</v>
          </cell>
          <cell r="J143">
            <v>440</v>
          </cell>
          <cell r="K143">
            <v>0</v>
          </cell>
          <cell r="L143">
            <v>208.48</v>
          </cell>
          <cell r="M143" t="str">
            <v>6000.11 - Professional Services County Admin Fee</v>
          </cell>
        </row>
        <row r="144">
          <cell r="A144" t="str">
            <v>280.20.28.826-6000.11</v>
          </cell>
          <cell r="B144" t="str">
            <v>6000.11</v>
          </cell>
          <cell r="C144" t="str">
            <v>280.20.28.826</v>
          </cell>
          <cell r="D144">
            <v>1540</v>
          </cell>
          <cell r="E144">
            <v>0</v>
          </cell>
          <cell r="F144">
            <v>1540</v>
          </cell>
          <cell r="G144">
            <v>0</v>
          </cell>
          <cell r="H144">
            <v>0</v>
          </cell>
          <cell r="I144">
            <v>0</v>
          </cell>
          <cell r="J144">
            <v>1540</v>
          </cell>
          <cell r="K144">
            <v>0</v>
          </cell>
          <cell r="L144">
            <v>1150.3499999999999</v>
          </cell>
          <cell r="M144" t="str">
            <v>6000.11 - Professional Services County Admin Fee</v>
          </cell>
        </row>
        <row r="145">
          <cell r="A145" t="str">
            <v>280.20.28.827-6000.11</v>
          </cell>
          <cell r="B145" t="str">
            <v>6000.11</v>
          </cell>
          <cell r="C145" t="str">
            <v>280.20.28.827</v>
          </cell>
          <cell r="D145">
            <v>140</v>
          </cell>
          <cell r="E145">
            <v>0</v>
          </cell>
          <cell r="F145">
            <v>140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K145">
            <v>0</v>
          </cell>
          <cell r="L145">
            <v>106.15</v>
          </cell>
          <cell r="M145" t="str">
            <v>6000.11 - Professional Services County Admin Fee</v>
          </cell>
        </row>
        <row r="146">
          <cell r="A146" t="str">
            <v>280.20.28.828-6000.11</v>
          </cell>
          <cell r="B146" t="str">
            <v>6000.11</v>
          </cell>
          <cell r="C146" t="str">
            <v>280.20.28.828</v>
          </cell>
          <cell r="D146">
            <v>65</v>
          </cell>
          <cell r="E146">
            <v>0</v>
          </cell>
          <cell r="F146">
            <v>65</v>
          </cell>
          <cell r="G146">
            <v>0</v>
          </cell>
          <cell r="H146">
            <v>0</v>
          </cell>
          <cell r="I146">
            <v>0</v>
          </cell>
          <cell r="J146">
            <v>65</v>
          </cell>
          <cell r="K146">
            <v>0</v>
          </cell>
          <cell r="L146">
            <v>70.02</v>
          </cell>
          <cell r="M146" t="str">
            <v>6000.11 - Professional Services County Admin Fee</v>
          </cell>
        </row>
        <row r="147">
          <cell r="A147" t="str">
            <v>280.20.28.829-6000.11</v>
          </cell>
          <cell r="B147" t="str">
            <v>6000.11</v>
          </cell>
          <cell r="C147" t="str">
            <v>280.20.28.829</v>
          </cell>
          <cell r="D147">
            <v>135</v>
          </cell>
          <cell r="E147">
            <v>0</v>
          </cell>
          <cell r="F147">
            <v>135</v>
          </cell>
          <cell r="G147">
            <v>0</v>
          </cell>
          <cell r="H147">
            <v>0</v>
          </cell>
          <cell r="I147">
            <v>0</v>
          </cell>
          <cell r="J147">
            <v>135</v>
          </cell>
          <cell r="K147">
            <v>0</v>
          </cell>
          <cell r="L147">
            <v>135</v>
          </cell>
          <cell r="M147" t="str">
            <v>6000.11 - Professional Services County Admin Fee</v>
          </cell>
        </row>
        <row r="148">
          <cell r="A148" t="str">
            <v>280.20.28.831-6000.11</v>
          </cell>
          <cell r="B148" t="str">
            <v>6000.11</v>
          </cell>
          <cell r="C148" t="str">
            <v>280.20.28.831</v>
          </cell>
          <cell r="D148">
            <v>140</v>
          </cell>
          <cell r="E148">
            <v>0</v>
          </cell>
          <cell r="F148">
            <v>140</v>
          </cell>
          <cell r="G148">
            <v>0</v>
          </cell>
          <cell r="H148">
            <v>0</v>
          </cell>
          <cell r="I148">
            <v>0</v>
          </cell>
          <cell r="J148">
            <v>140</v>
          </cell>
          <cell r="K148">
            <v>0</v>
          </cell>
          <cell r="L148">
            <v>146.25</v>
          </cell>
          <cell r="M148" t="str">
            <v>6000.11 - Professional Services County Admin Fee</v>
          </cell>
        </row>
        <row r="149">
          <cell r="A149" t="str">
            <v>280.20.28.832-6000.11</v>
          </cell>
          <cell r="B149" t="str">
            <v>6000.11</v>
          </cell>
          <cell r="C149" t="str">
            <v>280.20.28.832</v>
          </cell>
          <cell r="D149">
            <v>250</v>
          </cell>
          <cell r="E149">
            <v>0</v>
          </cell>
          <cell r="F149">
            <v>250</v>
          </cell>
          <cell r="G149">
            <v>0</v>
          </cell>
          <cell r="H149">
            <v>0</v>
          </cell>
          <cell r="I149">
            <v>0</v>
          </cell>
          <cell r="J149">
            <v>250</v>
          </cell>
          <cell r="K149">
            <v>0</v>
          </cell>
          <cell r="L149">
            <v>73.84</v>
          </cell>
          <cell r="M149" t="str">
            <v>6000.11 - Professional Services County Admin Fee</v>
          </cell>
        </row>
        <row r="150">
          <cell r="A150" t="str">
            <v>280.20.28.833-6000.11</v>
          </cell>
          <cell r="B150" t="str">
            <v>6000.11</v>
          </cell>
          <cell r="C150" t="str">
            <v>280.20.28.833</v>
          </cell>
          <cell r="D150">
            <v>225</v>
          </cell>
          <cell r="E150">
            <v>0</v>
          </cell>
          <cell r="F150">
            <v>225</v>
          </cell>
          <cell r="G150">
            <v>0</v>
          </cell>
          <cell r="H150">
            <v>0</v>
          </cell>
          <cell r="I150">
            <v>0</v>
          </cell>
          <cell r="J150">
            <v>225</v>
          </cell>
          <cell r="K150">
            <v>0</v>
          </cell>
          <cell r="L150">
            <v>159.22999999999999</v>
          </cell>
          <cell r="M150" t="str">
            <v>6000.11 - Professional Services County Admin Fee</v>
          </cell>
        </row>
        <row r="151">
          <cell r="A151" t="str">
            <v>280.20.28.834-6000.11</v>
          </cell>
          <cell r="B151" t="str">
            <v>6000.11</v>
          </cell>
          <cell r="C151" t="str">
            <v>280.20.28.834</v>
          </cell>
          <cell r="D151">
            <v>20</v>
          </cell>
          <cell r="E151">
            <v>0</v>
          </cell>
          <cell r="F151">
            <v>20</v>
          </cell>
          <cell r="G151">
            <v>0</v>
          </cell>
          <cell r="H151">
            <v>0</v>
          </cell>
          <cell r="I151">
            <v>0</v>
          </cell>
          <cell r="J151">
            <v>20</v>
          </cell>
          <cell r="K151">
            <v>0</v>
          </cell>
          <cell r="L151">
            <v>15.55</v>
          </cell>
          <cell r="M151" t="str">
            <v>6000.11 - Professional Services County Admin Fee</v>
          </cell>
        </row>
        <row r="152">
          <cell r="A152" t="str">
            <v>280.20.28.835-6000.11</v>
          </cell>
          <cell r="B152" t="str">
            <v>6000.11</v>
          </cell>
          <cell r="C152" t="str">
            <v>280.20.28.835</v>
          </cell>
          <cell r="D152">
            <v>150</v>
          </cell>
          <cell r="E152">
            <v>0</v>
          </cell>
          <cell r="F152">
            <v>150</v>
          </cell>
          <cell r="G152">
            <v>0</v>
          </cell>
          <cell r="H152">
            <v>0</v>
          </cell>
          <cell r="I152">
            <v>0</v>
          </cell>
          <cell r="J152">
            <v>150</v>
          </cell>
          <cell r="K152">
            <v>0</v>
          </cell>
          <cell r="L152">
            <v>119.78</v>
          </cell>
          <cell r="M152" t="str">
            <v>6000.11 - Professional Services County Admin Fee</v>
          </cell>
        </row>
        <row r="153">
          <cell r="A153" t="str">
            <v>280.20.28.836-6000.11</v>
          </cell>
          <cell r="B153" t="str">
            <v>6000.11</v>
          </cell>
          <cell r="C153" t="str">
            <v>280.20.28.836</v>
          </cell>
          <cell r="D153">
            <v>105</v>
          </cell>
          <cell r="E153">
            <v>0</v>
          </cell>
          <cell r="F153">
            <v>105</v>
          </cell>
          <cell r="G153">
            <v>0</v>
          </cell>
          <cell r="H153">
            <v>0</v>
          </cell>
          <cell r="I153">
            <v>0</v>
          </cell>
          <cell r="J153">
            <v>105</v>
          </cell>
          <cell r="K153">
            <v>0</v>
          </cell>
          <cell r="L153">
            <v>119.84</v>
          </cell>
          <cell r="M153" t="str">
            <v>6000.11 - Professional Services County Admin Fee</v>
          </cell>
        </row>
        <row r="154">
          <cell r="A154" t="str">
            <v>280.20.28.837-6000.11</v>
          </cell>
          <cell r="B154" t="str">
            <v>6000.11</v>
          </cell>
          <cell r="C154" t="str">
            <v>280.20.28.837</v>
          </cell>
          <cell r="D154">
            <v>35</v>
          </cell>
          <cell r="E154">
            <v>0</v>
          </cell>
          <cell r="F154">
            <v>35</v>
          </cell>
          <cell r="G154">
            <v>0</v>
          </cell>
          <cell r="H154">
            <v>0</v>
          </cell>
          <cell r="I154">
            <v>0</v>
          </cell>
          <cell r="J154">
            <v>35</v>
          </cell>
          <cell r="K154">
            <v>0</v>
          </cell>
          <cell r="L154">
            <v>87.21</v>
          </cell>
          <cell r="M154" t="str">
            <v>6000.11 - Professional Services County Admin Fee</v>
          </cell>
        </row>
        <row r="155">
          <cell r="A155" t="str">
            <v>280.20.28.802-6100.01</v>
          </cell>
          <cell r="B155" t="str">
            <v>6100.01</v>
          </cell>
          <cell r="C155" t="str">
            <v>280.20.28.802</v>
          </cell>
          <cell r="D155">
            <v>270</v>
          </cell>
          <cell r="E155">
            <v>0</v>
          </cell>
          <cell r="F155">
            <v>270</v>
          </cell>
          <cell r="G155">
            <v>135</v>
          </cell>
          <cell r="H155">
            <v>0</v>
          </cell>
          <cell r="I155">
            <v>270</v>
          </cell>
          <cell r="J155">
            <v>0</v>
          </cell>
          <cell r="K155">
            <v>1</v>
          </cell>
          <cell r="L155">
            <v>270</v>
          </cell>
          <cell r="M155" t="str">
            <v>6100.01 - Utilities Electric</v>
          </cell>
        </row>
        <row r="156">
          <cell r="A156" t="str">
            <v>280.20.28.803-6100.01</v>
          </cell>
          <cell r="B156" t="str">
            <v>6100.01</v>
          </cell>
          <cell r="C156" t="str">
            <v>280.20.28.803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+++</v>
          </cell>
          <cell r="L156">
            <v>0</v>
          </cell>
          <cell r="M156" t="str">
            <v>6100.01 - Utilities Electric</v>
          </cell>
        </row>
        <row r="157">
          <cell r="A157" t="str">
            <v>280.20.28.804-6100.01</v>
          </cell>
          <cell r="B157" t="str">
            <v>6100.01</v>
          </cell>
          <cell r="C157" t="str">
            <v>280.20.28.804</v>
          </cell>
          <cell r="D157">
            <v>70</v>
          </cell>
          <cell r="E157">
            <v>0</v>
          </cell>
          <cell r="F157">
            <v>70</v>
          </cell>
          <cell r="G157">
            <v>35</v>
          </cell>
          <cell r="H157">
            <v>0</v>
          </cell>
          <cell r="I157">
            <v>70</v>
          </cell>
          <cell r="J157">
            <v>0</v>
          </cell>
          <cell r="K157">
            <v>1</v>
          </cell>
          <cell r="L157">
            <v>70</v>
          </cell>
          <cell r="M157" t="str">
            <v>6100.01 - Utilities Electric</v>
          </cell>
        </row>
        <row r="158">
          <cell r="A158" t="str">
            <v>280.20.28.805-6100.01</v>
          </cell>
          <cell r="B158" t="str">
            <v>6100.01</v>
          </cell>
          <cell r="C158" t="str">
            <v>280.20.28.805</v>
          </cell>
          <cell r="D158">
            <v>125</v>
          </cell>
          <cell r="E158">
            <v>0</v>
          </cell>
          <cell r="F158">
            <v>125</v>
          </cell>
          <cell r="G158">
            <v>10.29</v>
          </cell>
          <cell r="H158">
            <v>0</v>
          </cell>
          <cell r="I158">
            <v>109.89</v>
          </cell>
          <cell r="J158">
            <v>15.11</v>
          </cell>
          <cell r="K158">
            <v>0.88</v>
          </cell>
          <cell r="L158">
            <v>108.68</v>
          </cell>
          <cell r="M158" t="str">
            <v>6100.01 - Utilities Electric</v>
          </cell>
        </row>
        <row r="159">
          <cell r="A159" t="str">
            <v>280.20.28.806-6100.01</v>
          </cell>
          <cell r="B159" t="str">
            <v>6100.01</v>
          </cell>
          <cell r="C159" t="str">
            <v>280.20.28.806</v>
          </cell>
          <cell r="D159">
            <v>150</v>
          </cell>
          <cell r="E159">
            <v>0</v>
          </cell>
          <cell r="F159">
            <v>150</v>
          </cell>
          <cell r="G159">
            <v>11.25</v>
          </cell>
          <cell r="H159">
            <v>0</v>
          </cell>
          <cell r="I159">
            <v>119.4</v>
          </cell>
          <cell r="J159">
            <v>30.6</v>
          </cell>
          <cell r="K159">
            <v>0.8</v>
          </cell>
          <cell r="L159">
            <v>113.71</v>
          </cell>
          <cell r="M159" t="str">
            <v>6100.01 - Utilities Electric</v>
          </cell>
        </row>
        <row r="160">
          <cell r="A160" t="str">
            <v>280.20.28.807-6100.01</v>
          </cell>
          <cell r="B160" t="str">
            <v>6100.01</v>
          </cell>
          <cell r="C160" t="str">
            <v>280.20.28.807</v>
          </cell>
          <cell r="D160">
            <v>135</v>
          </cell>
          <cell r="E160">
            <v>0</v>
          </cell>
          <cell r="F160">
            <v>135</v>
          </cell>
          <cell r="G160">
            <v>11.32</v>
          </cell>
          <cell r="H160">
            <v>0</v>
          </cell>
          <cell r="I160">
            <v>120.79</v>
          </cell>
          <cell r="J160">
            <v>14.21</v>
          </cell>
          <cell r="K160">
            <v>0.89</v>
          </cell>
          <cell r="L160">
            <v>119.59</v>
          </cell>
          <cell r="M160" t="str">
            <v>6100.01 - Utilities Electric</v>
          </cell>
        </row>
        <row r="161">
          <cell r="A161" t="str">
            <v>280.20.28.808-6100.01</v>
          </cell>
          <cell r="B161" t="str">
            <v>6100.01</v>
          </cell>
          <cell r="C161" t="str">
            <v>280.20.28.808</v>
          </cell>
          <cell r="D161">
            <v>150</v>
          </cell>
          <cell r="E161">
            <v>0</v>
          </cell>
          <cell r="F161">
            <v>150</v>
          </cell>
          <cell r="G161">
            <v>11.31</v>
          </cell>
          <cell r="H161">
            <v>0</v>
          </cell>
          <cell r="I161">
            <v>109.24</v>
          </cell>
          <cell r="J161">
            <v>40.76</v>
          </cell>
          <cell r="K161">
            <v>0.73</v>
          </cell>
          <cell r="L161">
            <v>120.66</v>
          </cell>
          <cell r="M161" t="str">
            <v>6100.01 - Utilities Electric</v>
          </cell>
        </row>
        <row r="162">
          <cell r="A162" t="str">
            <v>280.20.28.809-6100.01</v>
          </cell>
          <cell r="B162" t="str">
            <v>6100.01</v>
          </cell>
          <cell r="C162" t="str">
            <v>280.20.28.809</v>
          </cell>
          <cell r="D162">
            <v>1600</v>
          </cell>
          <cell r="E162">
            <v>0</v>
          </cell>
          <cell r="F162">
            <v>1600</v>
          </cell>
          <cell r="G162">
            <v>219.43</v>
          </cell>
          <cell r="H162">
            <v>0</v>
          </cell>
          <cell r="I162">
            <v>1532.28</v>
          </cell>
          <cell r="J162">
            <v>67.72</v>
          </cell>
          <cell r="K162">
            <v>0.96</v>
          </cell>
          <cell r="L162">
            <v>1667.92</v>
          </cell>
          <cell r="M162" t="str">
            <v>6100.01 - Utilities Electric</v>
          </cell>
        </row>
        <row r="163">
          <cell r="A163" t="str">
            <v>280.20.28.810-6100.01</v>
          </cell>
          <cell r="B163" t="str">
            <v>6100.01</v>
          </cell>
          <cell r="C163" t="str">
            <v>280.20.28.810</v>
          </cell>
          <cell r="D163">
            <v>300</v>
          </cell>
          <cell r="E163">
            <v>0</v>
          </cell>
          <cell r="F163">
            <v>300</v>
          </cell>
          <cell r="G163">
            <v>27.99</v>
          </cell>
          <cell r="H163">
            <v>0</v>
          </cell>
          <cell r="I163">
            <v>327.82</v>
          </cell>
          <cell r="J163">
            <v>-27.82</v>
          </cell>
          <cell r="K163">
            <v>1.0900000000000001</v>
          </cell>
          <cell r="L163">
            <v>313.39</v>
          </cell>
          <cell r="M163" t="str">
            <v>6100.01 - Utilities Electric</v>
          </cell>
        </row>
        <row r="164">
          <cell r="A164" t="str">
            <v>280.20.28.811-6100.01</v>
          </cell>
          <cell r="B164" t="str">
            <v>6100.01</v>
          </cell>
          <cell r="C164" t="str">
            <v>280.20.28.811</v>
          </cell>
          <cell r="D164">
            <v>130</v>
          </cell>
          <cell r="E164">
            <v>0</v>
          </cell>
          <cell r="F164">
            <v>130</v>
          </cell>
          <cell r="G164">
            <v>10.34</v>
          </cell>
          <cell r="H164">
            <v>0</v>
          </cell>
          <cell r="I164">
            <v>110.39</v>
          </cell>
          <cell r="J164">
            <v>19.61</v>
          </cell>
          <cell r="K164">
            <v>0.85</v>
          </cell>
          <cell r="L164">
            <v>108.72</v>
          </cell>
          <cell r="M164" t="str">
            <v>6100.01 - Utilities Electric</v>
          </cell>
        </row>
        <row r="165">
          <cell r="A165" t="str">
            <v>280.20.28.812-6100.01</v>
          </cell>
          <cell r="B165" t="str">
            <v>6100.01</v>
          </cell>
          <cell r="C165" t="str">
            <v>280.20.28.812</v>
          </cell>
          <cell r="D165">
            <v>4000</v>
          </cell>
          <cell r="E165">
            <v>0</v>
          </cell>
          <cell r="F165">
            <v>4000</v>
          </cell>
          <cell r="G165">
            <v>2282.23</v>
          </cell>
          <cell r="H165">
            <v>0</v>
          </cell>
          <cell r="I165">
            <v>4292.07</v>
          </cell>
          <cell r="J165">
            <v>-292.07</v>
          </cell>
          <cell r="K165">
            <v>1.07</v>
          </cell>
          <cell r="L165">
            <v>4434.83</v>
          </cell>
          <cell r="M165" t="str">
            <v>6100.01 - Utilities Electric</v>
          </cell>
        </row>
        <row r="166">
          <cell r="A166" t="str">
            <v>280.20.28.813-6100.01</v>
          </cell>
          <cell r="B166" t="str">
            <v>6100.01</v>
          </cell>
          <cell r="C166" t="str">
            <v>280.20.28.813</v>
          </cell>
          <cell r="D166">
            <v>125</v>
          </cell>
          <cell r="E166">
            <v>0</v>
          </cell>
          <cell r="F166">
            <v>125</v>
          </cell>
          <cell r="G166">
            <v>10.23</v>
          </cell>
          <cell r="H166">
            <v>0</v>
          </cell>
          <cell r="I166">
            <v>109.71</v>
          </cell>
          <cell r="J166">
            <v>15.29</v>
          </cell>
          <cell r="K166">
            <v>0.88</v>
          </cell>
          <cell r="L166">
            <v>108.2</v>
          </cell>
          <cell r="M166" t="str">
            <v>6100.01 - Utilities Electric</v>
          </cell>
        </row>
        <row r="167">
          <cell r="A167" t="str">
            <v>280.20.28.814-6100.01</v>
          </cell>
          <cell r="B167" t="str">
            <v>6100.01</v>
          </cell>
          <cell r="C167" t="str">
            <v>280.20.28.814</v>
          </cell>
          <cell r="D167">
            <v>125</v>
          </cell>
          <cell r="E167">
            <v>0</v>
          </cell>
          <cell r="F167">
            <v>125</v>
          </cell>
          <cell r="G167">
            <v>10.199999999999999</v>
          </cell>
          <cell r="H167">
            <v>0</v>
          </cell>
          <cell r="I167">
            <v>109.3</v>
          </cell>
          <cell r="J167">
            <v>15.7</v>
          </cell>
          <cell r="K167">
            <v>0.87</v>
          </cell>
          <cell r="L167">
            <v>107.74</v>
          </cell>
          <cell r="M167" t="str">
            <v>6100.01 - Utilities Electric</v>
          </cell>
        </row>
        <row r="168">
          <cell r="A168" t="str">
            <v>280.20.28.815-6100.01</v>
          </cell>
          <cell r="B168" t="str">
            <v>6100.01</v>
          </cell>
          <cell r="C168" t="str">
            <v>280.20.28.815</v>
          </cell>
          <cell r="D168">
            <v>375</v>
          </cell>
          <cell r="E168">
            <v>0</v>
          </cell>
          <cell r="F168">
            <v>375</v>
          </cell>
          <cell r="G168">
            <v>30.69</v>
          </cell>
          <cell r="H168">
            <v>0</v>
          </cell>
          <cell r="I168">
            <v>328.07</v>
          </cell>
          <cell r="J168">
            <v>46.93</v>
          </cell>
          <cell r="K168">
            <v>0.87</v>
          </cell>
          <cell r="L168">
            <v>329.14</v>
          </cell>
          <cell r="M168" t="str">
            <v>6100.01 - Utilities Electric</v>
          </cell>
        </row>
        <row r="169">
          <cell r="A169" t="str">
            <v>280.20.28.816-6100.01</v>
          </cell>
          <cell r="B169" t="str">
            <v>6100.01</v>
          </cell>
          <cell r="C169" t="str">
            <v>280.20.28.816</v>
          </cell>
          <cell r="D169">
            <v>400</v>
          </cell>
          <cell r="E169">
            <v>0</v>
          </cell>
          <cell r="F169">
            <v>400</v>
          </cell>
          <cell r="G169">
            <v>25.46</v>
          </cell>
          <cell r="H169">
            <v>0</v>
          </cell>
          <cell r="I169">
            <v>252.81</v>
          </cell>
          <cell r="J169">
            <v>147.19</v>
          </cell>
          <cell r="K169">
            <v>0.63</v>
          </cell>
          <cell r="L169">
            <v>224.69</v>
          </cell>
          <cell r="M169" t="str">
            <v>6100.01 - Utilities Electric</v>
          </cell>
        </row>
        <row r="170">
          <cell r="A170" t="str">
            <v>280.20.28.817-6100.01</v>
          </cell>
          <cell r="B170" t="str">
            <v>6100.01</v>
          </cell>
          <cell r="C170" t="str">
            <v>280.20.28.817</v>
          </cell>
          <cell r="D170">
            <v>300</v>
          </cell>
          <cell r="E170">
            <v>0</v>
          </cell>
          <cell r="F170">
            <v>300</v>
          </cell>
          <cell r="G170">
            <v>24.23</v>
          </cell>
          <cell r="H170">
            <v>0</v>
          </cell>
          <cell r="I170">
            <v>253.26</v>
          </cell>
          <cell r="J170">
            <v>46.74</v>
          </cell>
          <cell r="K170">
            <v>0.84</v>
          </cell>
          <cell r="L170">
            <v>251.75</v>
          </cell>
          <cell r="M170" t="str">
            <v>6100.01 - Utilities Electric</v>
          </cell>
        </row>
        <row r="171">
          <cell r="A171" t="str">
            <v>280.20.28.818-6100.01</v>
          </cell>
          <cell r="B171" t="str">
            <v>6100.01</v>
          </cell>
          <cell r="C171" t="str">
            <v>280.20.28.818</v>
          </cell>
          <cell r="D171">
            <v>3400</v>
          </cell>
          <cell r="E171">
            <v>0</v>
          </cell>
          <cell r="F171">
            <v>3400</v>
          </cell>
          <cell r="G171">
            <v>468.28</v>
          </cell>
          <cell r="H171">
            <v>0</v>
          </cell>
          <cell r="I171">
            <v>2565.2199999999998</v>
          </cell>
          <cell r="J171">
            <v>834.78</v>
          </cell>
          <cell r="K171">
            <v>0.75</v>
          </cell>
          <cell r="L171">
            <v>3033.49</v>
          </cell>
          <cell r="M171" t="str">
            <v>6100.01 - Utilities Electric</v>
          </cell>
        </row>
        <row r="172">
          <cell r="A172" t="str">
            <v>280.20.28.819-6100.01</v>
          </cell>
          <cell r="B172" t="str">
            <v>6100.01</v>
          </cell>
          <cell r="C172" t="str">
            <v>280.20.28.819</v>
          </cell>
          <cell r="D172">
            <v>325</v>
          </cell>
          <cell r="E172">
            <v>0</v>
          </cell>
          <cell r="F172">
            <v>325</v>
          </cell>
          <cell r="G172">
            <v>26.27</v>
          </cell>
          <cell r="H172">
            <v>0</v>
          </cell>
          <cell r="I172">
            <v>270.97000000000003</v>
          </cell>
          <cell r="J172">
            <v>54.03</v>
          </cell>
          <cell r="K172">
            <v>0.83</v>
          </cell>
          <cell r="L172">
            <v>270.69</v>
          </cell>
          <cell r="M172" t="str">
            <v>6100.01 - Utilities Electric</v>
          </cell>
        </row>
        <row r="173">
          <cell r="A173" t="str">
            <v>280.20.28.820-6100.01</v>
          </cell>
          <cell r="B173" t="str">
            <v>6100.01</v>
          </cell>
          <cell r="C173" t="str">
            <v>280.20.28.820</v>
          </cell>
          <cell r="D173">
            <v>1975</v>
          </cell>
          <cell r="E173">
            <v>0</v>
          </cell>
          <cell r="F173">
            <v>1975</v>
          </cell>
          <cell r="G173">
            <v>256.88</v>
          </cell>
          <cell r="H173">
            <v>0</v>
          </cell>
          <cell r="I173">
            <v>1835.72</v>
          </cell>
          <cell r="J173">
            <v>139.28</v>
          </cell>
          <cell r="K173">
            <v>0.93</v>
          </cell>
          <cell r="L173">
            <v>1813.01</v>
          </cell>
          <cell r="M173" t="str">
            <v>6100.01 - Utilities Electric</v>
          </cell>
        </row>
        <row r="174">
          <cell r="A174" t="str">
            <v>280.20.28.821-6100.01</v>
          </cell>
          <cell r="B174" t="str">
            <v>6100.01</v>
          </cell>
          <cell r="C174" t="str">
            <v>280.20.28.821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  <cell r="M174" t="str">
            <v>6100.01 - Utilities Electric</v>
          </cell>
        </row>
        <row r="175">
          <cell r="A175" t="str">
            <v>280.20.28.822-6100.01</v>
          </cell>
          <cell r="B175" t="str">
            <v>6100.01</v>
          </cell>
          <cell r="C175" t="str">
            <v>280.20.28.822</v>
          </cell>
          <cell r="D175">
            <v>425</v>
          </cell>
          <cell r="E175">
            <v>0</v>
          </cell>
          <cell r="F175">
            <v>425</v>
          </cell>
          <cell r="G175">
            <v>27.15</v>
          </cell>
          <cell r="H175">
            <v>0</v>
          </cell>
          <cell r="I175">
            <v>282.85000000000002</v>
          </cell>
          <cell r="J175">
            <v>142.15</v>
          </cell>
          <cell r="K175">
            <v>0.67</v>
          </cell>
          <cell r="L175">
            <v>355.89</v>
          </cell>
          <cell r="M175" t="str">
            <v>6100.01 - Utilities Electric</v>
          </cell>
        </row>
        <row r="176">
          <cell r="A176" t="str">
            <v>280.20.28.823-6100.01</v>
          </cell>
          <cell r="B176" t="str">
            <v>6100.01</v>
          </cell>
          <cell r="C176" t="str">
            <v>280.20.28.823</v>
          </cell>
          <cell r="D176">
            <v>2480</v>
          </cell>
          <cell r="E176">
            <v>0</v>
          </cell>
          <cell r="F176">
            <v>2480</v>
          </cell>
          <cell r="G176">
            <v>377.68</v>
          </cell>
          <cell r="H176">
            <v>0</v>
          </cell>
          <cell r="I176">
            <v>3363.33</v>
          </cell>
          <cell r="J176">
            <v>-883.33</v>
          </cell>
          <cell r="K176">
            <v>1.36</v>
          </cell>
          <cell r="L176">
            <v>2272.5100000000002</v>
          </cell>
          <cell r="M176" t="str">
            <v>6100.01 - Utilities Electric</v>
          </cell>
        </row>
        <row r="177">
          <cell r="A177" t="str">
            <v>280.20.28.824-6100.01</v>
          </cell>
          <cell r="B177" t="str">
            <v>6100.01</v>
          </cell>
          <cell r="C177" t="str">
            <v>280.20.28.824</v>
          </cell>
          <cell r="D177">
            <v>125</v>
          </cell>
          <cell r="E177">
            <v>0</v>
          </cell>
          <cell r="F177">
            <v>125</v>
          </cell>
          <cell r="G177">
            <v>10.74</v>
          </cell>
          <cell r="H177">
            <v>0</v>
          </cell>
          <cell r="I177">
            <v>122.81</v>
          </cell>
          <cell r="J177">
            <v>2.19</v>
          </cell>
          <cell r="K177">
            <v>0.98</v>
          </cell>
          <cell r="L177">
            <v>109.94</v>
          </cell>
          <cell r="M177" t="str">
            <v>6100.01 - Utilities Electric</v>
          </cell>
        </row>
        <row r="178">
          <cell r="A178" t="str">
            <v>280.20.28.825-6100.01</v>
          </cell>
          <cell r="B178" t="str">
            <v>6100.01</v>
          </cell>
          <cell r="C178" t="str">
            <v>280.20.28.825</v>
          </cell>
          <cell r="D178">
            <v>450</v>
          </cell>
          <cell r="E178">
            <v>0</v>
          </cell>
          <cell r="F178">
            <v>450</v>
          </cell>
          <cell r="G178">
            <v>39.01</v>
          </cell>
          <cell r="H178">
            <v>0</v>
          </cell>
          <cell r="I178">
            <v>334.81</v>
          </cell>
          <cell r="J178">
            <v>115.19</v>
          </cell>
          <cell r="K178">
            <v>0.74</v>
          </cell>
          <cell r="L178">
            <v>367.32</v>
          </cell>
          <cell r="M178" t="str">
            <v>6100.01 - Utilities Electric</v>
          </cell>
        </row>
        <row r="179">
          <cell r="A179" t="str">
            <v>280.20.28.826-6100.01</v>
          </cell>
          <cell r="B179" t="str">
            <v>6100.01</v>
          </cell>
          <cell r="C179" t="str">
            <v>280.20.28.826</v>
          </cell>
          <cell r="D179">
            <v>5500</v>
          </cell>
          <cell r="E179">
            <v>0</v>
          </cell>
          <cell r="F179">
            <v>5500</v>
          </cell>
          <cell r="G179">
            <v>1060.31</v>
          </cell>
          <cell r="H179">
            <v>0</v>
          </cell>
          <cell r="I179">
            <v>6855.43</v>
          </cell>
          <cell r="J179">
            <v>-1355.43</v>
          </cell>
          <cell r="K179">
            <v>1.25</v>
          </cell>
          <cell r="L179">
            <v>5443.08</v>
          </cell>
          <cell r="M179" t="str">
            <v>6100.01 - Utilities Electric</v>
          </cell>
        </row>
        <row r="180">
          <cell r="A180" t="str">
            <v>280.20.28.827-6100.01</v>
          </cell>
          <cell r="B180" t="str">
            <v>6100.01</v>
          </cell>
          <cell r="C180" t="str">
            <v>280.20.28.827</v>
          </cell>
          <cell r="D180">
            <v>130</v>
          </cell>
          <cell r="E180">
            <v>0</v>
          </cell>
          <cell r="F180">
            <v>130</v>
          </cell>
          <cell r="G180">
            <v>65</v>
          </cell>
          <cell r="H180">
            <v>0</v>
          </cell>
          <cell r="I180">
            <v>130</v>
          </cell>
          <cell r="J180">
            <v>0</v>
          </cell>
          <cell r="K180">
            <v>1</v>
          </cell>
          <cell r="L180">
            <v>130</v>
          </cell>
          <cell r="M180" t="str">
            <v>6100.01 - Utilities Electric</v>
          </cell>
        </row>
        <row r="181">
          <cell r="A181" t="str">
            <v>280.20.28.828-6100.01</v>
          </cell>
          <cell r="B181" t="str">
            <v>6100.01</v>
          </cell>
          <cell r="C181" t="str">
            <v>280.20.28.828</v>
          </cell>
          <cell r="D181">
            <v>130</v>
          </cell>
          <cell r="E181">
            <v>0</v>
          </cell>
          <cell r="F181">
            <v>130</v>
          </cell>
          <cell r="G181">
            <v>65</v>
          </cell>
          <cell r="H181">
            <v>0</v>
          </cell>
          <cell r="I181">
            <v>130</v>
          </cell>
          <cell r="J181">
            <v>0</v>
          </cell>
          <cell r="K181">
            <v>1</v>
          </cell>
          <cell r="L181">
            <v>130</v>
          </cell>
          <cell r="M181" t="str">
            <v>6100.01 - Utilities Electric</v>
          </cell>
        </row>
        <row r="182">
          <cell r="A182" t="str">
            <v>280.20.28.829-6100.01</v>
          </cell>
          <cell r="B182" t="str">
            <v>6100.01</v>
          </cell>
          <cell r="C182" t="str">
            <v>280.20.28.829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6100.01 - Utilities Electric</v>
          </cell>
        </row>
        <row r="183">
          <cell r="A183" t="str">
            <v>280.20.28.831-6100.01</v>
          </cell>
          <cell r="B183" t="str">
            <v>6100.01</v>
          </cell>
          <cell r="C183" t="str">
            <v>280.20.28.831</v>
          </cell>
          <cell r="D183">
            <v>135</v>
          </cell>
          <cell r="E183">
            <v>0</v>
          </cell>
          <cell r="F183">
            <v>135</v>
          </cell>
          <cell r="G183">
            <v>11.23</v>
          </cell>
          <cell r="H183">
            <v>0</v>
          </cell>
          <cell r="I183">
            <v>119.61</v>
          </cell>
          <cell r="J183">
            <v>15.39</v>
          </cell>
          <cell r="K183">
            <v>0.89</v>
          </cell>
          <cell r="L183">
            <v>120.57</v>
          </cell>
          <cell r="M183" t="str">
            <v>6100.01 - Utilities Electric</v>
          </cell>
        </row>
        <row r="184">
          <cell r="A184" t="str">
            <v>280.20.28.832-6100.01</v>
          </cell>
          <cell r="B184" t="str">
            <v>6100.01</v>
          </cell>
          <cell r="C184" t="str">
            <v>280.20.28.832</v>
          </cell>
          <cell r="D184">
            <v>0</v>
          </cell>
          <cell r="E184">
            <v>0</v>
          </cell>
          <cell r="F184">
            <v>0</v>
          </cell>
          <cell r="G184">
            <v>10.89</v>
          </cell>
          <cell r="H184">
            <v>0</v>
          </cell>
          <cell r="I184">
            <v>104.42</v>
          </cell>
          <cell r="J184">
            <v>-104.42</v>
          </cell>
          <cell r="K184" t="str">
            <v>+++</v>
          </cell>
          <cell r="L184">
            <v>105.04</v>
          </cell>
          <cell r="M184" t="str">
            <v>6100.01 - Utilities Electric</v>
          </cell>
        </row>
        <row r="185">
          <cell r="A185" t="str">
            <v>280.20.28.833-6100.01</v>
          </cell>
          <cell r="B185" t="str">
            <v>6100.01</v>
          </cell>
          <cell r="C185" t="str">
            <v>280.20.28.833</v>
          </cell>
          <cell r="D185">
            <v>150</v>
          </cell>
          <cell r="E185">
            <v>0</v>
          </cell>
          <cell r="F185">
            <v>150</v>
          </cell>
          <cell r="G185">
            <v>13.67</v>
          </cell>
          <cell r="H185">
            <v>0</v>
          </cell>
          <cell r="I185">
            <v>144.16</v>
          </cell>
          <cell r="J185">
            <v>5.84</v>
          </cell>
          <cell r="K185">
            <v>0.96</v>
          </cell>
          <cell r="L185">
            <v>140.47999999999999</v>
          </cell>
          <cell r="M185" t="str">
            <v>6100.01 - Utilities Electric</v>
          </cell>
        </row>
        <row r="186">
          <cell r="A186" t="str">
            <v>280.20.28.834-6100.01</v>
          </cell>
          <cell r="B186" t="str">
            <v>6100.01</v>
          </cell>
          <cell r="C186" t="str">
            <v>280.20.28.834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  <cell r="M186" t="str">
            <v>6100.01 - Utilities Electric</v>
          </cell>
        </row>
        <row r="187">
          <cell r="A187" t="str">
            <v>280.20.28.835-6100.01</v>
          </cell>
          <cell r="B187" t="str">
            <v>6100.01</v>
          </cell>
          <cell r="C187" t="str">
            <v>280.20.28.835</v>
          </cell>
          <cell r="D187">
            <v>70</v>
          </cell>
          <cell r="E187">
            <v>0</v>
          </cell>
          <cell r="F187">
            <v>70</v>
          </cell>
          <cell r="G187">
            <v>35</v>
          </cell>
          <cell r="H187">
            <v>0</v>
          </cell>
          <cell r="I187">
            <v>109.21</v>
          </cell>
          <cell r="J187">
            <v>-39.21</v>
          </cell>
          <cell r="K187">
            <v>1.56</v>
          </cell>
          <cell r="L187">
            <v>70</v>
          </cell>
          <cell r="M187" t="str">
            <v>6100.01 - Utilities Electric</v>
          </cell>
        </row>
        <row r="188">
          <cell r="A188" t="str">
            <v>280.20.28.836-6100.01</v>
          </cell>
          <cell r="B188" t="str">
            <v>6100.01</v>
          </cell>
          <cell r="C188" t="str">
            <v>280.20.28.836</v>
          </cell>
          <cell r="D188">
            <v>4000</v>
          </cell>
          <cell r="E188">
            <v>0</v>
          </cell>
          <cell r="F188">
            <v>4000</v>
          </cell>
          <cell r="G188">
            <v>2148.79</v>
          </cell>
          <cell r="H188">
            <v>0</v>
          </cell>
          <cell r="I188">
            <v>3912.98</v>
          </cell>
          <cell r="J188">
            <v>87.02</v>
          </cell>
          <cell r="K188">
            <v>0.98</v>
          </cell>
          <cell r="L188">
            <v>3722.97</v>
          </cell>
          <cell r="M188" t="str">
            <v>6100.01 - Utilities Electric</v>
          </cell>
        </row>
        <row r="189">
          <cell r="A189" t="str">
            <v>280.20.28.837-6100.01</v>
          </cell>
          <cell r="B189" t="str">
            <v>6100.01</v>
          </cell>
          <cell r="C189" t="str">
            <v>280.20.28.837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+++</v>
          </cell>
          <cell r="L189">
            <v>0</v>
          </cell>
          <cell r="M189" t="str">
            <v>6100.01 - Utilities Electric</v>
          </cell>
        </row>
        <row r="190">
          <cell r="A190" t="str">
            <v>280.20.28.802-6100.04</v>
          </cell>
          <cell r="B190" t="str">
            <v>6100.04</v>
          </cell>
          <cell r="C190" t="str">
            <v>280.20.28.802</v>
          </cell>
          <cell r="D190">
            <v>2000</v>
          </cell>
          <cell r="E190">
            <v>0</v>
          </cell>
          <cell r="F190">
            <v>2000</v>
          </cell>
          <cell r="G190">
            <v>122.72</v>
          </cell>
          <cell r="H190">
            <v>0</v>
          </cell>
          <cell r="I190">
            <v>1635.23</v>
          </cell>
          <cell r="J190">
            <v>364.77</v>
          </cell>
          <cell r="K190">
            <v>0.82</v>
          </cell>
          <cell r="L190">
            <v>1586.46</v>
          </cell>
          <cell r="M190" t="str">
            <v xml:space="preserve">6100.04 - Utilities Water </v>
          </cell>
        </row>
        <row r="191">
          <cell r="A191" t="str">
            <v>280.20.28.803-6100.04</v>
          </cell>
          <cell r="B191" t="str">
            <v>6100.04</v>
          </cell>
          <cell r="C191" t="str">
            <v>280.20.28.803</v>
          </cell>
          <cell r="D191">
            <v>6500</v>
          </cell>
          <cell r="E191">
            <v>0</v>
          </cell>
          <cell r="F191">
            <v>6500</v>
          </cell>
          <cell r="G191">
            <v>665.01</v>
          </cell>
          <cell r="H191">
            <v>0</v>
          </cell>
          <cell r="I191">
            <v>4878.18</v>
          </cell>
          <cell r="J191">
            <v>1621.82</v>
          </cell>
          <cell r="K191">
            <v>0.75</v>
          </cell>
          <cell r="L191">
            <v>7031.85</v>
          </cell>
          <cell r="M191" t="str">
            <v xml:space="preserve">6100.04 - Utilities Water </v>
          </cell>
        </row>
        <row r="192">
          <cell r="A192" t="str">
            <v>280.20.28.804-6100.04</v>
          </cell>
          <cell r="B192" t="str">
            <v>6100.04</v>
          </cell>
          <cell r="C192" t="str">
            <v>280.20.28.804</v>
          </cell>
          <cell r="D192">
            <v>650</v>
          </cell>
          <cell r="E192">
            <v>0</v>
          </cell>
          <cell r="F192">
            <v>650</v>
          </cell>
          <cell r="G192">
            <v>35.07</v>
          </cell>
          <cell r="H192">
            <v>0</v>
          </cell>
          <cell r="I192">
            <v>562.01</v>
          </cell>
          <cell r="J192">
            <v>87.99</v>
          </cell>
          <cell r="K192">
            <v>0.86</v>
          </cell>
          <cell r="L192">
            <v>540.13</v>
          </cell>
          <cell r="M192" t="str">
            <v xml:space="preserve">6100.04 - Utilities Water </v>
          </cell>
        </row>
        <row r="193">
          <cell r="A193" t="str">
            <v>280.20.28.805-6100.04</v>
          </cell>
          <cell r="B193" t="str">
            <v>6100.04</v>
          </cell>
          <cell r="C193" t="str">
            <v>280.20.28.805</v>
          </cell>
          <cell r="D193">
            <v>1400</v>
          </cell>
          <cell r="E193">
            <v>0</v>
          </cell>
          <cell r="F193">
            <v>1400</v>
          </cell>
          <cell r="G193">
            <v>141.83000000000001</v>
          </cell>
          <cell r="H193">
            <v>0</v>
          </cell>
          <cell r="I193">
            <v>1357.84</v>
          </cell>
          <cell r="J193">
            <v>42.16</v>
          </cell>
          <cell r="K193">
            <v>0.97</v>
          </cell>
          <cell r="L193">
            <v>1052.01</v>
          </cell>
          <cell r="M193" t="str">
            <v xml:space="preserve">6100.04 - Utilities Water </v>
          </cell>
        </row>
        <row r="194">
          <cell r="A194" t="str">
            <v>280.20.28.806-6100.04</v>
          </cell>
          <cell r="B194" t="str">
            <v>6100.04</v>
          </cell>
          <cell r="C194" t="str">
            <v>280.20.28.806</v>
          </cell>
          <cell r="D194">
            <v>1100</v>
          </cell>
          <cell r="E194">
            <v>0</v>
          </cell>
          <cell r="F194">
            <v>1100</v>
          </cell>
          <cell r="G194">
            <v>26.5</v>
          </cell>
          <cell r="H194">
            <v>0</v>
          </cell>
          <cell r="I194">
            <v>587.05999999999995</v>
          </cell>
          <cell r="J194">
            <v>512.94000000000005</v>
          </cell>
          <cell r="K194">
            <v>0.53</v>
          </cell>
          <cell r="L194">
            <v>653.41999999999996</v>
          </cell>
          <cell r="M194" t="str">
            <v xml:space="preserve">6100.04 - Utilities Water </v>
          </cell>
        </row>
        <row r="195">
          <cell r="A195" t="str">
            <v>280.20.28.807-6100.04</v>
          </cell>
          <cell r="B195" t="str">
            <v>6100.04</v>
          </cell>
          <cell r="C195" t="str">
            <v>280.20.28.807</v>
          </cell>
          <cell r="D195">
            <v>900</v>
          </cell>
          <cell r="E195">
            <v>0</v>
          </cell>
          <cell r="F195">
            <v>900</v>
          </cell>
          <cell r="G195">
            <v>64.069999999999993</v>
          </cell>
          <cell r="H195">
            <v>0</v>
          </cell>
          <cell r="I195">
            <v>710.13</v>
          </cell>
          <cell r="J195">
            <v>189.87</v>
          </cell>
          <cell r="K195">
            <v>0.79</v>
          </cell>
          <cell r="L195">
            <v>702.92</v>
          </cell>
          <cell r="M195" t="str">
            <v xml:space="preserve">6100.04 - Utilities Water </v>
          </cell>
        </row>
        <row r="196">
          <cell r="A196" t="str">
            <v>280.20.28.808-6100.04</v>
          </cell>
          <cell r="B196" t="str">
            <v>6100.04</v>
          </cell>
          <cell r="C196" t="str">
            <v>280.20.28.808</v>
          </cell>
          <cell r="D196">
            <v>3500</v>
          </cell>
          <cell r="E196">
            <v>0</v>
          </cell>
          <cell r="F196">
            <v>3500</v>
          </cell>
          <cell r="G196">
            <v>188.4</v>
          </cell>
          <cell r="H196">
            <v>0</v>
          </cell>
          <cell r="I196">
            <v>2156.4699999999998</v>
          </cell>
          <cell r="J196">
            <v>1343.53</v>
          </cell>
          <cell r="K196">
            <v>0.62</v>
          </cell>
          <cell r="L196">
            <v>2401.23</v>
          </cell>
          <cell r="M196" t="str">
            <v xml:space="preserve">6100.04 - Utilities Water </v>
          </cell>
        </row>
        <row r="197">
          <cell r="A197" t="str">
            <v>280.20.28.809-6100.04</v>
          </cell>
          <cell r="B197" t="str">
            <v>6100.04</v>
          </cell>
          <cell r="C197" t="str">
            <v>280.20.28.809</v>
          </cell>
          <cell r="D197">
            <v>18000</v>
          </cell>
          <cell r="E197">
            <v>0</v>
          </cell>
          <cell r="F197">
            <v>18000</v>
          </cell>
          <cell r="G197">
            <v>2455.4</v>
          </cell>
          <cell r="H197">
            <v>0</v>
          </cell>
          <cell r="I197">
            <v>17811.07</v>
          </cell>
          <cell r="J197">
            <v>188.93</v>
          </cell>
          <cell r="K197">
            <v>0.99</v>
          </cell>
          <cell r="L197">
            <v>14366.82</v>
          </cell>
          <cell r="M197" t="str">
            <v xml:space="preserve">6100.04 - Utilities Water </v>
          </cell>
        </row>
        <row r="198">
          <cell r="A198" t="str">
            <v>280.20.28.810-6100.04</v>
          </cell>
          <cell r="B198" t="str">
            <v>6100.04</v>
          </cell>
          <cell r="C198" t="str">
            <v>280.20.28.810</v>
          </cell>
          <cell r="D198">
            <v>2400</v>
          </cell>
          <cell r="E198">
            <v>0</v>
          </cell>
          <cell r="F198">
            <v>2400</v>
          </cell>
          <cell r="G198">
            <v>188.61</v>
          </cell>
          <cell r="H198">
            <v>0</v>
          </cell>
          <cell r="I198">
            <v>2320.08</v>
          </cell>
          <cell r="J198">
            <v>79.92</v>
          </cell>
          <cell r="K198">
            <v>0.97</v>
          </cell>
          <cell r="L198">
            <v>2417.64</v>
          </cell>
          <cell r="M198" t="str">
            <v xml:space="preserve">6100.04 - Utilities Water </v>
          </cell>
        </row>
        <row r="199">
          <cell r="A199" t="str">
            <v>280.20.28.811-6100.04</v>
          </cell>
          <cell r="B199" t="str">
            <v>6100.04</v>
          </cell>
          <cell r="C199" t="str">
            <v>280.20.28.811</v>
          </cell>
          <cell r="D199">
            <v>1650</v>
          </cell>
          <cell r="E199">
            <v>0</v>
          </cell>
          <cell r="F199">
            <v>1650</v>
          </cell>
          <cell r="G199">
            <v>162.01</v>
          </cell>
          <cell r="H199">
            <v>0</v>
          </cell>
          <cell r="I199">
            <v>1485.77</v>
          </cell>
          <cell r="J199">
            <v>164.23</v>
          </cell>
          <cell r="K199">
            <v>0.9</v>
          </cell>
          <cell r="L199">
            <v>1318.92</v>
          </cell>
          <cell r="M199" t="str">
            <v xml:space="preserve">6100.04 - Utilities Water </v>
          </cell>
        </row>
        <row r="200">
          <cell r="A200" t="str">
            <v>280.20.28.813-6100.04</v>
          </cell>
          <cell r="B200" t="str">
            <v>6100.04</v>
          </cell>
          <cell r="C200" t="str">
            <v>280.20.28.813</v>
          </cell>
          <cell r="D200">
            <v>1050</v>
          </cell>
          <cell r="E200">
            <v>0</v>
          </cell>
          <cell r="F200">
            <v>1050</v>
          </cell>
          <cell r="G200">
            <v>64.069999999999993</v>
          </cell>
          <cell r="H200">
            <v>0</v>
          </cell>
          <cell r="I200">
            <v>805.85</v>
          </cell>
          <cell r="J200">
            <v>244.15</v>
          </cell>
          <cell r="K200">
            <v>0.77</v>
          </cell>
          <cell r="L200">
            <v>814.16</v>
          </cell>
          <cell r="M200" t="str">
            <v xml:space="preserve">6100.04 - Utilities Water </v>
          </cell>
        </row>
        <row r="201">
          <cell r="A201" t="str">
            <v>280.20.28.814-6100.04</v>
          </cell>
          <cell r="B201" t="str">
            <v>6100.04</v>
          </cell>
          <cell r="C201" t="str">
            <v>280.20.28.814</v>
          </cell>
          <cell r="D201">
            <v>10800</v>
          </cell>
          <cell r="E201">
            <v>0</v>
          </cell>
          <cell r="F201">
            <v>10800</v>
          </cell>
          <cell r="G201">
            <v>998.38</v>
          </cell>
          <cell r="H201">
            <v>0</v>
          </cell>
          <cell r="I201">
            <v>8323.77</v>
          </cell>
          <cell r="J201">
            <v>2476.23</v>
          </cell>
          <cell r="K201">
            <v>0.77</v>
          </cell>
          <cell r="L201">
            <v>7702.13</v>
          </cell>
          <cell r="M201" t="str">
            <v xml:space="preserve">6100.04 - Utilities Water </v>
          </cell>
        </row>
        <row r="202">
          <cell r="A202" t="str">
            <v>280.20.28.815-6100.04</v>
          </cell>
          <cell r="B202" t="str">
            <v>6100.04</v>
          </cell>
          <cell r="C202" t="str">
            <v>280.20.28.815</v>
          </cell>
          <cell r="D202">
            <v>2050</v>
          </cell>
          <cell r="E202">
            <v>0</v>
          </cell>
          <cell r="F202">
            <v>2050</v>
          </cell>
          <cell r="G202">
            <v>146.41999999999999</v>
          </cell>
          <cell r="H202">
            <v>0</v>
          </cell>
          <cell r="I202">
            <v>1652.14</v>
          </cell>
          <cell r="J202">
            <v>397.86</v>
          </cell>
          <cell r="K202">
            <v>0.81</v>
          </cell>
          <cell r="L202">
            <v>1553.85</v>
          </cell>
          <cell r="M202" t="str">
            <v xml:space="preserve">6100.04 - Utilities Water </v>
          </cell>
        </row>
        <row r="203">
          <cell r="A203" t="str">
            <v>280.20.28.816-6100.04</v>
          </cell>
          <cell r="B203" t="str">
            <v>6100.04</v>
          </cell>
          <cell r="C203" t="str">
            <v>280.20.28.816</v>
          </cell>
          <cell r="D203">
            <v>9000</v>
          </cell>
          <cell r="E203">
            <v>0</v>
          </cell>
          <cell r="F203">
            <v>9000</v>
          </cell>
          <cell r="G203">
            <v>635.35</v>
          </cell>
          <cell r="H203">
            <v>0</v>
          </cell>
          <cell r="I203">
            <v>9758.18</v>
          </cell>
          <cell r="J203">
            <v>-758.18</v>
          </cell>
          <cell r="K203">
            <v>1.08</v>
          </cell>
          <cell r="L203">
            <v>9143.57</v>
          </cell>
          <cell r="M203" t="str">
            <v xml:space="preserve">6100.04 - Utilities Water </v>
          </cell>
        </row>
        <row r="204">
          <cell r="A204" t="str">
            <v>280.20.28.817-6100.04</v>
          </cell>
          <cell r="B204" t="str">
            <v>6100.04</v>
          </cell>
          <cell r="C204" t="str">
            <v>280.20.28.817</v>
          </cell>
          <cell r="D204">
            <v>8200</v>
          </cell>
          <cell r="E204">
            <v>0</v>
          </cell>
          <cell r="F204">
            <v>8200</v>
          </cell>
          <cell r="G204">
            <v>845.21</v>
          </cell>
          <cell r="H204">
            <v>0</v>
          </cell>
          <cell r="I204">
            <v>7798.23</v>
          </cell>
          <cell r="J204">
            <v>401.77</v>
          </cell>
          <cell r="K204">
            <v>0.95</v>
          </cell>
          <cell r="L204">
            <v>6999.62</v>
          </cell>
          <cell r="M204" t="str">
            <v xml:space="preserve">6100.04 - Utilities Water </v>
          </cell>
        </row>
        <row r="205">
          <cell r="A205" t="str">
            <v>280.20.28.818-6100.04</v>
          </cell>
          <cell r="B205" t="str">
            <v>6100.04</v>
          </cell>
          <cell r="C205" t="str">
            <v>280.20.28.818</v>
          </cell>
          <cell r="D205">
            <v>5200</v>
          </cell>
          <cell r="E205">
            <v>0</v>
          </cell>
          <cell r="F205">
            <v>5200</v>
          </cell>
          <cell r="G205">
            <v>449.83</v>
          </cell>
          <cell r="H205">
            <v>0</v>
          </cell>
          <cell r="I205">
            <v>4902.04</v>
          </cell>
          <cell r="J205">
            <v>297.95999999999998</v>
          </cell>
          <cell r="K205">
            <v>0.94</v>
          </cell>
          <cell r="L205">
            <v>4819.83</v>
          </cell>
          <cell r="M205" t="str">
            <v xml:space="preserve">6100.04 - Utilities Water </v>
          </cell>
        </row>
        <row r="206">
          <cell r="A206" t="str">
            <v>280.20.28.819-6100.04</v>
          </cell>
          <cell r="B206" t="str">
            <v>6100.04</v>
          </cell>
          <cell r="C206" t="str">
            <v>280.20.28.819</v>
          </cell>
          <cell r="D206">
            <v>10500</v>
          </cell>
          <cell r="E206">
            <v>0</v>
          </cell>
          <cell r="F206">
            <v>10500</v>
          </cell>
          <cell r="G206">
            <v>722.89</v>
          </cell>
          <cell r="H206">
            <v>0</v>
          </cell>
          <cell r="I206">
            <v>7191.77</v>
          </cell>
          <cell r="J206">
            <v>3308.23</v>
          </cell>
          <cell r="K206">
            <v>0.68</v>
          </cell>
          <cell r="L206">
            <v>6469.24</v>
          </cell>
          <cell r="M206" t="str">
            <v xml:space="preserve">6100.04 - Utilities Water </v>
          </cell>
        </row>
        <row r="207">
          <cell r="A207" t="str">
            <v>280.20.28.820-6100.04</v>
          </cell>
          <cell r="B207" t="str">
            <v>6100.04</v>
          </cell>
          <cell r="C207" t="str">
            <v>280.20.28.820</v>
          </cell>
          <cell r="D207">
            <v>6000</v>
          </cell>
          <cell r="E207">
            <v>0</v>
          </cell>
          <cell r="F207">
            <v>6000</v>
          </cell>
          <cell r="G207">
            <v>507.59</v>
          </cell>
          <cell r="H207">
            <v>0</v>
          </cell>
          <cell r="I207">
            <v>5623.77</v>
          </cell>
          <cell r="J207">
            <v>376.23</v>
          </cell>
          <cell r="K207">
            <v>0.94</v>
          </cell>
          <cell r="L207">
            <v>5506.05</v>
          </cell>
          <cell r="M207" t="str">
            <v xml:space="preserve">6100.04 - Utilities Water </v>
          </cell>
        </row>
        <row r="208">
          <cell r="A208" t="str">
            <v>280.20.28.822-6100.04</v>
          </cell>
          <cell r="B208" t="str">
            <v>6100.04</v>
          </cell>
          <cell r="C208" t="str">
            <v>280.20.28.822</v>
          </cell>
          <cell r="D208">
            <v>5500</v>
          </cell>
          <cell r="E208">
            <v>0</v>
          </cell>
          <cell r="F208">
            <v>5500</v>
          </cell>
          <cell r="G208">
            <v>619.99</v>
          </cell>
          <cell r="H208">
            <v>0</v>
          </cell>
          <cell r="I208">
            <v>5765.04</v>
          </cell>
          <cell r="J208">
            <v>-265.04000000000002</v>
          </cell>
          <cell r="K208">
            <v>1.05</v>
          </cell>
          <cell r="L208">
            <v>5542.43</v>
          </cell>
          <cell r="M208" t="str">
            <v xml:space="preserve">6100.04 - Utilities Water </v>
          </cell>
        </row>
        <row r="209">
          <cell r="A209" t="str">
            <v>280.20.28.823-6100.04</v>
          </cell>
          <cell r="B209" t="str">
            <v>6100.04</v>
          </cell>
          <cell r="C209" t="str">
            <v>280.20.28.823</v>
          </cell>
          <cell r="D209">
            <v>19840</v>
          </cell>
          <cell r="E209">
            <v>0</v>
          </cell>
          <cell r="F209">
            <v>19840</v>
          </cell>
          <cell r="G209">
            <v>3061.31</v>
          </cell>
          <cell r="H209">
            <v>0</v>
          </cell>
          <cell r="I209">
            <v>30019.23</v>
          </cell>
          <cell r="J209">
            <v>-10179.23</v>
          </cell>
          <cell r="K209">
            <v>1.51</v>
          </cell>
          <cell r="L209">
            <v>23292.97</v>
          </cell>
          <cell r="M209" t="str">
            <v xml:space="preserve">6100.04 - Utilities Water </v>
          </cell>
        </row>
        <row r="210">
          <cell r="A210" t="str">
            <v>280.20.28.824-6100.04</v>
          </cell>
          <cell r="B210" t="str">
            <v>6100.04</v>
          </cell>
          <cell r="C210" t="str">
            <v>280.20.28.824</v>
          </cell>
          <cell r="D210">
            <v>650</v>
          </cell>
          <cell r="E210">
            <v>0</v>
          </cell>
          <cell r="F210">
            <v>650</v>
          </cell>
          <cell r="G210">
            <v>51.84</v>
          </cell>
          <cell r="H210">
            <v>0</v>
          </cell>
          <cell r="I210">
            <v>540.02</v>
          </cell>
          <cell r="J210">
            <v>109.98</v>
          </cell>
          <cell r="K210">
            <v>0.83</v>
          </cell>
          <cell r="L210">
            <v>511.28</v>
          </cell>
          <cell r="M210" t="str">
            <v xml:space="preserve">6100.04 - Utilities Water </v>
          </cell>
        </row>
        <row r="211">
          <cell r="A211" t="str">
            <v>280.20.28.825-6100.04</v>
          </cell>
          <cell r="B211" t="str">
            <v>6100.04</v>
          </cell>
          <cell r="C211" t="str">
            <v>280.20.28.825</v>
          </cell>
          <cell r="D211">
            <v>5500</v>
          </cell>
          <cell r="E211">
            <v>0</v>
          </cell>
          <cell r="F211">
            <v>5500</v>
          </cell>
          <cell r="G211">
            <v>574</v>
          </cell>
          <cell r="H211">
            <v>0</v>
          </cell>
          <cell r="I211">
            <v>5651.72</v>
          </cell>
          <cell r="J211">
            <v>-151.72</v>
          </cell>
          <cell r="K211">
            <v>1.03</v>
          </cell>
          <cell r="L211">
            <v>5361.64</v>
          </cell>
          <cell r="M211" t="str">
            <v xml:space="preserve">6100.04 - Utilities Water </v>
          </cell>
        </row>
        <row r="212">
          <cell r="A212" t="str">
            <v>280.20.28.826-6100.04</v>
          </cell>
          <cell r="B212" t="str">
            <v>6100.04</v>
          </cell>
          <cell r="C212" t="str">
            <v>280.20.28.826</v>
          </cell>
          <cell r="D212">
            <v>9000</v>
          </cell>
          <cell r="E212">
            <v>0</v>
          </cell>
          <cell r="F212">
            <v>9000</v>
          </cell>
          <cell r="G212">
            <v>772.53</v>
          </cell>
          <cell r="H212">
            <v>0</v>
          </cell>
          <cell r="I212">
            <v>7848.83</v>
          </cell>
          <cell r="J212">
            <v>1151.17</v>
          </cell>
          <cell r="K212">
            <v>0.87</v>
          </cell>
          <cell r="L212">
            <v>7461.87</v>
          </cell>
          <cell r="M212" t="str">
            <v xml:space="preserve">6100.04 - Utilities Water </v>
          </cell>
        </row>
        <row r="213">
          <cell r="A213" t="str">
            <v>280.20.28.827-6100.04</v>
          </cell>
          <cell r="B213" t="str">
            <v>6100.04</v>
          </cell>
          <cell r="C213" t="str">
            <v>280.20.28.827</v>
          </cell>
          <cell r="D213">
            <v>1000</v>
          </cell>
          <cell r="E213">
            <v>0</v>
          </cell>
          <cell r="F213">
            <v>1000</v>
          </cell>
          <cell r="G213">
            <v>57.27</v>
          </cell>
          <cell r="H213">
            <v>0</v>
          </cell>
          <cell r="I213">
            <v>763.11</v>
          </cell>
          <cell r="J213">
            <v>236.89</v>
          </cell>
          <cell r="K213">
            <v>0.76</v>
          </cell>
          <cell r="L213">
            <v>740.35</v>
          </cell>
          <cell r="M213" t="str">
            <v xml:space="preserve">6100.04 - Utilities Water </v>
          </cell>
        </row>
        <row r="214">
          <cell r="A214" t="str">
            <v>280.20.28.828-6100.04</v>
          </cell>
          <cell r="B214" t="str">
            <v>6100.04</v>
          </cell>
          <cell r="C214" t="str">
            <v>280.20.28.828</v>
          </cell>
          <cell r="D214">
            <v>510</v>
          </cell>
          <cell r="E214">
            <v>0</v>
          </cell>
          <cell r="F214">
            <v>510</v>
          </cell>
          <cell r="G214">
            <v>24.54</v>
          </cell>
          <cell r="H214">
            <v>0</v>
          </cell>
          <cell r="I214">
            <v>327.04000000000002</v>
          </cell>
          <cell r="J214">
            <v>182.96</v>
          </cell>
          <cell r="K214">
            <v>0.64</v>
          </cell>
          <cell r="L214">
            <v>317.27999999999997</v>
          </cell>
          <cell r="M214" t="str">
            <v xml:space="preserve">6100.04 - Utilities Water </v>
          </cell>
        </row>
        <row r="215">
          <cell r="A215" t="str">
            <v>280.20.28.829-6100.04</v>
          </cell>
          <cell r="B215" t="str">
            <v>6100.04</v>
          </cell>
          <cell r="C215" t="str">
            <v>280.20.28.829</v>
          </cell>
          <cell r="D215">
            <v>1300</v>
          </cell>
          <cell r="E215">
            <v>0</v>
          </cell>
          <cell r="F215">
            <v>1300</v>
          </cell>
          <cell r="G215">
            <v>88.17</v>
          </cell>
          <cell r="H215">
            <v>0</v>
          </cell>
          <cell r="I215">
            <v>940.23</v>
          </cell>
          <cell r="J215">
            <v>359.77</v>
          </cell>
          <cell r="K215">
            <v>0.72</v>
          </cell>
          <cell r="L215">
            <v>847.5</v>
          </cell>
          <cell r="M215" t="str">
            <v xml:space="preserve">6100.04 - Utilities Water </v>
          </cell>
        </row>
        <row r="216">
          <cell r="A216" t="str">
            <v>280.20.28.831-6100.04</v>
          </cell>
          <cell r="B216" t="str">
            <v>6100.04</v>
          </cell>
          <cell r="C216" t="str">
            <v>280.20.28.831</v>
          </cell>
          <cell r="D216">
            <v>1400</v>
          </cell>
          <cell r="E216">
            <v>0</v>
          </cell>
          <cell r="F216">
            <v>1400</v>
          </cell>
          <cell r="G216">
            <v>118.91</v>
          </cell>
          <cell r="H216">
            <v>0</v>
          </cell>
          <cell r="I216">
            <v>1405.63</v>
          </cell>
          <cell r="J216">
            <v>-5.63</v>
          </cell>
          <cell r="K216">
            <v>1</v>
          </cell>
          <cell r="L216">
            <v>1385.31</v>
          </cell>
          <cell r="M216" t="str">
            <v xml:space="preserve">6100.04 - Utilities Water </v>
          </cell>
        </row>
        <row r="217">
          <cell r="A217" t="str">
            <v>280.20.28.832-6100.04</v>
          </cell>
          <cell r="B217" t="str">
            <v>6100.04</v>
          </cell>
          <cell r="C217" t="str">
            <v>280.20.28.832</v>
          </cell>
          <cell r="D217">
            <v>12000</v>
          </cell>
          <cell r="E217">
            <v>0</v>
          </cell>
          <cell r="F217">
            <v>12000</v>
          </cell>
          <cell r="G217">
            <v>797.65</v>
          </cell>
          <cell r="H217">
            <v>0</v>
          </cell>
          <cell r="I217">
            <v>10240.65</v>
          </cell>
          <cell r="J217">
            <v>1759.35</v>
          </cell>
          <cell r="K217">
            <v>0.85</v>
          </cell>
          <cell r="L217">
            <v>9822.69</v>
          </cell>
          <cell r="M217" t="str">
            <v xml:space="preserve">6100.04 - Utilities Water </v>
          </cell>
        </row>
        <row r="218">
          <cell r="A218" t="str">
            <v>280.20.28.833-6100.04</v>
          </cell>
          <cell r="B218" t="str">
            <v>6100.04</v>
          </cell>
          <cell r="C218" t="str">
            <v>280.20.28.833</v>
          </cell>
          <cell r="D218">
            <v>2300</v>
          </cell>
          <cell r="E218">
            <v>0</v>
          </cell>
          <cell r="F218">
            <v>2300</v>
          </cell>
          <cell r="G218">
            <v>232.35</v>
          </cell>
          <cell r="H218">
            <v>0</v>
          </cell>
          <cell r="I218">
            <v>2439.6</v>
          </cell>
          <cell r="J218">
            <v>-139.6</v>
          </cell>
          <cell r="K218">
            <v>1.06</v>
          </cell>
          <cell r="L218">
            <v>1976.04</v>
          </cell>
          <cell r="M218" t="str">
            <v xml:space="preserve">6100.04 - Utilities Water </v>
          </cell>
        </row>
        <row r="219">
          <cell r="A219" t="str">
            <v>280.20.28.834-6100.04</v>
          </cell>
          <cell r="B219" t="str">
            <v>6100.04</v>
          </cell>
          <cell r="C219" t="str">
            <v>280.20.28.834</v>
          </cell>
          <cell r="D219">
            <v>200</v>
          </cell>
          <cell r="E219">
            <v>0</v>
          </cell>
          <cell r="F219">
            <v>200</v>
          </cell>
          <cell r="G219">
            <v>0</v>
          </cell>
          <cell r="H219">
            <v>0</v>
          </cell>
          <cell r="I219">
            <v>0</v>
          </cell>
          <cell r="J219">
            <v>200</v>
          </cell>
          <cell r="K219">
            <v>0</v>
          </cell>
          <cell r="L219">
            <v>0</v>
          </cell>
          <cell r="M219" t="str">
            <v xml:space="preserve">6100.04 - Utilities Water </v>
          </cell>
        </row>
        <row r="220">
          <cell r="A220" t="str">
            <v>280.20.28.835-6100.04</v>
          </cell>
          <cell r="B220" t="str">
            <v>6100.04</v>
          </cell>
          <cell r="C220" t="str">
            <v>280.20.28.835</v>
          </cell>
          <cell r="D220">
            <v>650</v>
          </cell>
          <cell r="E220">
            <v>0</v>
          </cell>
          <cell r="F220">
            <v>650</v>
          </cell>
          <cell r="G220">
            <v>35.07</v>
          </cell>
          <cell r="H220">
            <v>0</v>
          </cell>
          <cell r="I220">
            <v>562.01</v>
          </cell>
          <cell r="J220">
            <v>87.99</v>
          </cell>
          <cell r="K220">
            <v>0.86</v>
          </cell>
          <cell r="L220">
            <v>540.13</v>
          </cell>
          <cell r="M220" t="str">
            <v xml:space="preserve">6100.04 - Utilities Water </v>
          </cell>
        </row>
        <row r="221">
          <cell r="A221" t="str">
            <v>280.00.00.900-6240.05</v>
          </cell>
          <cell r="B221" t="str">
            <v>6240.05</v>
          </cell>
          <cell r="C221" t="str">
            <v>280.00.00.900</v>
          </cell>
          <cell r="D221">
            <v>0</v>
          </cell>
          <cell r="E221">
            <v>2165</v>
          </cell>
          <cell r="F221">
            <v>2165</v>
          </cell>
          <cell r="G221">
            <v>-13857.18</v>
          </cell>
          <cell r="H221">
            <v>0</v>
          </cell>
          <cell r="I221">
            <v>1530.42</v>
          </cell>
          <cell r="J221">
            <v>634.58000000000004</v>
          </cell>
          <cell r="K221">
            <v>0.71</v>
          </cell>
          <cell r="L221">
            <v>0</v>
          </cell>
          <cell r="M221" t="str">
            <v>6240.05 - Supplies-Parks Landscape Maintenance</v>
          </cell>
        </row>
        <row r="222">
          <cell r="A222" t="str">
            <v>280.20.28.802-6240.05</v>
          </cell>
          <cell r="B222" t="str">
            <v>6240.05</v>
          </cell>
          <cell r="C222" t="str">
            <v>280.20.28.802</v>
          </cell>
          <cell r="D222">
            <v>1800</v>
          </cell>
          <cell r="E222">
            <v>0</v>
          </cell>
          <cell r="F222">
            <v>1800</v>
          </cell>
          <cell r="G222">
            <v>180.99</v>
          </cell>
          <cell r="H222">
            <v>0</v>
          </cell>
          <cell r="I222">
            <v>544.74</v>
          </cell>
          <cell r="J222">
            <v>1255.26</v>
          </cell>
          <cell r="K222">
            <v>0.3</v>
          </cell>
          <cell r="L222">
            <v>817.31</v>
          </cell>
          <cell r="M222" t="str">
            <v>6240.05 - Supplies-Parks Landscape Maintenance</v>
          </cell>
        </row>
        <row r="223">
          <cell r="A223" t="str">
            <v>280.20.28.803-6240.05</v>
          </cell>
          <cell r="B223" t="str">
            <v>6240.05</v>
          </cell>
          <cell r="C223" t="str">
            <v>280.20.28.803</v>
          </cell>
          <cell r="D223">
            <v>2000</v>
          </cell>
          <cell r="E223">
            <v>0</v>
          </cell>
          <cell r="F223">
            <v>2000</v>
          </cell>
          <cell r="G223">
            <v>204</v>
          </cell>
          <cell r="H223">
            <v>0</v>
          </cell>
          <cell r="I223">
            <v>412</v>
          </cell>
          <cell r="J223">
            <v>1588</v>
          </cell>
          <cell r="K223">
            <v>0.21</v>
          </cell>
          <cell r="L223">
            <v>550</v>
          </cell>
          <cell r="M223" t="str">
            <v>6240.05 - Supplies-Parks Landscape Maintenance</v>
          </cell>
        </row>
        <row r="224">
          <cell r="A224" t="str">
            <v>280.20.28.804-6240.05</v>
          </cell>
          <cell r="B224" t="str">
            <v>6240.05</v>
          </cell>
          <cell r="C224" t="str">
            <v>280.20.28.804</v>
          </cell>
          <cell r="D224">
            <v>1050</v>
          </cell>
          <cell r="E224">
            <v>0</v>
          </cell>
          <cell r="F224">
            <v>1050</v>
          </cell>
          <cell r="G224">
            <v>122.37</v>
          </cell>
          <cell r="H224">
            <v>0</v>
          </cell>
          <cell r="I224">
            <v>792.88</v>
          </cell>
          <cell r="J224">
            <v>257.12</v>
          </cell>
          <cell r="K224">
            <v>0.76</v>
          </cell>
          <cell r="L224">
            <v>468.06</v>
          </cell>
          <cell r="M224" t="str">
            <v>6240.05 - Supplies-Parks Landscape Maintenance</v>
          </cell>
        </row>
        <row r="225">
          <cell r="A225" t="str">
            <v>280.20.28.805-6240.05</v>
          </cell>
          <cell r="B225" t="str">
            <v>6240.05</v>
          </cell>
          <cell r="C225" t="str">
            <v>280.20.28.805</v>
          </cell>
          <cell r="D225">
            <v>1550</v>
          </cell>
          <cell r="E225">
            <v>0</v>
          </cell>
          <cell r="F225">
            <v>1550</v>
          </cell>
          <cell r="G225">
            <v>115.45</v>
          </cell>
          <cell r="H225">
            <v>0</v>
          </cell>
          <cell r="I225">
            <v>497.5</v>
          </cell>
          <cell r="J225">
            <v>1052.5</v>
          </cell>
          <cell r="K225">
            <v>0.32</v>
          </cell>
          <cell r="L225">
            <v>566.38</v>
          </cell>
          <cell r="M225" t="str">
            <v>6240.05 - Supplies-Parks Landscape Maintenance</v>
          </cell>
        </row>
        <row r="226">
          <cell r="A226" t="str">
            <v>280.20.28.806-6240.05</v>
          </cell>
          <cell r="B226" t="str">
            <v>6240.05</v>
          </cell>
          <cell r="C226" t="str">
            <v>280.20.28.806</v>
          </cell>
          <cell r="D226">
            <v>750</v>
          </cell>
          <cell r="E226">
            <v>0</v>
          </cell>
          <cell r="F226">
            <v>750</v>
          </cell>
          <cell r="G226">
            <v>64.86</v>
          </cell>
          <cell r="H226">
            <v>0</v>
          </cell>
          <cell r="I226">
            <v>254.31</v>
          </cell>
          <cell r="J226">
            <v>495.69</v>
          </cell>
          <cell r="K226">
            <v>0.34</v>
          </cell>
          <cell r="L226">
            <v>349.88</v>
          </cell>
          <cell r="M226" t="str">
            <v>6240.05 - Supplies-Parks Landscape Maintenance</v>
          </cell>
        </row>
        <row r="227">
          <cell r="A227" t="str">
            <v>280.20.28.807-6240.05</v>
          </cell>
          <cell r="B227" t="str">
            <v>6240.05</v>
          </cell>
          <cell r="C227" t="str">
            <v>280.20.28.807</v>
          </cell>
          <cell r="D227">
            <v>415</v>
          </cell>
          <cell r="E227">
            <v>0</v>
          </cell>
          <cell r="F227">
            <v>415</v>
          </cell>
          <cell r="G227">
            <v>25.7</v>
          </cell>
          <cell r="H227">
            <v>0</v>
          </cell>
          <cell r="I227">
            <v>218.07</v>
          </cell>
          <cell r="J227">
            <v>196.93</v>
          </cell>
          <cell r="K227">
            <v>0.53</v>
          </cell>
          <cell r="L227">
            <v>212.74</v>
          </cell>
          <cell r="M227" t="str">
            <v>6240.05 - Supplies-Parks Landscape Maintenance</v>
          </cell>
        </row>
        <row r="228">
          <cell r="A228" t="str">
            <v>280.20.28.808-6240.05</v>
          </cell>
          <cell r="B228" t="str">
            <v>6240.05</v>
          </cell>
          <cell r="C228" t="str">
            <v>280.20.28.808</v>
          </cell>
          <cell r="D228">
            <v>3500</v>
          </cell>
          <cell r="E228">
            <v>0</v>
          </cell>
          <cell r="F228">
            <v>3500</v>
          </cell>
          <cell r="G228">
            <v>840.23</v>
          </cell>
          <cell r="H228">
            <v>0</v>
          </cell>
          <cell r="I228">
            <v>2326.16</v>
          </cell>
          <cell r="J228">
            <v>1173.8399999999999</v>
          </cell>
          <cell r="K228">
            <v>0.66</v>
          </cell>
          <cell r="L228">
            <v>2581.29</v>
          </cell>
          <cell r="M228" t="str">
            <v>6240.05 - Supplies-Parks Landscape Maintenance</v>
          </cell>
        </row>
        <row r="229">
          <cell r="A229" t="str">
            <v>280.20.28.809-6240.05</v>
          </cell>
          <cell r="B229" t="str">
            <v>6240.05</v>
          </cell>
          <cell r="C229" t="str">
            <v>280.20.28.809</v>
          </cell>
          <cell r="D229">
            <v>4200</v>
          </cell>
          <cell r="E229">
            <v>0</v>
          </cell>
          <cell r="F229">
            <v>4200</v>
          </cell>
          <cell r="G229">
            <v>1343.24</v>
          </cell>
          <cell r="H229">
            <v>0</v>
          </cell>
          <cell r="I229">
            <v>3290.68</v>
          </cell>
          <cell r="J229">
            <v>909.32</v>
          </cell>
          <cell r="K229">
            <v>0.78</v>
          </cell>
          <cell r="L229">
            <v>3482.05</v>
          </cell>
          <cell r="M229" t="str">
            <v>6240.05 - Supplies-Parks Landscape Maintenance</v>
          </cell>
        </row>
        <row r="230">
          <cell r="A230" t="str">
            <v>280.20.28.810-6240.05</v>
          </cell>
          <cell r="B230" t="str">
            <v>6240.05</v>
          </cell>
          <cell r="C230" t="str">
            <v>280.20.28.810</v>
          </cell>
          <cell r="D230">
            <v>950</v>
          </cell>
          <cell r="E230">
            <v>0</v>
          </cell>
          <cell r="F230">
            <v>950</v>
          </cell>
          <cell r="G230">
            <v>186.67</v>
          </cell>
          <cell r="H230">
            <v>0</v>
          </cell>
          <cell r="I230">
            <v>510.39</v>
          </cell>
          <cell r="J230">
            <v>439.61</v>
          </cell>
          <cell r="K230">
            <v>0.54</v>
          </cell>
          <cell r="L230">
            <v>498.7</v>
          </cell>
          <cell r="M230" t="str">
            <v>6240.05 - Supplies-Parks Landscape Maintenance</v>
          </cell>
        </row>
        <row r="231">
          <cell r="A231" t="str">
            <v>280.20.28.811-6240.05</v>
          </cell>
          <cell r="B231" t="str">
            <v>6240.05</v>
          </cell>
          <cell r="C231" t="str">
            <v>280.20.28.811</v>
          </cell>
          <cell r="D231">
            <v>1650</v>
          </cell>
          <cell r="E231">
            <v>0</v>
          </cell>
          <cell r="F231">
            <v>1650</v>
          </cell>
          <cell r="G231">
            <v>228.61</v>
          </cell>
          <cell r="H231">
            <v>0</v>
          </cell>
          <cell r="I231">
            <v>578.92999999999995</v>
          </cell>
          <cell r="J231">
            <v>1071.07</v>
          </cell>
          <cell r="K231">
            <v>0.35</v>
          </cell>
          <cell r="L231">
            <v>539</v>
          </cell>
          <cell r="M231" t="str">
            <v>6240.05 - Supplies-Parks Landscape Maintenance</v>
          </cell>
        </row>
        <row r="232">
          <cell r="A232" t="str">
            <v>280.20.28.812-6240.05</v>
          </cell>
          <cell r="B232" t="str">
            <v>6240.05</v>
          </cell>
          <cell r="C232" t="str">
            <v>280.20.28.812</v>
          </cell>
          <cell r="D232">
            <v>1300</v>
          </cell>
          <cell r="E232">
            <v>0</v>
          </cell>
          <cell r="F232">
            <v>1300</v>
          </cell>
          <cell r="G232">
            <v>631.75</v>
          </cell>
          <cell r="H232">
            <v>0</v>
          </cell>
          <cell r="I232">
            <v>1263.5</v>
          </cell>
          <cell r="J232">
            <v>36.5</v>
          </cell>
          <cell r="K232">
            <v>0.97</v>
          </cell>
          <cell r="L232">
            <v>1263.5</v>
          </cell>
          <cell r="M232" t="str">
            <v>6240.05 - Supplies-Parks Landscape Maintenance</v>
          </cell>
        </row>
        <row r="233">
          <cell r="A233" t="str">
            <v>280.20.28.813-6240.05</v>
          </cell>
          <cell r="B233" t="str">
            <v>6240.05</v>
          </cell>
          <cell r="C233" t="str">
            <v>280.20.28.813</v>
          </cell>
          <cell r="D233">
            <v>435</v>
          </cell>
          <cell r="E233">
            <v>0</v>
          </cell>
          <cell r="F233">
            <v>435</v>
          </cell>
          <cell r="G233">
            <v>53.06</v>
          </cell>
          <cell r="H233">
            <v>0</v>
          </cell>
          <cell r="I233">
            <v>225.29</v>
          </cell>
          <cell r="J233">
            <v>209.71</v>
          </cell>
          <cell r="K233">
            <v>0.52</v>
          </cell>
          <cell r="L233">
            <v>281.86</v>
          </cell>
          <cell r="M233" t="str">
            <v>6240.05 - Supplies-Parks Landscape Maintenance</v>
          </cell>
        </row>
        <row r="234">
          <cell r="A234" t="str">
            <v>280.20.28.814-6240.05</v>
          </cell>
          <cell r="B234" t="str">
            <v>6240.05</v>
          </cell>
          <cell r="C234" t="str">
            <v>280.20.28.814</v>
          </cell>
          <cell r="D234">
            <v>7200</v>
          </cell>
          <cell r="E234">
            <v>0</v>
          </cell>
          <cell r="F234">
            <v>7200</v>
          </cell>
          <cell r="G234">
            <v>2000.95</v>
          </cell>
          <cell r="H234">
            <v>0</v>
          </cell>
          <cell r="I234">
            <v>9596.1299999999992</v>
          </cell>
          <cell r="J234">
            <v>-2396.13</v>
          </cell>
          <cell r="K234">
            <v>1.33</v>
          </cell>
          <cell r="L234">
            <v>10183.040000000001</v>
          </cell>
          <cell r="M234" t="str">
            <v>6240.05 - Supplies-Parks Landscape Maintenance</v>
          </cell>
        </row>
        <row r="235">
          <cell r="A235" t="str">
            <v>280.20.28.815-6240.05</v>
          </cell>
          <cell r="B235" t="str">
            <v>6240.05</v>
          </cell>
          <cell r="C235" t="str">
            <v>280.20.28.815</v>
          </cell>
          <cell r="D235">
            <v>660</v>
          </cell>
          <cell r="E235">
            <v>0</v>
          </cell>
          <cell r="F235">
            <v>660</v>
          </cell>
          <cell r="G235">
            <v>79.150000000000006</v>
          </cell>
          <cell r="H235">
            <v>0</v>
          </cell>
          <cell r="I235">
            <v>213.54</v>
          </cell>
          <cell r="J235">
            <v>446.46</v>
          </cell>
          <cell r="K235">
            <v>0.32</v>
          </cell>
          <cell r="L235">
            <v>286.01</v>
          </cell>
          <cell r="M235" t="str">
            <v>6240.05 - Supplies-Parks Landscape Maintenance</v>
          </cell>
        </row>
        <row r="236">
          <cell r="A236" t="str">
            <v>280.20.28.816-6240.05</v>
          </cell>
          <cell r="B236" t="str">
            <v>6240.05</v>
          </cell>
          <cell r="C236" t="str">
            <v>280.20.28.816</v>
          </cell>
          <cell r="D236">
            <v>2000</v>
          </cell>
          <cell r="E236">
            <v>0</v>
          </cell>
          <cell r="F236">
            <v>2000</v>
          </cell>
          <cell r="G236">
            <v>582.39</v>
          </cell>
          <cell r="H236">
            <v>0</v>
          </cell>
          <cell r="I236">
            <v>1506.93</v>
          </cell>
          <cell r="J236">
            <v>493.07</v>
          </cell>
          <cell r="K236">
            <v>0.75</v>
          </cell>
          <cell r="L236">
            <v>1516.96</v>
          </cell>
          <cell r="M236" t="str">
            <v>6240.05 - Supplies-Parks Landscape Maintenance</v>
          </cell>
        </row>
        <row r="237">
          <cell r="A237" t="str">
            <v>280.20.28.817-6240.05</v>
          </cell>
          <cell r="B237" t="str">
            <v>6240.05</v>
          </cell>
          <cell r="C237" t="str">
            <v>280.20.28.817</v>
          </cell>
          <cell r="D237">
            <v>5500</v>
          </cell>
          <cell r="E237">
            <v>0</v>
          </cell>
          <cell r="F237">
            <v>5500</v>
          </cell>
          <cell r="G237">
            <v>1126.79</v>
          </cell>
          <cell r="H237">
            <v>0</v>
          </cell>
          <cell r="I237">
            <v>3398.63</v>
          </cell>
          <cell r="J237">
            <v>2101.37</v>
          </cell>
          <cell r="K237">
            <v>0.62</v>
          </cell>
          <cell r="L237">
            <v>3848.75</v>
          </cell>
          <cell r="M237" t="str">
            <v>6240.05 - Supplies-Parks Landscape Maintenance</v>
          </cell>
        </row>
        <row r="238">
          <cell r="A238" t="str">
            <v>280.20.28.818-6240.05</v>
          </cell>
          <cell r="B238" t="str">
            <v>6240.05</v>
          </cell>
          <cell r="C238" t="str">
            <v>280.20.28.818</v>
          </cell>
          <cell r="D238">
            <v>8500</v>
          </cell>
          <cell r="E238">
            <v>0</v>
          </cell>
          <cell r="F238">
            <v>8500</v>
          </cell>
          <cell r="G238">
            <v>2016.59</v>
          </cell>
          <cell r="H238">
            <v>0</v>
          </cell>
          <cell r="I238">
            <v>4888.32</v>
          </cell>
          <cell r="J238">
            <v>3611.68</v>
          </cell>
          <cell r="K238">
            <v>0.57999999999999996</v>
          </cell>
          <cell r="L238">
            <v>5051.93</v>
          </cell>
          <cell r="M238" t="str">
            <v>6240.05 - Supplies-Parks Landscape Maintenance</v>
          </cell>
        </row>
        <row r="239">
          <cell r="A239" t="str">
            <v>280.20.28.819-6240.05</v>
          </cell>
          <cell r="B239" t="str">
            <v>6240.05</v>
          </cell>
          <cell r="C239" t="str">
            <v>280.20.28.819</v>
          </cell>
          <cell r="D239">
            <v>5000</v>
          </cell>
          <cell r="E239">
            <v>0</v>
          </cell>
          <cell r="F239">
            <v>5000</v>
          </cell>
          <cell r="G239">
            <v>1022.65</v>
          </cell>
          <cell r="H239">
            <v>0</v>
          </cell>
          <cell r="I239">
            <v>3096.4</v>
          </cell>
          <cell r="J239">
            <v>1903.6</v>
          </cell>
          <cell r="K239">
            <v>0.62</v>
          </cell>
          <cell r="L239">
            <v>3357.84</v>
          </cell>
          <cell r="M239" t="str">
            <v>6240.05 - Supplies-Parks Landscape Maintenance</v>
          </cell>
        </row>
        <row r="240">
          <cell r="A240" t="str">
            <v>280.20.28.820-6240.05</v>
          </cell>
          <cell r="B240" t="str">
            <v>6240.05</v>
          </cell>
          <cell r="C240" t="str">
            <v>280.20.28.820</v>
          </cell>
          <cell r="D240">
            <v>5000</v>
          </cell>
          <cell r="E240">
            <v>0</v>
          </cell>
          <cell r="F240">
            <v>5000</v>
          </cell>
          <cell r="G240">
            <v>1624.31</v>
          </cell>
          <cell r="H240">
            <v>0</v>
          </cell>
          <cell r="I240">
            <v>3766.8</v>
          </cell>
          <cell r="J240">
            <v>1233.2</v>
          </cell>
          <cell r="K240">
            <v>0.75</v>
          </cell>
          <cell r="L240">
            <v>3802.28</v>
          </cell>
          <cell r="M240" t="str">
            <v>6240.05 - Supplies-Parks Landscape Maintenance</v>
          </cell>
        </row>
        <row r="241">
          <cell r="A241" t="str">
            <v>280.20.28.821-6240.05</v>
          </cell>
          <cell r="B241" t="str">
            <v>6240.05</v>
          </cell>
          <cell r="C241" t="str">
            <v>280.20.28.821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6240.05 - Supplies-Parks Landscape Maintenance</v>
          </cell>
        </row>
        <row r="242">
          <cell r="A242" t="str">
            <v>280.20.28.822-6240.05</v>
          </cell>
          <cell r="B242" t="str">
            <v>6240.05</v>
          </cell>
          <cell r="C242" t="str">
            <v>280.20.28.822</v>
          </cell>
          <cell r="D242">
            <v>4300</v>
          </cell>
          <cell r="E242">
            <v>0</v>
          </cell>
          <cell r="F242">
            <v>4300</v>
          </cell>
          <cell r="G242">
            <v>394.95</v>
          </cell>
          <cell r="H242">
            <v>0</v>
          </cell>
          <cell r="I242">
            <v>1947.96</v>
          </cell>
          <cell r="J242">
            <v>2352.04</v>
          </cell>
          <cell r="K242">
            <v>0.45</v>
          </cell>
          <cell r="L242">
            <v>2838.77</v>
          </cell>
          <cell r="M242" t="str">
            <v>6240.05 - Supplies-Parks Landscape Maintenance</v>
          </cell>
        </row>
        <row r="243">
          <cell r="A243" t="str">
            <v>280.20.28.823-6240.05</v>
          </cell>
          <cell r="B243" t="str">
            <v>6240.05</v>
          </cell>
          <cell r="C243" t="str">
            <v>280.20.28.823</v>
          </cell>
          <cell r="D243">
            <v>9300</v>
          </cell>
          <cell r="E243">
            <v>0</v>
          </cell>
          <cell r="F243">
            <v>9300</v>
          </cell>
          <cell r="G243">
            <v>5819.08</v>
          </cell>
          <cell r="H243">
            <v>0</v>
          </cell>
          <cell r="I243">
            <v>15757.8</v>
          </cell>
          <cell r="J243">
            <v>-6457.8</v>
          </cell>
          <cell r="K243">
            <v>1.69</v>
          </cell>
          <cell r="L243">
            <v>16243.12</v>
          </cell>
          <cell r="M243" t="str">
            <v>6240.05 - Supplies-Parks Landscape Maintenance</v>
          </cell>
        </row>
        <row r="244">
          <cell r="A244" t="str">
            <v>280.20.28.824-6240.05</v>
          </cell>
          <cell r="B244" t="str">
            <v>6240.05</v>
          </cell>
          <cell r="C244" t="str">
            <v>280.20.28.824</v>
          </cell>
          <cell r="D244">
            <v>800</v>
          </cell>
          <cell r="E244">
            <v>0</v>
          </cell>
          <cell r="F244">
            <v>800</v>
          </cell>
          <cell r="G244">
            <v>24.39</v>
          </cell>
          <cell r="H244">
            <v>0</v>
          </cell>
          <cell r="I244">
            <v>196.04</v>
          </cell>
          <cell r="J244">
            <v>603.96</v>
          </cell>
          <cell r="K244">
            <v>0.25</v>
          </cell>
          <cell r="L244">
            <v>357.83</v>
          </cell>
          <cell r="M244" t="str">
            <v>6240.05 - Supplies-Parks Landscape Maintenance</v>
          </cell>
        </row>
        <row r="245">
          <cell r="A245" t="str">
            <v>280.20.28.825-6240.05</v>
          </cell>
          <cell r="B245" t="str">
            <v>6240.05</v>
          </cell>
          <cell r="C245" t="str">
            <v>280.20.28.825</v>
          </cell>
          <cell r="D245">
            <v>1500</v>
          </cell>
          <cell r="E245">
            <v>0</v>
          </cell>
          <cell r="F245">
            <v>1500</v>
          </cell>
          <cell r="G245">
            <v>246.18</v>
          </cell>
          <cell r="H245">
            <v>0</v>
          </cell>
          <cell r="I245">
            <v>1123.51</v>
          </cell>
          <cell r="J245">
            <v>376.49</v>
          </cell>
          <cell r="K245">
            <v>0.75</v>
          </cell>
          <cell r="L245">
            <v>1236.1500000000001</v>
          </cell>
          <cell r="M245" t="str">
            <v>6240.05 - Supplies-Parks Landscape Maintenance</v>
          </cell>
        </row>
        <row r="246">
          <cell r="A246" t="str">
            <v>280.20.28.826-6240.05</v>
          </cell>
          <cell r="B246" t="str">
            <v>6240.05</v>
          </cell>
          <cell r="C246" t="str">
            <v>280.20.28.826</v>
          </cell>
          <cell r="D246">
            <v>18000</v>
          </cell>
          <cell r="E246">
            <v>0</v>
          </cell>
          <cell r="F246">
            <v>18000</v>
          </cell>
          <cell r="G246">
            <v>5422.24</v>
          </cell>
          <cell r="H246">
            <v>0</v>
          </cell>
          <cell r="I246">
            <v>12830.02</v>
          </cell>
          <cell r="J246">
            <v>5169.9799999999996</v>
          </cell>
          <cell r="K246">
            <v>0.71</v>
          </cell>
          <cell r="L246">
            <v>14303.32</v>
          </cell>
          <cell r="M246" t="str">
            <v>6240.05 - Supplies-Parks Landscape Maintenance</v>
          </cell>
        </row>
        <row r="247">
          <cell r="A247" t="str">
            <v>280.20.28.827-6240.05</v>
          </cell>
          <cell r="B247" t="str">
            <v>6240.05</v>
          </cell>
          <cell r="C247" t="str">
            <v>280.20.28.827</v>
          </cell>
          <cell r="D247">
            <v>500</v>
          </cell>
          <cell r="E247">
            <v>0</v>
          </cell>
          <cell r="F247">
            <v>500</v>
          </cell>
          <cell r="G247">
            <v>42.51</v>
          </cell>
          <cell r="H247">
            <v>0</v>
          </cell>
          <cell r="I247">
            <v>217.95</v>
          </cell>
          <cell r="J247">
            <v>282.05</v>
          </cell>
          <cell r="K247">
            <v>0.44</v>
          </cell>
          <cell r="L247">
            <v>97.01</v>
          </cell>
          <cell r="M247" t="str">
            <v>6240.05 - Supplies-Parks Landscape Maintenance</v>
          </cell>
        </row>
        <row r="248">
          <cell r="A248" t="str">
            <v>280.20.28.828-6240.05</v>
          </cell>
          <cell r="B248" t="str">
            <v>6240.05</v>
          </cell>
          <cell r="C248" t="str">
            <v>280.20.28.828</v>
          </cell>
          <cell r="D248">
            <v>410</v>
          </cell>
          <cell r="E248">
            <v>0</v>
          </cell>
          <cell r="F248">
            <v>410</v>
          </cell>
          <cell r="G248">
            <v>35.76</v>
          </cell>
          <cell r="H248">
            <v>0</v>
          </cell>
          <cell r="I248">
            <v>202.38</v>
          </cell>
          <cell r="J248">
            <v>207.62</v>
          </cell>
          <cell r="K248">
            <v>0.49</v>
          </cell>
          <cell r="L248">
            <v>343.4</v>
          </cell>
          <cell r="M248" t="str">
            <v>6240.05 - Supplies-Parks Landscape Maintenance</v>
          </cell>
        </row>
        <row r="249">
          <cell r="A249" t="str">
            <v>280.20.28.829-6240.05</v>
          </cell>
          <cell r="B249" t="str">
            <v>6240.05</v>
          </cell>
          <cell r="C249" t="str">
            <v>280.20.28.829</v>
          </cell>
          <cell r="D249">
            <v>600</v>
          </cell>
          <cell r="E249">
            <v>0</v>
          </cell>
          <cell r="F249">
            <v>600</v>
          </cell>
          <cell r="G249">
            <v>157.66999999999999</v>
          </cell>
          <cell r="H249">
            <v>0</v>
          </cell>
          <cell r="I249">
            <v>293.89999999999998</v>
          </cell>
          <cell r="J249">
            <v>306.10000000000002</v>
          </cell>
          <cell r="K249">
            <v>0.49</v>
          </cell>
          <cell r="L249">
            <v>207.67</v>
          </cell>
          <cell r="M249" t="str">
            <v>6240.05 - Supplies-Parks Landscape Maintenance</v>
          </cell>
        </row>
        <row r="250">
          <cell r="A250" t="str">
            <v>280.20.28.831-6240.05</v>
          </cell>
          <cell r="B250" t="str">
            <v>6240.05</v>
          </cell>
          <cell r="C250" t="str">
            <v>280.20.28.831</v>
          </cell>
          <cell r="D250">
            <v>1500</v>
          </cell>
          <cell r="E250">
            <v>0</v>
          </cell>
          <cell r="F250">
            <v>1500</v>
          </cell>
          <cell r="G250">
            <v>489.48</v>
          </cell>
          <cell r="H250">
            <v>0</v>
          </cell>
          <cell r="I250">
            <v>1555.06</v>
          </cell>
          <cell r="J250">
            <v>-55.06</v>
          </cell>
          <cell r="K250">
            <v>1.04</v>
          </cell>
          <cell r="L250">
            <v>1675.73</v>
          </cell>
          <cell r="M250" t="str">
            <v>6240.05 - Supplies-Parks Landscape Maintenance</v>
          </cell>
        </row>
        <row r="251">
          <cell r="A251" t="str">
            <v>280.20.28.832-6240.05</v>
          </cell>
          <cell r="B251" t="str">
            <v>6240.05</v>
          </cell>
          <cell r="C251" t="str">
            <v>280.20.28.832</v>
          </cell>
          <cell r="D251">
            <v>1300</v>
          </cell>
          <cell r="E251">
            <v>0</v>
          </cell>
          <cell r="F251">
            <v>1300</v>
          </cell>
          <cell r="G251">
            <v>409.81</v>
          </cell>
          <cell r="H251">
            <v>0</v>
          </cell>
          <cell r="I251">
            <v>1044.5899999999999</v>
          </cell>
          <cell r="J251">
            <v>255.41</v>
          </cell>
          <cell r="K251">
            <v>0.8</v>
          </cell>
          <cell r="L251">
            <v>1064.1199999999999</v>
          </cell>
          <cell r="M251" t="str">
            <v>6240.05 - Supplies-Parks Landscape Maintenance</v>
          </cell>
        </row>
        <row r="252">
          <cell r="A252" t="str">
            <v>280.20.28.833-6240.05</v>
          </cell>
          <cell r="B252" t="str">
            <v>6240.05</v>
          </cell>
          <cell r="C252" t="str">
            <v>280.20.28.833</v>
          </cell>
          <cell r="D252">
            <v>800</v>
          </cell>
          <cell r="E252">
            <v>0</v>
          </cell>
          <cell r="F252">
            <v>800</v>
          </cell>
          <cell r="G252">
            <v>131.09</v>
          </cell>
          <cell r="H252">
            <v>0</v>
          </cell>
          <cell r="I252">
            <v>444.05</v>
          </cell>
          <cell r="J252">
            <v>355.95</v>
          </cell>
          <cell r="K252">
            <v>0.56000000000000005</v>
          </cell>
          <cell r="L252">
            <v>596.24</v>
          </cell>
          <cell r="M252" t="str">
            <v>6240.05 - Supplies-Parks Landscape Maintenance</v>
          </cell>
        </row>
        <row r="253">
          <cell r="A253" t="str">
            <v>280.20.28.834-6240.05</v>
          </cell>
          <cell r="B253" t="str">
            <v>6240.05</v>
          </cell>
          <cell r="C253" t="str">
            <v>280.20.28.834</v>
          </cell>
          <cell r="D253">
            <v>100</v>
          </cell>
          <cell r="E253">
            <v>0</v>
          </cell>
          <cell r="F253">
            <v>100</v>
          </cell>
          <cell r="G253">
            <v>13.27</v>
          </cell>
          <cell r="H253">
            <v>0</v>
          </cell>
          <cell r="I253">
            <v>26.48</v>
          </cell>
          <cell r="J253">
            <v>73.52</v>
          </cell>
          <cell r="K253">
            <v>0.26</v>
          </cell>
          <cell r="L253">
            <v>40.619999999999997</v>
          </cell>
          <cell r="M253" t="str">
            <v>6240.05 - Supplies-Parks Landscape Maintenance</v>
          </cell>
        </row>
        <row r="254">
          <cell r="A254" t="str">
            <v>280.20.28.835-6240.05</v>
          </cell>
          <cell r="B254" t="str">
            <v>6240.05</v>
          </cell>
          <cell r="C254" t="str">
            <v>280.20.28.835</v>
          </cell>
          <cell r="D254">
            <v>1050</v>
          </cell>
          <cell r="E254">
            <v>0</v>
          </cell>
          <cell r="F254">
            <v>1050</v>
          </cell>
          <cell r="G254">
            <v>64.37</v>
          </cell>
          <cell r="H254">
            <v>0</v>
          </cell>
          <cell r="I254">
            <v>170.48</v>
          </cell>
          <cell r="J254">
            <v>879.52</v>
          </cell>
          <cell r="K254">
            <v>0.16</v>
          </cell>
          <cell r="L254">
            <v>197.66</v>
          </cell>
          <cell r="M254" t="str">
            <v>6240.05 - Supplies-Parks Landscape Maintenance</v>
          </cell>
        </row>
        <row r="255">
          <cell r="A255" t="str">
            <v>280.20.28.836-6240.05</v>
          </cell>
          <cell r="B255" t="str">
            <v>6240.05</v>
          </cell>
          <cell r="C255" t="str">
            <v>280.20.28.836</v>
          </cell>
          <cell r="D255">
            <v>1325</v>
          </cell>
          <cell r="E255">
            <v>0</v>
          </cell>
          <cell r="F255">
            <v>1325</v>
          </cell>
          <cell r="G255">
            <v>631.75</v>
          </cell>
          <cell r="H255">
            <v>0</v>
          </cell>
          <cell r="I255">
            <v>1263.5</v>
          </cell>
          <cell r="J255">
            <v>61.5</v>
          </cell>
          <cell r="K255">
            <v>0.95</v>
          </cell>
          <cell r="L255">
            <v>1263.5</v>
          </cell>
          <cell r="M255" t="str">
            <v>6240.05 - Supplies-Parks Landscape Maintenance</v>
          </cell>
        </row>
        <row r="256">
          <cell r="A256" t="str">
            <v>280.20.28.837-6240.05</v>
          </cell>
          <cell r="B256" t="str">
            <v>6240.05</v>
          </cell>
          <cell r="C256" t="str">
            <v>280.20.28.837</v>
          </cell>
          <cell r="D256">
            <v>1325</v>
          </cell>
          <cell r="E256">
            <v>0</v>
          </cell>
          <cell r="F256">
            <v>1325</v>
          </cell>
          <cell r="G256">
            <v>631.75</v>
          </cell>
          <cell r="H256">
            <v>0</v>
          </cell>
          <cell r="I256">
            <v>1263.5</v>
          </cell>
          <cell r="J256">
            <v>61.5</v>
          </cell>
          <cell r="K256">
            <v>0.95</v>
          </cell>
          <cell r="L256">
            <v>1263.5</v>
          </cell>
          <cell r="M256" t="str">
            <v>6240.05 - Supplies-Parks Landscape Maintenance</v>
          </cell>
        </row>
        <row r="257">
          <cell r="A257" t="str">
            <v>280.20.28.802-6300.02</v>
          </cell>
          <cell r="B257" t="str">
            <v>6300.02</v>
          </cell>
          <cell r="C257" t="str">
            <v>280.20.28.802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+++</v>
          </cell>
          <cell r="L257">
            <v>0</v>
          </cell>
          <cell r="M257" t="str">
            <v>6300.02 - Dues &amp; Subscriptions Publications</v>
          </cell>
        </row>
        <row r="258">
          <cell r="A258" t="str">
            <v>280.20.28.803-6300.02</v>
          </cell>
          <cell r="B258" t="str">
            <v>6300.02</v>
          </cell>
          <cell r="C258" t="str">
            <v>280.20.28.803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+++</v>
          </cell>
          <cell r="L258">
            <v>0</v>
          </cell>
          <cell r="M258" t="str">
            <v>6300.02 - Dues &amp; Subscriptions Publications</v>
          </cell>
        </row>
        <row r="259">
          <cell r="A259" t="str">
            <v>280.20.28.804-6300.02</v>
          </cell>
          <cell r="B259" t="str">
            <v>6300.02</v>
          </cell>
          <cell r="C259" t="str">
            <v>280.20.28.804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+++</v>
          </cell>
          <cell r="L259">
            <v>0</v>
          </cell>
          <cell r="M259" t="str">
            <v>6300.02 - Dues &amp; Subscriptions Publications</v>
          </cell>
        </row>
        <row r="260">
          <cell r="A260" t="str">
            <v>280.20.28.805-6300.02</v>
          </cell>
          <cell r="B260" t="str">
            <v>6300.02</v>
          </cell>
          <cell r="C260" t="str">
            <v>280.20.28.805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+++</v>
          </cell>
          <cell r="L260">
            <v>0</v>
          </cell>
          <cell r="M260" t="str">
            <v>6300.02 - Dues &amp; Subscriptions Publications</v>
          </cell>
        </row>
        <row r="261">
          <cell r="A261" t="str">
            <v>280.20.28.806-6300.02</v>
          </cell>
          <cell r="B261" t="str">
            <v>6300.02</v>
          </cell>
          <cell r="C261" t="str">
            <v>280.20.28.806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+++</v>
          </cell>
          <cell r="L261">
            <v>0</v>
          </cell>
          <cell r="M261" t="str">
            <v>6300.02 - Dues &amp; Subscriptions Publications</v>
          </cell>
        </row>
        <row r="262">
          <cell r="A262" t="str">
            <v>280.20.28.807-6300.02</v>
          </cell>
          <cell r="B262" t="str">
            <v>6300.02</v>
          </cell>
          <cell r="C262" t="str">
            <v>280.20.28.807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+++</v>
          </cell>
          <cell r="L262">
            <v>0</v>
          </cell>
          <cell r="M262" t="str">
            <v>6300.02 - Dues &amp; Subscriptions Publications</v>
          </cell>
        </row>
        <row r="263">
          <cell r="A263" t="str">
            <v>280.20.28.808-6300.02</v>
          </cell>
          <cell r="B263" t="str">
            <v>6300.02</v>
          </cell>
          <cell r="C263" t="str">
            <v>280.20.28.808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  <cell r="M263" t="str">
            <v>6300.02 - Dues &amp; Subscriptions Publications</v>
          </cell>
        </row>
        <row r="264">
          <cell r="A264" t="str">
            <v>280.20.28.809-6300.02</v>
          </cell>
          <cell r="B264" t="str">
            <v>6300.02</v>
          </cell>
          <cell r="C264" t="str">
            <v>280.20.28.809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+++</v>
          </cell>
          <cell r="L264">
            <v>0</v>
          </cell>
          <cell r="M264" t="str">
            <v>6300.02 - Dues &amp; Subscriptions Publications</v>
          </cell>
        </row>
        <row r="265">
          <cell r="A265" t="str">
            <v>280.20.28.810-6300.02</v>
          </cell>
          <cell r="B265" t="str">
            <v>6300.02</v>
          </cell>
          <cell r="C265" t="str">
            <v>280.20.28.810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+++</v>
          </cell>
          <cell r="L265">
            <v>0</v>
          </cell>
          <cell r="M265" t="str">
            <v>6300.02 - Dues &amp; Subscriptions Publications</v>
          </cell>
        </row>
        <row r="266">
          <cell r="A266" t="str">
            <v>280.20.28.811-6300.02</v>
          </cell>
          <cell r="B266" t="str">
            <v>6300.02</v>
          </cell>
          <cell r="C266" t="str">
            <v>280.20.28.811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  <cell r="M266" t="str">
            <v>6300.02 - Dues &amp; Subscriptions Publications</v>
          </cell>
        </row>
        <row r="267">
          <cell r="A267" t="str">
            <v>280.20.28.812-6300.02</v>
          </cell>
          <cell r="B267" t="str">
            <v>6300.02</v>
          </cell>
          <cell r="C267" t="str">
            <v>280.20.28.812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+++</v>
          </cell>
          <cell r="L267">
            <v>0</v>
          </cell>
          <cell r="M267" t="str">
            <v>6300.02 - Dues &amp; Subscriptions Publications</v>
          </cell>
        </row>
        <row r="268">
          <cell r="A268" t="str">
            <v>280.20.28.813-6300.02</v>
          </cell>
          <cell r="B268" t="str">
            <v>6300.02</v>
          </cell>
          <cell r="C268" t="str">
            <v>280.20.28.813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+++</v>
          </cell>
          <cell r="L268">
            <v>0</v>
          </cell>
          <cell r="M268" t="str">
            <v>6300.02 - Dues &amp; Subscriptions Publications</v>
          </cell>
        </row>
        <row r="269">
          <cell r="A269" t="str">
            <v>280.20.28.814-6300.02</v>
          </cell>
          <cell r="B269" t="str">
            <v>6300.02</v>
          </cell>
          <cell r="C269" t="str">
            <v>280.20.28.814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  <cell r="M269" t="str">
            <v>6300.02 - Dues &amp; Subscriptions Publications</v>
          </cell>
        </row>
        <row r="270">
          <cell r="A270" t="str">
            <v>280.20.28.815-6300.02</v>
          </cell>
          <cell r="B270" t="str">
            <v>6300.02</v>
          </cell>
          <cell r="C270" t="str">
            <v>280.20.28.815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+++</v>
          </cell>
          <cell r="L270">
            <v>0</v>
          </cell>
          <cell r="M270" t="str">
            <v>6300.02 - Dues &amp; Subscriptions Publications</v>
          </cell>
        </row>
        <row r="271">
          <cell r="A271" t="str">
            <v>280.20.28.816-6300.02</v>
          </cell>
          <cell r="B271" t="str">
            <v>6300.02</v>
          </cell>
          <cell r="C271" t="str">
            <v>280.20.28.816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+++</v>
          </cell>
          <cell r="L271">
            <v>0</v>
          </cell>
          <cell r="M271" t="str">
            <v>6300.02 - Dues &amp; Subscriptions Publications</v>
          </cell>
        </row>
        <row r="272">
          <cell r="A272" t="str">
            <v>280.20.28.817-6300.02</v>
          </cell>
          <cell r="B272" t="str">
            <v>6300.02</v>
          </cell>
          <cell r="C272" t="str">
            <v>280.20.28.817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+++</v>
          </cell>
          <cell r="L272">
            <v>0</v>
          </cell>
          <cell r="M272" t="str">
            <v>6300.02 - Dues &amp; Subscriptions Publications</v>
          </cell>
        </row>
        <row r="273">
          <cell r="A273" t="str">
            <v>280.20.28.818-6300.02</v>
          </cell>
          <cell r="B273" t="str">
            <v>6300.02</v>
          </cell>
          <cell r="C273" t="str">
            <v>280.20.28.818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+++</v>
          </cell>
          <cell r="L273">
            <v>0</v>
          </cell>
          <cell r="M273" t="str">
            <v>6300.02 - Dues &amp; Subscriptions Publications</v>
          </cell>
        </row>
        <row r="274">
          <cell r="A274" t="str">
            <v>280.20.28.819-6300.02</v>
          </cell>
          <cell r="B274" t="str">
            <v>6300.02</v>
          </cell>
          <cell r="C274" t="str">
            <v>280.20.28.819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+++</v>
          </cell>
          <cell r="L274">
            <v>0</v>
          </cell>
          <cell r="M274" t="str">
            <v>6300.02 - Dues &amp; Subscriptions Publications</v>
          </cell>
        </row>
        <row r="275">
          <cell r="A275" t="str">
            <v>280.20.28.820-6300.02</v>
          </cell>
          <cell r="B275" t="str">
            <v>6300.02</v>
          </cell>
          <cell r="C275" t="str">
            <v>280.20.28.820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+++</v>
          </cell>
          <cell r="L275">
            <v>0</v>
          </cell>
          <cell r="M275" t="str">
            <v>6300.02 - Dues &amp; Subscriptions Publications</v>
          </cell>
        </row>
        <row r="276">
          <cell r="A276" t="str">
            <v>280.20.28.821-6300.02</v>
          </cell>
          <cell r="B276" t="str">
            <v>6300.02</v>
          </cell>
          <cell r="C276" t="str">
            <v>280.20.28.821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+++</v>
          </cell>
          <cell r="L276">
            <v>0</v>
          </cell>
          <cell r="M276" t="str">
            <v>6300.02 - Dues &amp; Subscriptions Publications</v>
          </cell>
        </row>
        <row r="277">
          <cell r="A277" t="str">
            <v>280.20.28.822-6300.02</v>
          </cell>
          <cell r="B277" t="str">
            <v>6300.02</v>
          </cell>
          <cell r="C277" t="str">
            <v>280.20.28.822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+++</v>
          </cell>
          <cell r="L277">
            <v>0</v>
          </cell>
          <cell r="M277" t="str">
            <v>6300.02 - Dues &amp; Subscriptions Publications</v>
          </cell>
        </row>
        <row r="278">
          <cell r="A278" t="str">
            <v>280.20.28.823-6300.02</v>
          </cell>
          <cell r="B278" t="str">
            <v>6300.02</v>
          </cell>
          <cell r="C278" t="str">
            <v>280.20.28.823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+++</v>
          </cell>
          <cell r="L278">
            <v>0</v>
          </cell>
          <cell r="M278" t="str">
            <v>6300.02 - Dues &amp; Subscriptions Publications</v>
          </cell>
        </row>
        <row r="279">
          <cell r="A279" t="str">
            <v>280.20.28.824-6300.02</v>
          </cell>
          <cell r="B279" t="str">
            <v>6300.02</v>
          </cell>
          <cell r="C279" t="str">
            <v>280.20.28.824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+++</v>
          </cell>
          <cell r="L279">
            <v>0</v>
          </cell>
          <cell r="M279" t="str">
            <v>6300.02 - Dues &amp; Subscriptions Publications</v>
          </cell>
        </row>
        <row r="280">
          <cell r="A280" t="str">
            <v>280.20.28.825-6300.02</v>
          </cell>
          <cell r="B280" t="str">
            <v>6300.02</v>
          </cell>
          <cell r="C280" t="str">
            <v>280.20.28.825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  <cell r="M280" t="str">
            <v>6300.02 - Dues &amp; Subscriptions Publications</v>
          </cell>
        </row>
        <row r="281">
          <cell r="A281" t="str">
            <v>280.20.28.826-6300.02</v>
          </cell>
          <cell r="B281" t="str">
            <v>6300.02</v>
          </cell>
          <cell r="C281" t="str">
            <v>280.20.28.826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+++</v>
          </cell>
          <cell r="L281">
            <v>0</v>
          </cell>
          <cell r="M281" t="str">
            <v>6300.02 - Dues &amp; Subscriptions Publications</v>
          </cell>
        </row>
        <row r="282">
          <cell r="A282" t="str">
            <v>280.20.28.827-6300.02</v>
          </cell>
          <cell r="B282" t="str">
            <v>6300.02</v>
          </cell>
          <cell r="C282" t="str">
            <v>280.20.28.827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+++</v>
          </cell>
          <cell r="L282">
            <v>0</v>
          </cell>
          <cell r="M282" t="str">
            <v>6300.02 - Dues &amp; Subscriptions Publications</v>
          </cell>
        </row>
        <row r="283">
          <cell r="A283" t="str">
            <v>280.20.28.821-6375.03</v>
          </cell>
          <cell r="B283" t="str">
            <v>6375.03</v>
          </cell>
          <cell r="C283" t="str">
            <v>280.20.28.821</v>
          </cell>
          <cell r="D283">
            <v>17800</v>
          </cell>
          <cell r="E283">
            <v>0</v>
          </cell>
          <cell r="F283">
            <v>17800</v>
          </cell>
          <cell r="G283">
            <v>0</v>
          </cell>
          <cell r="H283">
            <v>0</v>
          </cell>
          <cell r="I283">
            <v>19061.47</v>
          </cell>
          <cell r="J283">
            <v>-1261.47</v>
          </cell>
          <cell r="K283">
            <v>1.07</v>
          </cell>
          <cell r="L283">
            <v>17680.57</v>
          </cell>
          <cell r="M283" t="str">
            <v>6375.03 - Operating Fees SSJID Drainage</v>
          </cell>
        </row>
        <row r="284">
          <cell r="A284" t="str">
            <v>280.20.28.802-6400.03</v>
          </cell>
          <cell r="B284" t="str">
            <v>6400.03</v>
          </cell>
          <cell r="C284" t="str">
            <v>280.20.28.802</v>
          </cell>
          <cell r="D284">
            <v>1500</v>
          </cell>
          <cell r="E284">
            <v>0</v>
          </cell>
          <cell r="F284">
            <v>1500</v>
          </cell>
          <cell r="G284">
            <v>0</v>
          </cell>
          <cell r="H284">
            <v>0</v>
          </cell>
          <cell r="I284">
            <v>0</v>
          </cell>
          <cell r="J284">
            <v>1500</v>
          </cell>
          <cell r="K284">
            <v>0</v>
          </cell>
          <cell r="L284">
            <v>417.47</v>
          </cell>
          <cell r="M284" t="str">
            <v>6400.03 - Repairs &amp; Maintenance Major Repair &amp; Contingency</v>
          </cell>
        </row>
        <row r="285">
          <cell r="A285" t="str">
            <v>280.20.28.803-6400.03</v>
          </cell>
          <cell r="B285" t="str">
            <v>6400.03</v>
          </cell>
          <cell r="C285" t="str">
            <v>280.20.28.803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+++</v>
          </cell>
          <cell r="L285">
            <v>0</v>
          </cell>
          <cell r="M285" t="str">
            <v>6400.03 - Repairs &amp; Maintenance Major Repair &amp; Contingency</v>
          </cell>
        </row>
        <row r="286">
          <cell r="A286" t="str">
            <v>280.20.28.804-6400.03</v>
          </cell>
          <cell r="B286" t="str">
            <v>6400.03</v>
          </cell>
          <cell r="C286" t="str">
            <v>280.20.28.804</v>
          </cell>
          <cell r="D286">
            <v>2000</v>
          </cell>
          <cell r="E286">
            <v>0</v>
          </cell>
          <cell r="F286">
            <v>2000</v>
          </cell>
          <cell r="G286">
            <v>0</v>
          </cell>
          <cell r="H286">
            <v>0</v>
          </cell>
          <cell r="I286">
            <v>1249.24</v>
          </cell>
          <cell r="J286">
            <v>750.76</v>
          </cell>
          <cell r="K286">
            <v>0.62</v>
          </cell>
          <cell r="L286">
            <v>174.44</v>
          </cell>
          <cell r="M286" t="str">
            <v>6400.03 - Repairs &amp; Maintenance Major Repair &amp; Contingency</v>
          </cell>
        </row>
        <row r="287">
          <cell r="A287" t="str">
            <v>280.20.28.805-6400.03</v>
          </cell>
          <cell r="B287" t="str">
            <v>6400.03</v>
          </cell>
          <cell r="C287" t="str">
            <v>280.20.28.805</v>
          </cell>
          <cell r="D287">
            <v>1000</v>
          </cell>
          <cell r="E287">
            <v>0</v>
          </cell>
          <cell r="F287">
            <v>1000</v>
          </cell>
          <cell r="G287">
            <v>0</v>
          </cell>
          <cell r="H287">
            <v>0</v>
          </cell>
          <cell r="I287">
            <v>0</v>
          </cell>
          <cell r="J287">
            <v>1000</v>
          </cell>
          <cell r="K287">
            <v>0</v>
          </cell>
          <cell r="L287">
            <v>230.7</v>
          </cell>
          <cell r="M287" t="str">
            <v>6400.03 - Repairs &amp; Maintenance Major Repair &amp; Contingency</v>
          </cell>
        </row>
        <row r="288">
          <cell r="A288" t="str">
            <v>280.20.28.806-6400.03</v>
          </cell>
          <cell r="B288" t="str">
            <v>6400.03</v>
          </cell>
          <cell r="C288" t="str">
            <v>280.20.28.806</v>
          </cell>
          <cell r="D288">
            <v>1000</v>
          </cell>
          <cell r="E288">
            <v>0</v>
          </cell>
          <cell r="F288">
            <v>1000</v>
          </cell>
          <cell r="G288">
            <v>0</v>
          </cell>
          <cell r="H288">
            <v>0</v>
          </cell>
          <cell r="I288">
            <v>0</v>
          </cell>
          <cell r="J288">
            <v>1000</v>
          </cell>
          <cell r="K288">
            <v>0</v>
          </cell>
          <cell r="L288">
            <v>0</v>
          </cell>
          <cell r="M288" t="str">
            <v>6400.03 - Repairs &amp; Maintenance Major Repair &amp; Contingency</v>
          </cell>
        </row>
        <row r="289">
          <cell r="A289" t="str">
            <v>280.20.28.807-6400.03</v>
          </cell>
          <cell r="B289" t="str">
            <v>6400.03</v>
          </cell>
          <cell r="C289" t="str">
            <v>280.20.28.807</v>
          </cell>
          <cell r="D289">
            <v>500</v>
          </cell>
          <cell r="E289">
            <v>0</v>
          </cell>
          <cell r="F289">
            <v>500</v>
          </cell>
          <cell r="G289">
            <v>0</v>
          </cell>
          <cell r="H289">
            <v>0</v>
          </cell>
          <cell r="I289">
            <v>0</v>
          </cell>
          <cell r="J289">
            <v>500</v>
          </cell>
          <cell r="K289">
            <v>0</v>
          </cell>
          <cell r="L289">
            <v>0</v>
          </cell>
          <cell r="M289" t="str">
            <v>6400.03 - Repairs &amp; Maintenance Major Repair &amp; Contingency</v>
          </cell>
        </row>
        <row r="290">
          <cell r="A290" t="str">
            <v>280.20.28.808-6400.03</v>
          </cell>
          <cell r="B290" t="str">
            <v>6400.03</v>
          </cell>
          <cell r="C290" t="str">
            <v>280.20.28.808</v>
          </cell>
          <cell r="D290">
            <v>2000</v>
          </cell>
          <cell r="E290">
            <v>0</v>
          </cell>
          <cell r="F290">
            <v>2000</v>
          </cell>
          <cell r="G290">
            <v>0</v>
          </cell>
          <cell r="H290">
            <v>0</v>
          </cell>
          <cell r="I290">
            <v>887.35</v>
          </cell>
          <cell r="J290">
            <v>1112.6500000000001</v>
          </cell>
          <cell r="K290">
            <v>0.44</v>
          </cell>
          <cell r="L290">
            <v>376.19</v>
          </cell>
          <cell r="M290" t="str">
            <v>6400.03 - Repairs &amp; Maintenance Major Repair &amp; Contingency</v>
          </cell>
        </row>
        <row r="291">
          <cell r="A291" t="str">
            <v>280.20.28.809-6400.03</v>
          </cell>
          <cell r="B291" t="str">
            <v>6400.03</v>
          </cell>
          <cell r="C291" t="str">
            <v>280.20.28.809</v>
          </cell>
          <cell r="D291">
            <v>3500</v>
          </cell>
          <cell r="E291">
            <v>0</v>
          </cell>
          <cell r="F291">
            <v>3500</v>
          </cell>
          <cell r="G291">
            <v>328.98</v>
          </cell>
          <cell r="H291">
            <v>0</v>
          </cell>
          <cell r="I291">
            <v>389.3</v>
          </cell>
          <cell r="J291">
            <v>3110.7</v>
          </cell>
          <cell r="K291">
            <v>0.11</v>
          </cell>
          <cell r="L291">
            <v>443.54</v>
          </cell>
          <cell r="M291" t="str">
            <v>6400.03 - Repairs &amp; Maintenance Major Repair &amp; Contingency</v>
          </cell>
        </row>
        <row r="292">
          <cell r="A292" t="str">
            <v>280.20.28.810-6400.03</v>
          </cell>
          <cell r="B292" t="str">
            <v>6400.03</v>
          </cell>
          <cell r="C292" t="str">
            <v>280.20.28.810</v>
          </cell>
          <cell r="D292">
            <v>1000</v>
          </cell>
          <cell r="E292">
            <v>0</v>
          </cell>
          <cell r="F292">
            <v>1000</v>
          </cell>
          <cell r="G292">
            <v>0</v>
          </cell>
          <cell r="H292">
            <v>0</v>
          </cell>
          <cell r="I292">
            <v>0</v>
          </cell>
          <cell r="J292">
            <v>1000</v>
          </cell>
          <cell r="K292">
            <v>0</v>
          </cell>
          <cell r="L292">
            <v>271.12</v>
          </cell>
          <cell r="M292" t="str">
            <v>6400.03 - Repairs &amp; Maintenance Major Repair &amp; Contingency</v>
          </cell>
        </row>
        <row r="293">
          <cell r="A293" t="str">
            <v>280.20.28.811-6400.03</v>
          </cell>
          <cell r="B293" t="str">
            <v>6400.03</v>
          </cell>
          <cell r="C293" t="str">
            <v>280.20.28.811</v>
          </cell>
          <cell r="D293">
            <v>1500</v>
          </cell>
          <cell r="E293">
            <v>0</v>
          </cell>
          <cell r="F293">
            <v>1500</v>
          </cell>
          <cell r="G293">
            <v>0</v>
          </cell>
          <cell r="H293">
            <v>0</v>
          </cell>
          <cell r="I293">
            <v>218.06</v>
          </cell>
          <cell r="J293">
            <v>1281.94</v>
          </cell>
          <cell r="K293">
            <v>0.15</v>
          </cell>
          <cell r="L293">
            <v>91.51</v>
          </cell>
          <cell r="M293" t="str">
            <v>6400.03 - Repairs &amp; Maintenance Major Repair &amp; Contingency</v>
          </cell>
        </row>
        <row r="294">
          <cell r="A294" t="str">
            <v>280.20.28.812-6400.03</v>
          </cell>
          <cell r="B294" t="str">
            <v>6400.03</v>
          </cell>
          <cell r="C294" t="str">
            <v>280.20.28.812</v>
          </cell>
          <cell r="D294">
            <v>150</v>
          </cell>
          <cell r="E294">
            <v>0</v>
          </cell>
          <cell r="F294">
            <v>150</v>
          </cell>
          <cell r="G294">
            <v>0</v>
          </cell>
          <cell r="H294">
            <v>0</v>
          </cell>
          <cell r="I294">
            <v>0</v>
          </cell>
          <cell r="J294">
            <v>150</v>
          </cell>
          <cell r="K294">
            <v>0</v>
          </cell>
          <cell r="L294">
            <v>0</v>
          </cell>
          <cell r="M294" t="str">
            <v>6400.03 - Repairs &amp; Maintenance Major Repair &amp; Contingency</v>
          </cell>
        </row>
        <row r="295">
          <cell r="A295" t="str">
            <v>280.20.28.813-6400.03</v>
          </cell>
          <cell r="B295" t="str">
            <v>6400.03</v>
          </cell>
          <cell r="C295" t="str">
            <v>280.20.28.813</v>
          </cell>
          <cell r="D295">
            <v>500</v>
          </cell>
          <cell r="E295">
            <v>0</v>
          </cell>
          <cell r="F295">
            <v>500</v>
          </cell>
          <cell r="G295">
            <v>0</v>
          </cell>
          <cell r="H295">
            <v>0</v>
          </cell>
          <cell r="I295">
            <v>0</v>
          </cell>
          <cell r="J295">
            <v>500</v>
          </cell>
          <cell r="K295">
            <v>0</v>
          </cell>
          <cell r="L295">
            <v>172.29</v>
          </cell>
          <cell r="M295" t="str">
            <v>6400.03 - Repairs &amp; Maintenance Major Repair &amp; Contingency</v>
          </cell>
        </row>
        <row r="296">
          <cell r="A296" t="str">
            <v>280.20.28.814-6400.03</v>
          </cell>
          <cell r="B296" t="str">
            <v>6400.03</v>
          </cell>
          <cell r="C296" t="str">
            <v>280.20.28.814</v>
          </cell>
          <cell r="D296">
            <v>10000</v>
          </cell>
          <cell r="E296">
            <v>0</v>
          </cell>
          <cell r="F296">
            <v>10000</v>
          </cell>
          <cell r="G296">
            <v>0</v>
          </cell>
          <cell r="H296">
            <v>0</v>
          </cell>
          <cell r="I296">
            <v>9861.24</v>
          </cell>
          <cell r="J296">
            <v>138.76</v>
          </cell>
          <cell r="K296">
            <v>0.99</v>
          </cell>
          <cell r="L296">
            <v>1281.75</v>
          </cell>
          <cell r="M296" t="str">
            <v>6400.03 - Repairs &amp; Maintenance Major Repair &amp; Contingency</v>
          </cell>
        </row>
        <row r="297">
          <cell r="A297" t="str">
            <v>280.20.28.815-6400.03</v>
          </cell>
          <cell r="B297" t="str">
            <v>6400.03</v>
          </cell>
          <cell r="C297" t="str">
            <v>280.20.28.815</v>
          </cell>
          <cell r="D297">
            <v>2500</v>
          </cell>
          <cell r="E297">
            <v>0</v>
          </cell>
          <cell r="F297">
            <v>2500</v>
          </cell>
          <cell r="G297">
            <v>0</v>
          </cell>
          <cell r="H297">
            <v>0</v>
          </cell>
          <cell r="I297">
            <v>2593.89</v>
          </cell>
          <cell r="J297">
            <v>-93.89</v>
          </cell>
          <cell r="K297">
            <v>1.04</v>
          </cell>
          <cell r="L297">
            <v>0</v>
          </cell>
          <cell r="M297" t="str">
            <v>6400.03 - Repairs &amp; Maintenance Major Repair &amp; Contingency</v>
          </cell>
        </row>
        <row r="298">
          <cell r="A298" t="str">
            <v>280.20.28.816-6400.03</v>
          </cell>
          <cell r="B298" t="str">
            <v>6400.03</v>
          </cell>
          <cell r="C298" t="str">
            <v>280.20.28.816</v>
          </cell>
          <cell r="D298">
            <v>3000</v>
          </cell>
          <cell r="E298">
            <v>0</v>
          </cell>
          <cell r="F298">
            <v>3000</v>
          </cell>
          <cell r="G298">
            <v>0</v>
          </cell>
          <cell r="H298">
            <v>0</v>
          </cell>
          <cell r="I298">
            <v>341.42</v>
          </cell>
          <cell r="J298">
            <v>2658.58</v>
          </cell>
          <cell r="K298">
            <v>0.11</v>
          </cell>
          <cell r="L298">
            <v>173.15</v>
          </cell>
          <cell r="M298" t="str">
            <v>6400.03 - Repairs &amp; Maintenance Major Repair &amp; Contingency</v>
          </cell>
        </row>
        <row r="299">
          <cell r="A299" t="str">
            <v>280.20.28.817-6400.03</v>
          </cell>
          <cell r="B299" t="str">
            <v>6400.03</v>
          </cell>
          <cell r="C299" t="str">
            <v>280.20.28.817</v>
          </cell>
          <cell r="D299">
            <v>3000</v>
          </cell>
          <cell r="E299">
            <v>0</v>
          </cell>
          <cell r="F299">
            <v>3000</v>
          </cell>
          <cell r="G299">
            <v>0</v>
          </cell>
          <cell r="H299">
            <v>0</v>
          </cell>
          <cell r="I299">
            <v>1122.8800000000001</v>
          </cell>
          <cell r="J299">
            <v>1877.12</v>
          </cell>
          <cell r="K299">
            <v>0.37</v>
          </cell>
          <cell r="L299">
            <v>3572.2</v>
          </cell>
          <cell r="M299" t="str">
            <v>6400.03 - Repairs &amp; Maintenance Major Repair &amp; Contingency</v>
          </cell>
        </row>
        <row r="300">
          <cell r="A300" t="str">
            <v>280.20.28.818-6400.03</v>
          </cell>
          <cell r="B300" t="str">
            <v>6400.03</v>
          </cell>
          <cell r="C300" t="str">
            <v>280.20.28.818</v>
          </cell>
          <cell r="D300">
            <v>4000</v>
          </cell>
          <cell r="E300">
            <v>0</v>
          </cell>
          <cell r="F300">
            <v>4000</v>
          </cell>
          <cell r="G300">
            <v>744.01</v>
          </cell>
          <cell r="H300">
            <v>0</v>
          </cell>
          <cell r="I300">
            <v>1058.22</v>
          </cell>
          <cell r="J300">
            <v>2941.78</v>
          </cell>
          <cell r="K300">
            <v>0.26</v>
          </cell>
          <cell r="L300">
            <v>1964.41</v>
          </cell>
          <cell r="M300" t="str">
            <v>6400.03 - Repairs &amp; Maintenance Major Repair &amp; Contingency</v>
          </cell>
        </row>
        <row r="301">
          <cell r="A301" t="str">
            <v>280.20.28.819-6400.03</v>
          </cell>
          <cell r="B301" t="str">
            <v>6400.03</v>
          </cell>
          <cell r="C301" t="str">
            <v>280.20.28.819</v>
          </cell>
          <cell r="D301">
            <v>3000</v>
          </cell>
          <cell r="E301">
            <v>0</v>
          </cell>
          <cell r="F301">
            <v>3000</v>
          </cell>
          <cell r="G301">
            <v>0</v>
          </cell>
          <cell r="H301">
            <v>0</v>
          </cell>
          <cell r="I301">
            <v>2621.3200000000002</v>
          </cell>
          <cell r="J301">
            <v>378.68</v>
          </cell>
          <cell r="K301">
            <v>0.87</v>
          </cell>
          <cell r="L301">
            <v>1298.68</v>
          </cell>
          <cell r="M301" t="str">
            <v>6400.03 - Repairs &amp; Maintenance Major Repair &amp; Contingency</v>
          </cell>
        </row>
        <row r="302">
          <cell r="A302" t="str">
            <v>280.20.28.820-6400.03</v>
          </cell>
          <cell r="B302" t="str">
            <v>6400.03</v>
          </cell>
          <cell r="C302" t="str">
            <v>280.20.28.820</v>
          </cell>
          <cell r="D302">
            <v>5000</v>
          </cell>
          <cell r="E302">
            <v>0</v>
          </cell>
          <cell r="F302">
            <v>5000</v>
          </cell>
          <cell r="G302">
            <v>0</v>
          </cell>
          <cell r="H302">
            <v>0</v>
          </cell>
          <cell r="I302">
            <v>3704.14</v>
          </cell>
          <cell r="J302">
            <v>1295.8599999999999</v>
          </cell>
          <cell r="K302">
            <v>0.74</v>
          </cell>
          <cell r="L302">
            <v>535.01</v>
          </cell>
          <cell r="M302" t="str">
            <v>6400.03 - Repairs &amp; Maintenance Major Repair &amp; Contingency</v>
          </cell>
        </row>
        <row r="303">
          <cell r="A303" t="str">
            <v>280.20.28.821-6400.03</v>
          </cell>
          <cell r="B303" t="str">
            <v>6400.03</v>
          </cell>
          <cell r="C303" t="str">
            <v>280.20.28.821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+++</v>
          </cell>
          <cell r="L303">
            <v>0</v>
          </cell>
          <cell r="M303" t="str">
            <v>6400.03 - Repairs &amp; Maintenance Major Repair &amp; Contingency</v>
          </cell>
        </row>
        <row r="304">
          <cell r="A304" t="str">
            <v>280.20.28.822-6400.03</v>
          </cell>
          <cell r="B304" t="str">
            <v>6400.03</v>
          </cell>
          <cell r="C304" t="str">
            <v>280.20.28.822</v>
          </cell>
          <cell r="D304">
            <v>7000</v>
          </cell>
          <cell r="E304">
            <v>0</v>
          </cell>
          <cell r="F304">
            <v>7000</v>
          </cell>
          <cell r="G304">
            <v>209.87</v>
          </cell>
          <cell r="H304">
            <v>0</v>
          </cell>
          <cell r="I304">
            <v>5425.78</v>
          </cell>
          <cell r="J304">
            <v>1574.22</v>
          </cell>
          <cell r="K304">
            <v>0.78</v>
          </cell>
          <cell r="L304">
            <v>7747.47</v>
          </cell>
          <cell r="M304" t="str">
            <v>6400.03 - Repairs &amp; Maintenance Major Repair &amp; Contingency</v>
          </cell>
        </row>
        <row r="305">
          <cell r="A305" t="str">
            <v>280.20.28.823-6400.03</v>
          </cell>
          <cell r="B305" t="str">
            <v>6400.03</v>
          </cell>
          <cell r="C305" t="str">
            <v>280.20.28.823</v>
          </cell>
          <cell r="D305">
            <v>9000</v>
          </cell>
          <cell r="E305">
            <v>0</v>
          </cell>
          <cell r="F305">
            <v>9000</v>
          </cell>
          <cell r="G305">
            <v>0</v>
          </cell>
          <cell r="H305">
            <v>0</v>
          </cell>
          <cell r="I305">
            <v>8508.7900000000009</v>
          </cell>
          <cell r="J305">
            <v>491.21</v>
          </cell>
          <cell r="K305">
            <v>0.95</v>
          </cell>
          <cell r="L305">
            <v>7139.6</v>
          </cell>
          <cell r="M305" t="str">
            <v>6400.03 - Repairs &amp; Maintenance Major Repair &amp; Contingency</v>
          </cell>
        </row>
        <row r="306">
          <cell r="A306" t="str">
            <v>280.20.28.824-6400.03</v>
          </cell>
          <cell r="B306" t="str">
            <v>6400.03</v>
          </cell>
          <cell r="C306" t="str">
            <v>280.20.28.824</v>
          </cell>
          <cell r="D306">
            <v>800</v>
          </cell>
          <cell r="E306">
            <v>0</v>
          </cell>
          <cell r="F306">
            <v>800</v>
          </cell>
          <cell r="G306">
            <v>0</v>
          </cell>
          <cell r="H306">
            <v>0</v>
          </cell>
          <cell r="I306">
            <v>0</v>
          </cell>
          <cell r="J306">
            <v>800</v>
          </cell>
          <cell r="K306">
            <v>0</v>
          </cell>
          <cell r="L306">
            <v>1273.75</v>
          </cell>
          <cell r="M306" t="str">
            <v>6400.03 - Repairs &amp; Maintenance Major Repair &amp; Contingency</v>
          </cell>
        </row>
        <row r="307">
          <cell r="A307" t="str">
            <v>280.20.28.825-6400.03</v>
          </cell>
          <cell r="B307" t="str">
            <v>6400.03</v>
          </cell>
          <cell r="C307" t="str">
            <v>280.20.28.825</v>
          </cell>
          <cell r="D307">
            <v>5000</v>
          </cell>
          <cell r="E307">
            <v>0</v>
          </cell>
          <cell r="F307">
            <v>5000</v>
          </cell>
          <cell r="G307">
            <v>0</v>
          </cell>
          <cell r="H307">
            <v>0</v>
          </cell>
          <cell r="I307">
            <v>0</v>
          </cell>
          <cell r="J307">
            <v>5000</v>
          </cell>
          <cell r="K307">
            <v>0</v>
          </cell>
          <cell r="L307">
            <v>1867.64</v>
          </cell>
          <cell r="M307" t="str">
            <v>6400.03 - Repairs &amp; Maintenance Major Repair &amp; Contingency</v>
          </cell>
        </row>
        <row r="308">
          <cell r="A308" t="str">
            <v>280.20.28.826-6400.03</v>
          </cell>
          <cell r="B308" t="str">
            <v>6400.03</v>
          </cell>
          <cell r="C308" t="str">
            <v>280.20.28.826</v>
          </cell>
          <cell r="D308">
            <v>8000</v>
          </cell>
          <cell r="E308">
            <v>0</v>
          </cell>
          <cell r="F308">
            <v>8000</v>
          </cell>
          <cell r="G308">
            <v>934.08</v>
          </cell>
          <cell r="H308">
            <v>0</v>
          </cell>
          <cell r="I308">
            <v>4040.83</v>
          </cell>
          <cell r="J308">
            <v>3959.17</v>
          </cell>
          <cell r="K308">
            <v>0.51</v>
          </cell>
          <cell r="L308">
            <v>5530.47</v>
          </cell>
          <cell r="M308" t="str">
            <v>6400.03 - Repairs &amp; Maintenance Major Repair &amp; Contingency</v>
          </cell>
        </row>
        <row r="309">
          <cell r="A309" t="str">
            <v>280.20.28.827-6400.03</v>
          </cell>
          <cell r="B309" t="str">
            <v>6400.03</v>
          </cell>
          <cell r="C309" t="str">
            <v>280.20.28.827</v>
          </cell>
          <cell r="D309">
            <v>500</v>
          </cell>
          <cell r="E309">
            <v>0</v>
          </cell>
          <cell r="F309">
            <v>500</v>
          </cell>
          <cell r="G309">
            <v>0</v>
          </cell>
          <cell r="H309">
            <v>0</v>
          </cell>
          <cell r="I309">
            <v>0</v>
          </cell>
          <cell r="J309">
            <v>500</v>
          </cell>
          <cell r="K309">
            <v>0</v>
          </cell>
          <cell r="L309">
            <v>0</v>
          </cell>
          <cell r="M309" t="str">
            <v>6400.03 - Repairs &amp; Maintenance Major Repair &amp; Contingency</v>
          </cell>
        </row>
        <row r="310">
          <cell r="A310" t="str">
            <v>280.20.28.828-6400.03</v>
          </cell>
          <cell r="B310" t="str">
            <v>6400.03</v>
          </cell>
          <cell r="C310" t="str">
            <v>280.20.28.828</v>
          </cell>
          <cell r="D310">
            <v>500</v>
          </cell>
          <cell r="E310">
            <v>0</v>
          </cell>
          <cell r="F310">
            <v>500</v>
          </cell>
          <cell r="G310">
            <v>0</v>
          </cell>
          <cell r="H310">
            <v>0</v>
          </cell>
          <cell r="I310">
            <v>75</v>
          </cell>
          <cell r="J310">
            <v>425</v>
          </cell>
          <cell r="K310">
            <v>0.15</v>
          </cell>
          <cell r="L310">
            <v>69.099999999999994</v>
          </cell>
          <cell r="M310" t="str">
            <v>6400.03 - Repairs &amp; Maintenance Major Repair &amp; Contingency</v>
          </cell>
        </row>
        <row r="311">
          <cell r="A311" t="str">
            <v>280.20.28.829-6400.03</v>
          </cell>
          <cell r="B311" t="str">
            <v>6400.03</v>
          </cell>
          <cell r="C311" t="str">
            <v>280.20.28.829</v>
          </cell>
          <cell r="D311">
            <v>5000</v>
          </cell>
          <cell r="E311">
            <v>0</v>
          </cell>
          <cell r="F311">
            <v>5000</v>
          </cell>
          <cell r="G311">
            <v>0</v>
          </cell>
          <cell r="H311">
            <v>0</v>
          </cell>
          <cell r="I311">
            <v>0</v>
          </cell>
          <cell r="J311">
            <v>5000</v>
          </cell>
          <cell r="K311">
            <v>0</v>
          </cell>
          <cell r="L311">
            <v>0</v>
          </cell>
          <cell r="M311" t="str">
            <v>6400.03 - Repairs &amp; Maintenance Major Repair &amp; Contingency</v>
          </cell>
        </row>
        <row r="312">
          <cell r="A312" t="str">
            <v>280.20.28.831-6400.03</v>
          </cell>
          <cell r="B312" t="str">
            <v>6400.03</v>
          </cell>
          <cell r="C312" t="str">
            <v>280.20.28.831</v>
          </cell>
          <cell r="D312">
            <v>400</v>
          </cell>
          <cell r="E312">
            <v>0</v>
          </cell>
          <cell r="F312">
            <v>400</v>
          </cell>
          <cell r="G312">
            <v>0</v>
          </cell>
          <cell r="H312">
            <v>0</v>
          </cell>
          <cell r="I312">
            <v>231.52</v>
          </cell>
          <cell r="J312">
            <v>168.48</v>
          </cell>
          <cell r="K312">
            <v>0.57999999999999996</v>
          </cell>
          <cell r="L312">
            <v>0</v>
          </cell>
          <cell r="M312" t="str">
            <v>6400.03 - Repairs &amp; Maintenance Major Repair &amp; Contingency</v>
          </cell>
        </row>
        <row r="313">
          <cell r="A313" t="str">
            <v>280.20.28.832-6400.03</v>
          </cell>
          <cell r="B313" t="str">
            <v>6400.03</v>
          </cell>
          <cell r="C313" t="str">
            <v>280.20.28.832</v>
          </cell>
          <cell r="D313">
            <v>2000</v>
          </cell>
          <cell r="E313">
            <v>0</v>
          </cell>
          <cell r="F313">
            <v>2000</v>
          </cell>
          <cell r="G313">
            <v>0</v>
          </cell>
          <cell r="H313">
            <v>0</v>
          </cell>
          <cell r="I313">
            <v>587.98</v>
          </cell>
          <cell r="J313">
            <v>1412.02</v>
          </cell>
          <cell r="K313">
            <v>0.28999999999999998</v>
          </cell>
          <cell r="L313">
            <v>0</v>
          </cell>
          <cell r="M313" t="str">
            <v>6400.03 - Repairs &amp; Maintenance Major Repair &amp; Contingency</v>
          </cell>
        </row>
        <row r="314">
          <cell r="A314" t="str">
            <v>280.20.28.833-6400.03</v>
          </cell>
          <cell r="B314" t="str">
            <v>6400.03</v>
          </cell>
          <cell r="C314" t="str">
            <v>280.20.28.833</v>
          </cell>
          <cell r="D314">
            <v>1000</v>
          </cell>
          <cell r="E314">
            <v>0</v>
          </cell>
          <cell r="F314">
            <v>1000</v>
          </cell>
          <cell r="G314">
            <v>0</v>
          </cell>
          <cell r="H314">
            <v>0</v>
          </cell>
          <cell r="I314">
            <v>669.36</v>
          </cell>
          <cell r="J314">
            <v>330.64</v>
          </cell>
          <cell r="K314">
            <v>0.67</v>
          </cell>
          <cell r="L314">
            <v>671.81</v>
          </cell>
          <cell r="M314" t="str">
            <v>6400.03 - Repairs &amp; Maintenance Major Repair &amp; Contingency</v>
          </cell>
        </row>
        <row r="315">
          <cell r="A315" t="str">
            <v>280.20.28.834-6400.03</v>
          </cell>
          <cell r="B315" t="str">
            <v>6400.03</v>
          </cell>
          <cell r="C315" t="str">
            <v>280.20.28.834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+++</v>
          </cell>
          <cell r="L315">
            <v>0</v>
          </cell>
          <cell r="M315" t="str">
            <v>6400.03 - Repairs &amp; Maintenance Major Repair &amp; Contingency</v>
          </cell>
        </row>
        <row r="316">
          <cell r="A316" t="str">
            <v>280.20.28.835-6400.03</v>
          </cell>
          <cell r="B316" t="str">
            <v>6400.03</v>
          </cell>
          <cell r="C316" t="str">
            <v>280.20.28.835</v>
          </cell>
          <cell r="D316">
            <v>1000</v>
          </cell>
          <cell r="E316">
            <v>0</v>
          </cell>
          <cell r="F316">
            <v>1000</v>
          </cell>
          <cell r="G316">
            <v>0</v>
          </cell>
          <cell r="H316">
            <v>0</v>
          </cell>
          <cell r="I316">
            <v>112.4</v>
          </cell>
          <cell r="J316">
            <v>887.6</v>
          </cell>
          <cell r="K316">
            <v>0.11</v>
          </cell>
          <cell r="L316">
            <v>174.44</v>
          </cell>
          <cell r="M316" t="str">
            <v>6400.03 - Repairs &amp; Maintenance Major Repair &amp; Contingency</v>
          </cell>
        </row>
        <row r="317">
          <cell r="A317" t="str">
            <v>280.20.28.836-6400.03</v>
          </cell>
          <cell r="B317" t="str">
            <v>6400.03</v>
          </cell>
          <cell r="C317" t="str">
            <v>280.20.28.836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str">
            <v>+++</v>
          </cell>
          <cell r="L317">
            <v>0</v>
          </cell>
          <cell r="M317" t="str">
            <v>6400.03 - Repairs &amp; Maintenance Major Repair &amp; Contingency</v>
          </cell>
        </row>
        <row r="318">
          <cell r="A318" t="str">
            <v>280.20.28.837-6400.03</v>
          </cell>
          <cell r="B318" t="str">
            <v>6400.03</v>
          </cell>
          <cell r="C318" t="str">
            <v>280.20.28.837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+++</v>
          </cell>
          <cell r="L318">
            <v>0</v>
          </cell>
          <cell r="M318" t="str">
            <v>6400.03 - Repairs &amp; Maintenance Major Repair &amp; Contingency</v>
          </cell>
        </row>
        <row r="319">
          <cell r="A319" t="str">
            <v>280.20.28.820-6400.09</v>
          </cell>
          <cell r="B319" t="str">
            <v>6400.09</v>
          </cell>
          <cell r="C319" t="str">
            <v>280.20.28.820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  <cell r="M319" t="str">
            <v>6400.09 - Repairs &amp; Maintenance Well</v>
          </cell>
        </row>
        <row r="320">
          <cell r="A320" t="str">
            <v>280.20.28.816-6400.18</v>
          </cell>
          <cell r="B320" t="str">
            <v>6400.18</v>
          </cell>
          <cell r="C320" t="str">
            <v>280.20.28.816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str">
            <v>+++</v>
          </cell>
          <cell r="L320">
            <v>0</v>
          </cell>
          <cell r="M320" t="str">
            <v>6400.18 - Repairs &amp; Maintenance Streetlight</v>
          </cell>
        </row>
        <row r="321">
          <cell r="A321" t="str">
            <v>280.20.28.802-6600.05</v>
          </cell>
          <cell r="B321" t="str">
            <v>6600.05</v>
          </cell>
          <cell r="C321" t="str">
            <v>280.20.28.802</v>
          </cell>
          <cell r="D321">
            <v>50</v>
          </cell>
          <cell r="E321">
            <v>0</v>
          </cell>
          <cell r="F321">
            <v>50</v>
          </cell>
          <cell r="G321">
            <v>0</v>
          </cell>
          <cell r="H321">
            <v>0</v>
          </cell>
          <cell r="I321">
            <v>0</v>
          </cell>
          <cell r="J321">
            <v>50</v>
          </cell>
          <cell r="K321">
            <v>0</v>
          </cell>
          <cell r="L321">
            <v>0</v>
          </cell>
          <cell r="M321" t="str">
            <v>6600.05 - Administrative Expenses Public/Legal Advertisement</v>
          </cell>
        </row>
        <row r="322">
          <cell r="A322" t="str">
            <v>280.20.28.803-6600.05</v>
          </cell>
          <cell r="B322" t="str">
            <v>6600.05</v>
          </cell>
          <cell r="C322" t="str">
            <v>280.20.28.803</v>
          </cell>
          <cell r="D322">
            <v>50</v>
          </cell>
          <cell r="E322">
            <v>0</v>
          </cell>
          <cell r="F322">
            <v>50</v>
          </cell>
          <cell r="G322">
            <v>0</v>
          </cell>
          <cell r="H322">
            <v>0</v>
          </cell>
          <cell r="I322">
            <v>0</v>
          </cell>
          <cell r="J322">
            <v>50</v>
          </cell>
          <cell r="K322">
            <v>0</v>
          </cell>
          <cell r="L322">
            <v>0</v>
          </cell>
          <cell r="M322" t="str">
            <v>6600.05 - Administrative Expenses Public/Legal Advertisement</v>
          </cell>
        </row>
        <row r="323">
          <cell r="A323" t="str">
            <v>280.20.28.804-6600.05</v>
          </cell>
          <cell r="B323" t="str">
            <v>6600.05</v>
          </cell>
          <cell r="C323" t="str">
            <v>280.20.28.804</v>
          </cell>
          <cell r="D323">
            <v>50</v>
          </cell>
          <cell r="E323">
            <v>0</v>
          </cell>
          <cell r="F323">
            <v>50</v>
          </cell>
          <cell r="G323">
            <v>0</v>
          </cell>
          <cell r="H323">
            <v>0</v>
          </cell>
          <cell r="I323">
            <v>0</v>
          </cell>
          <cell r="J323">
            <v>50</v>
          </cell>
          <cell r="K323">
            <v>0</v>
          </cell>
          <cell r="L323">
            <v>0</v>
          </cell>
          <cell r="M323" t="str">
            <v>6600.05 - Administrative Expenses Public/Legal Advertisement</v>
          </cell>
        </row>
        <row r="324">
          <cell r="A324" t="str">
            <v>280.20.28.805-6600.05</v>
          </cell>
          <cell r="B324" t="str">
            <v>6600.05</v>
          </cell>
          <cell r="C324" t="str">
            <v>280.20.28.805</v>
          </cell>
          <cell r="D324">
            <v>50</v>
          </cell>
          <cell r="E324">
            <v>0</v>
          </cell>
          <cell r="F324">
            <v>50</v>
          </cell>
          <cell r="G324">
            <v>0</v>
          </cell>
          <cell r="H324">
            <v>0</v>
          </cell>
          <cell r="I324">
            <v>0</v>
          </cell>
          <cell r="J324">
            <v>50</v>
          </cell>
          <cell r="K324">
            <v>0</v>
          </cell>
          <cell r="L324">
            <v>0</v>
          </cell>
          <cell r="M324" t="str">
            <v>6600.05 - Administrative Expenses Public/Legal Advertisement</v>
          </cell>
        </row>
        <row r="325">
          <cell r="A325" t="str">
            <v>280.20.28.806-6600.05</v>
          </cell>
          <cell r="B325" t="str">
            <v>6600.05</v>
          </cell>
          <cell r="C325" t="str">
            <v>280.20.28.806</v>
          </cell>
          <cell r="D325">
            <v>50</v>
          </cell>
          <cell r="E325">
            <v>0</v>
          </cell>
          <cell r="F325">
            <v>50</v>
          </cell>
          <cell r="G325">
            <v>0</v>
          </cell>
          <cell r="H325">
            <v>0</v>
          </cell>
          <cell r="I325">
            <v>0</v>
          </cell>
          <cell r="J325">
            <v>50</v>
          </cell>
          <cell r="K325">
            <v>0</v>
          </cell>
          <cell r="L325">
            <v>0</v>
          </cell>
          <cell r="M325" t="str">
            <v>6600.05 - Administrative Expenses Public/Legal Advertisement</v>
          </cell>
        </row>
        <row r="326">
          <cell r="A326" t="str">
            <v>280.20.28.807-6600.05</v>
          </cell>
          <cell r="B326" t="str">
            <v>6600.05</v>
          </cell>
          <cell r="C326" t="str">
            <v>280.20.28.807</v>
          </cell>
          <cell r="D326">
            <v>50</v>
          </cell>
          <cell r="E326">
            <v>0</v>
          </cell>
          <cell r="F326">
            <v>50</v>
          </cell>
          <cell r="G326">
            <v>0</v>
          </cell>
          <cell r="H326">
            <v>0</v>
          </cell>
          <cell r="I326">
            <v>0</v>
          </cell>
          <cell r="J326">
            <v>50</v>
          </cell>
          <cell r="K326">
            <v>0</v>
          </cell>
          <cell r="L326">
            <v>0</v>
          </cell>
          <cell r="M326" t="str">
            <v>6600.05 - Administrative Expenses Public/Legal Advertisement</v>
          </cell>
        </row>
        <row r="327">
          <cell r="A327" t="str">
            <v>280.20.28.808-6600.05</v>
          </cell>
          <cell r="B327" t="str">
            <v>6600.05</v>
          </cell>
          <cell r="C327" t="str">
            <v>280.20.28.808</v>
          </cell>
          <cell r="D327">
            <v>40</v>
          </cell>
          <cell r="E327">
            <v>0</v>
          </cell>
          <cell r="F327">
            <v>40</v>
          </cell>
          <cell r="G327">
            <v>0</v>
          </cell>
          <cell r="H327">
            <v>0</v>
          </cell>
          <cell r="I327">
            <v>0</v>
          </cell>
          <cell r="J327">
            <v>40</v>
          </cell>
          <cell r="K327">
            <v>0</v>
          </cell>
          <cell r="L327">
            <v>0</v>
          </cell>
          <cell r="M327" t="str">
            <v>6600.05 - Administrative Expenses Public/Legal Advertisement</v>
          </cell>
        </row>
        <row r="328">
          <cell r="A328" t="str">
            <v>280.20.28.809-6600.05</v>
          </cell>
          <cell r="B328" t="str">
            <v>6600.05</v>
          </cell>
          <cell r="C328" t="str">
            <v>280.20.28.809</v>
          </cell>
          <cell r="D328">
            <v>50</v>
          </cell>
          <cell r="E328">
            <v>0</v>
          </cell>
          <cell r="F328">
            <v>50</v>
          </cell>
          <cell r="G328">
            <v>0</v>
          </cell>
          <cell r="H328">
            <v>0</v>
          </cell>
          <cell r="I328">
            <v>0</v>
          </cell>
          <cell r="J328">
            <v>50</v>
          </cell>
          <cell r="K328">
            <v>0</v>
          </cell>
          <cell r="L328">
            <v>0</v>
          </cell>
          <cell r="M328" t="str">
            <v>6600.05 - Administrative Expenses Public/Legal Advertisement</v>
          </cell>
        </row>
        <row r="329">
          <cell r="A329" t="str">
            <v>280.20.28.810-6600.05</v>
          </cell>
          <cell r="B329" t="str">
            <v>6600.05</v>
          </cell>
          <cell r="C329" t="str">
            <v>280.20.28.810</v>
          </cell>
          <cell r="D329">
            <v>50</v>
          </cell>
          <cell r="E329">
            <v>0</v>
          </cell>
          <cell r="F329">
            <v>50</v>
          </cell>
          <cell r="G329">
            <v>0</v>
          </cell>
          <cell r="H329">
            <v>0</v>
          </cell>
          <cell r="I329">
            <v>0</v>
          </cell>
          <cell r="J329">
            <v>50</v>
          </cell>
          <cell r="K329">
            <v>0</v>
          </cell>
          <cell r="L329">
            <v>0</v>
          </cell>
          <cell r="M329" t="str">
            <v>6600.05 - Administrative Expenses Public/Legal Advertisement</v>
          </cell>
        </row>
        <row r="330">
          <cell r="A330" t="str">
            <v>280.20.28.811-6600.05</v>
          </cell>
          <cell r="B330" t="str">
            <v>6600.05</v>
          </cell>
          <cell r="C330" t="str">
            <v>280.20.28.811</v>
          </cell>
          <cell r="D330">
            <v>50</v>
          </cell>
          <cell r="E330">
            <v>0</v>
          </cell>
          <cell r="F330">
            <v>50</v>
          </cell>
          <cell r="G330">
            <v>0</v>
          </cell>
          <cell r="H330">
            <v>0</v>
          </cell>
          <cell r="I330">
            <v>0</v>
          </cell>
          <cell r="J330">
            <v>50</v>
          </cell>
          <cell r="K330">
            <v>0</v>
          </cell>
          <cell r="L330">
            <v>0</v>
          </cell>
          <cell r="M330" t="str">
            <v>6600.05 - Administrative Expenses Public/Legal Advertisement</v>
          </cell>
        </row>
        <row r="331">
          <cell r="A331" t="str">
            <v>280.20.28.812-6600.05</v>
          </cell>
          <cell r="B331" t="str">
            <v>6600.05</v>
          </cell>
          <cell r="C331" t="str">
            <v>280.20.28.812</v>
          </cell>
          <cell r="D331">
            <v>40</v>
          </cell>
          <cell r="E331">
            <v>0</v>
          </cell>
          <cell r="F331">
            <v>40</v>
          </cell>
          <cell r="G331">
            <v>0</v>
          </cell>
          <cell r="H331">
            <v>0</v>
          </cell>
          <cell r="I331">
            <v>0</v>
          </cell>
          <cell r="J331">
            <v>40</v>
          </cell>
          <cell r="K331">
            <v>0</v>
          </cell>
          <cell r="L331">
            <v>0</v>
          </cell>
          <cell r="M331" t="str">
            <v>6600.05 - Administrative Expenses Public/Legal Advertisement</v>
          </cell>
        </row>
        <row r="332">
          <cell r="A332" t="str">
            <v>280.20.28.813-6600.05</v>
          </cell>
          <cell r="B332" t="str">
            <v>6600.05</v>
          </cell>
          <cell r="C332" t="str">
            <v>280.20.28.813</v>
          </cell>
          <cell r="D332">
            <v>40</v>
          </cell>
          <cell r="E332">
            <v>0</v>
          </cell>
          <cell r="F332">
            <v>40</v>
          </cell>
          <cell r="G332">
            <v>0</v>
          </cell>
          <cell r="H332">
            <v>0</v>
          </cell>
          <cell r="I332">
            <v>0</v>
          </cell>
          <cell r="J332">
            <v>40</v>
          </cell>
          <cell r="K332">
            <v>0</v>
          </cell>
          <cell r="L332">
            <v>0</v>
          </cell>
          <cell r="M332" t="str">
            <v>6600.05 - Administrative Expenses Public/Legal Advertisement</v>
          </cell>
        </row>
        <row r="333">
          <cell r="A333" t="str">
            <v>280.20.28.814-6600.05</v>
          </cell>
          <cell r="B333" t="str">
            <v>6600.05</v>
          </cell>
          <cell r="C333" t="str">
            <v>280.20.28.814</v>
          </cell>
          <cell r="D333">
            <v>50</v>
          </cell>
          <cell r="E333">
            <v>0</v>
          </cell>
          <cell r="F333">
            <v>50</v>
          </cell>
          <cell r="G333">
            <v>0</v>
          </cell>
          <cell r="H333">
            <v>0</v>
          </cell>
          <cell r="I333">
            <v>0</v>
          </cell>
          <cell r="J333">
            <v>50</v>
          </cell>
          <cell r="K333">
            <v>0</v>
          </cell>
          <cell r="L333">
            <v>0</v>
          </cell>
          <cell r="M333" t="str">
            <v>6600.05 - Administrative Expenses Public/Legal Advertisement</v>
          </cell>
        </row>
        <row r="334">
          <cell r="A334" t="str">
            <v>280.20.28.815-6600.05</v>
          </cell>
          <cell r="B334" t="str">
            <v>6600.05</v>
          </cell>
          <cell r="C334" t="str">
            <v>280.20.28.815</v>
          </cell>
          <cell r="D334">
            <v>50</v>
          </cell>
          <cell r="E334">
            <v>0</v>
          </cell>
          <cell r="F334">
            <v>50</v>
          </cell>
          <cell r="G334">
            <v>0</v>
          </cell>
          <cell r="H334">
            <v>0</v>
          </cell>
          <cell r="I334">
            <v>0</v>
          </cell>
          <cell r="J334">
            <v>50</v>
          </cell>
          <cell r="K334">
            <v>0</v>
          </cell>
          <cell r="L334">
            <v>0</v>
          </cell>
          <cell r="M334" t="str">
            <v>6600.05 - Administrative Expenses Public/Legal Advertisement</v>
          </cell>
        </row>
        <row r="335">
          <cell r="A335" t="str">
            <v>280.20.28.816-6600.05</v>
          </cell>
          <cell r="B335" t="str">
            <v>6600.05</v>
          </cell>
          <cell r="C335" t="str">
            <v>280.20.28.816</v>
          </cell>
          <cell r="D335">
            <v>50</v>
          </cell>
          <cell r="E335">
            <v>0</v>
          </cell>
          <cell r="F335">
            <v>50</v>
          </cell>
          <cell r="G335">
            <v>0</v>
          </cell>
          <cell r="H335">
            <v>0</v>
          </cell>
          <cell r="I335">
            <v>0</v>
          </cell>
          <cell r="J335">
            <v>50</v>
          </cell>
          <cell r="K335">
            <v>0</v>
          </cell>
          <cell r="L335">
            <v>0</v>
          </cell>
          <cell r="M335" t="str">
            <v>6600.05 - Administrative Expenses Public/Legal Advertisement</v>
          </cell>
        </row>
        <row r="336">
          <cell r="A336" t="str">
            <v>280.20.28.817-6600.05</v>
          </cell>
          <cell r="B336" t="str">
            <v>6600.05</v>
          </cell>
          <cell r="C336" t="str">
            <v>280.20.28.817</v>
          </cell>
          <cell r="D336">
            <v>40</v>
          </cell>
          <cell r="E336">
            <v>0</v>
          </cell>
          <cell r="F336">
            <v>40</v>
          </cell>
          <cell r="G336">
            <v>0</v>
          </cell>
          <cell r="H336">
            <v>0</v>
          </cell>
          <cell r="I336">
            <v>0</v>
          </cell>
          <cell r="J336">
            <v>40</v>
          </cell>
          <cell r="K336">
            <v>0</v>
          </cell>
          <cell r="L336">
            <v>0</v>
          </cell>
          <cell r="M336" t="str">
            <v>6600.05 - Administrative Expenses Public/Legal Advertisement</v>
          </cell>
        </row>
        <row r="337">
          <cell r="A337" t="str">
            <v>280.20.28.818-6600.05</v>
          </cell>
          <cell r="B337" t="str">
            <v>6600.05</v>
          </cell>
          <cell r="C337" t="str">
            <v>280.20.28.818</v>
          </cell>
          <cell r="D337">
            <v>40</v>
          </cell>
          <cell r="E337">
            <v>0</v>
          </cell>
          <cell r="F337">
            <v>40</v>
          </cell>
          <cell r="G337">
            <v>0</v>
          </cell>
          <cell r="H337">
            <v>0</v>
          </cell>
          <cell r="I337">
            <v>0</v>
          </cell>
          <cell r="J337">
            <v>40</v>
          </cell>
          <cell r="K337">
            <v>0</v>
          </cell>
          <cell r="L337">
            <v>0</v>
          </cell>
          <cell r="M337" t="str">
            <v>6600.05 - Administrative Expenses Public/Legal Advertisement</v>
          </cell>
        </row>
        <row r="338">
          <cell r="A338" t="str">
            <v>280.20.28.819-6600.05</v>
          </cell>
          <cell r="B338" t="str">
            <v>6600.05</v>
          </cell>
          <cell r="C338" t="str">
            <v>280.20.28.819</v>
          </cell>
          <cell r="D338">
            <v>50</v>
          </cell>
          <cell r="E338">
            <v>0</v>
          </cell>
          <cell r="F338">
            <v>50</v>
          </cell>
          <cell r="G338">
            <v>0</v>
          </cell>
          <cell r="H338">
            <v>0</v>
          </cell>
          <cell r="I338">
            <v>0</v>
          </cell>
          <cell r="J338">
            <v>50</v>
          </cell>
          <cell r="K338">
            <v>0</v>
          </cell>
          <cell r="L338">
            <v>0</v>
          </cell>
          <cell r="M338" t="str">
            <v>6600.05 - Administrative Expenses Public/Legal Advertisement</v>
          </cell>
        </row>
        <row r="339">
          <cell r="A339" t="str">
            <v>280.20.28.820-6600.05</v>
          </cell>
          <cell r="B339" t="str">
            <v>6600.05</v>
          </cell>
          <cell r="C339" t="str">
            <v>280.20.28.820</v>
          </cell>
          <cell r="D339">
            <v>40</v>
          </cell>
          <cell r="E339">
            <v>0</v>
          </cell>
          <cell r="F339">
            <v>40</v>
          </cell>
          <cell r="G339">
            <v>0</v>
          </cell>
          <cell r="H339">
            <v>0</v>
          </cell>
          <cell r="I339">
            <v>0</v>
          </cell>
          <cell r="J339">
            <v>40</v>
          </cell>
          <cell r="K339">
            <v>0</v>
          </cell>
          <cell r="L339">
            <v>0</v>
          </cell>
          <cell r="M339" t="str">
            <v>6600.05 - Administrative Expenses Public/Legal Advertisement</v>
          </cell>
        </row>
        <row r="340">
          <cell r="A340" t="str">
            <v>280.20.28.821-6600.05</v>
          </cell>
          <cell r="B340" t="str">
            <v>6600.05</v>
          </cell>
          <cell r="C340" t="str">
            <v>280.20.28.821</v>
          </cell>
          <cell r="D340">
            <v>50</v>
          </cell>
          <cell r="E340">
            <v>0</v>
          </cell>
          <cell r="F340">
            <v>50</v>
          </cell>
          <cell r="G340">
            <v>0</v>
          </cell>
          <cell r="H340">
            <v>0</v>
          </cell>
          <cell r="I340">
            <v>0</v>
          </cell>
          <cell r="J340">
            <v>50</v>
          </cell>
          <cell r="K340">
            <v>0</v>
          </cell>
          <cell r="L340">
            <v>0</v>
          </cell>
          <cell r="M340" t="str">
            <v>6600.05 - Administrative Expenses Public/Legal Advertisement</v>
          </cell>
        </row>
        <row r="341">
          <cell r="A341" t="str">
            <v>280.20.28.822-6600.05</v>
          </cell>
          <cell r="B341" t="str">
            <v>6600.05</v>
          </cell>
          <cell r="C341" t="str">
            <v>280.20.28.822</v>
          </cell>
          <cell r="D341">
            <v>40</v>
          </cell>
          <cell r="E341">
            <v>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40</v>
          </cell>
          <cell r="K341">
            <v>0</v>
          </cell>
          <cell r="L341">
            <v>0</v>
          </cell>
          <cell r="M341" t="str">
            <v>6600.05 - Administrative Expenses Public/Legal Advertisement</v>
          </cell>
        </row>
        <row r="342">
          <cell r="A342" t="str">
            <v>280.20.28.823-6600.05</v>
          </cell>
          <cell r="B342" t="str">
            <v>6600.05</v>
          </cell>
          <cell r="C342" t="str">
            <v>280.20.28.823</v>
          </cell>
          <cell r="D342">
            <v>30</v>
          </cell>
          <cell r="E342">
            <v>0</v>
          </cell>
          <cell r="F342">
            <v>30</v>
          </cell>
          <cell r="G342">
            <v>0</v>
          </cell>
          <cell r="H342">
            <v>0</v>
          </cell>
          <cell r="I342">
            <v>0</v>
          </cell>
          <cell r="J342">
            <v>30</v>
          </cell>
          <cell r="K342">
            <v>0</v>
          </cell>
          <cell r="L342">
            <v>0</v>
          </cell>
          <cell r="M342" t="str">
            <v>6600.05 - Administrative Expenses Public/Legal Advertisement</v>
          </cell>
        </row>
        <row r="343">
          <cell r="A343" t="str">
            <v>280.20.28.824-6600.05</v>
          </cell>
          <cell r="B343" t="str">
            <v>6600.05</v>
          </cell>
          <cell r="C343" t="str">
            <v>280.20.28.824</v>
          </cell>
          <cell r="D343">
            <v>30</v>
          </cell>
          <cell r="E343">
            <v>0</v>
          </cell>
          <cell r="F343">
            <v>30</v>
          </cell>
          <cell r="G343">
            <v>0</v>
          </cell>
          <cell r="H343">
            <v>0</v>
          </cell>
          <cell r="I343">
            <v>0</v>
          </cell>
          <cell r="J343">
            <v>30</v>
          </cell>
          <cell r="K343">
            <v>0</v>
          </cell>
          <cell r="L343">
            <v>0</v>
          </cell>
          <cell r="M343" t="str">
            <v>6600.05 - Administrative Expenses Public/Legal Advertisement</v>
          </cell>
        </row>
        <row r="344">
          <cell r="A344" t="str">
            <v>280.20.28.825-6600.05</v>
          </cell>
          <cell r="B344" t="str">
            <v>6600.05</v>
          </cell>
          <cell r="C344" t="str">
            <v>280.20.28.825</v>
          </cell>
          <cell r="D344">
            <v>50</v>
          </cell>
          <cell r="E344">
            <v>0</v>
          </cell>
          <cell r="F344">
            <v>50</v>
          </cell>
          <cell r="G344">
            <v>0</v>
          </cell>
          <cell r="H344">
            <v>0</v>
          </cell>
          <cell r="I344">
            <v>0</v>
          </cell>
          <cell r="J344">
            <v>50</v>
          </cell>
          <cell r="K344">
            <v>0</v>
          </cell>
          <cell r="L344">
            <v>0</v>
          </cell>
          <cell r="M344" t="str">
            <v>6600.05 - Administrative Expenses Public/Legal Advertisement</v>
          </cell>
        </row>
        <row r="345">
          <cell r="A345" t="str">
            <v>280.20.28.826-6600.05</v>
          </cell>
          <cell r="B345" t="str">
            <v>6600.05</v>
          </cell>
          <cell r="C345" t="str">
            <v>280.20.28.826</v>
          </cell>
          <cell r="D345">
            <v>60</v>
          </cell>
          <cell r="E345">
            <v>0</v>
          </cell>
          <cell r="F345">
            <v>60</v>
          </cell>
          <cell r="G345">
            <v>0</v>
          </cell>
          <cell r="H345">
            <v>0</v>
          </cell>
          <cell r="I345">
            <v>0</v>
          </cell>
          <cell r="J345">
            <v>60</v>
          </cell>
          <cell r="K345">
            <v>0</v>
          </cell>
          <cell r="L345">
            <v>0</v>
          </cell>
          <cell r="M345" t="str">
            <v>6600.05 - Administrative Expenses Public/Legal Advertisement</v>
          </cell>
        </row>
        <row r="346">
          <cell r="A346" t="str">
            <v>280.20.28.827-6600.05</v>
          </cell>
          <cell r="B346" t="str">
            <v>6600.05</v>
          </cell>
          <cell r="C346" t="str">
            <v>280.20.28.827</v>
          </cell>
          <cell r="D346">
            <v>40</v>
          </cell>
          <cell r="E346">
            <v>0</v>
          </cell>
          <cell r="F346">
            <v>40</v>
          </cell>
          <cell r="G346">
            <v>0</v>
          </cell>
          <cell r="H346">
            <v>0</v>
          </cell>
          <cell r="I346">
            <v>0</v>
          </cell>
          <cell r="J346">
            <v>40</v>
          </cell>
          <cell r="K346">
            <v>0</v>
          </cell>
          <cell r="L346">
            <v>0</v>
          </cell>
          <cell r="M346" t="str">
            <v>6600.05 - Administrative Expenses Public/Legal Advertisement</v>
          </cell>
        </row>
        <row r="347">
          <cell r="A347" t="str">
            <v>280.20.28.828-6600.05</v>
          </cell>
          <cell r="B347" t="str">
            <v>6600.05</v>
          </cell>
          <cell r="C347" t="str">
            <v>280.20.28.828</v>
          </cell>
          <cell r="D347">
            <v>40</v>
          </cell>
          <cell r="E347">
            <v>0</v>
          </cell>
          <cell r="F347">
            <v>40</v>
          </cell>
          <cell r="G347">
            <v>0</v>
          </cell>
          <cell r="H347">
            <v>0</v>
          </cell>
          <cell r="I347">
            <v>0</v>
          </cell>
          <cell r="J347">
            <v>40</v>
          </cell>
          <cell r="K347">
            <v>0</v>
          </cell>
          <cell r="L347">
            <v>0</v>
          </cell>
          <cell r="M347" t="str">
            <v>6600.05 - Administrative Expenses Public/Legal Advertisement</v>
          </cell>
        </row>
        <row r="348">
          <cell r="A348" t="str">
            <v>280.20.28.829-6600.05</v>
          </cell>
          <cell r="B348" t="str">
            <v>6600.05</v>
          </cell>
          <cell r="C348" t="str">
            <v>280.20.28.829</v>
          </cell>
          <cell r="D348">
            <v>40</v>
          </cell>
          <cell r="E348">
            <v>0</v>
          </cell>
          <cell r="F348">
            <v>40</v>
          </cell>
          <cell r="G348">
            <v>0</v>
          </cell>
          <cell r="H348">
            <v>0</v>
          </cell>
          <cell r="I348">
            <v>0</v>
          </cell>
          <cell r="J348">
            <v>40</v>
          </cell>
          <cell r="K348">
            <v>0</v>
          </cell>
          <cell r="L348">
            <v>0</v>
          </cell>
          <cell r="M348" t="str">
            <v>6600.05 - Administrative Expenses Public/Legal Advertisement</v>
          </cell>
        </row>
        <row r="349">
          <cell r="A349" t="str">
            <v>280.20.28.831-6600.05</v>
          </cell>
          <cell r="B349" t="str">
            <v>6600.05</v>
          </cell>
          <cell r="C349" t="str">
            <v>280.20.28.831</v>
          </cell>
          <cell r="D349">
            <v>40</v>
          </cell>
          <cell r="E349">
            <v>0</v>
          </cell>
          <cell r="F349">
            <v>40</v>
          </cell>
          <cell r="G349">
            <v>0</v>
          </cell>
          <cell r="H349">
            <v>0</v>
          </cell>
          <cell r="I349">
            <v>0</v>
          </cell>
          <cell r="J349">
            <v>40</v>
          </cell>
          <cell r="K349">
            <v>0</v>
          </cell>
          <cell r="L349">
            <v>0</v>
          </cell>
          <cell r="M349" t="str">
            <v>6600.05 - Administrative Expenses Public/Legal Advertisement</v>
          </cell>
        </row>
        <row r="350">
          <cell r="A350" t="str">
            <v>280.20.28.832-6600.05</v>
          </cell>
          <cell r="B350" t="str">
            <v>6600.05</v>
          </cell>
          <cell r="C350" t="str">
            <v>280.20.28.832</v>
          </cell>
          <cell r="D350">
            <v>50</v>
          </cell>
          <cell r="E350">
            <v>0</v>
          </cell>
          <cell r="F350">
            <v>50</v>
          </cell>
          <cell r="G350">
            <v>0</v>
          </cell>
          <cell r="H350">
            <v>0</v>
          </cell>
          <cell r="I350">
            <v>0</v>
          </cell>
          <cell r="J350">
            <v>50</v>
          </cell>
          <cell r="K350">
            <v>0</v>
          </cell>
          <cell r="L350">
            <v>0</v>
          </cell>
          <cell r="M350" t="str">
            <v>6600.05 - Administrative Expenses Public/Legal Advertisement</v>
          </cell>
        </row>
        <row r="351">
          <cell r="A351" t="str">
            <v>280.20.28.833-6600.05</v>
          </cell>
          <cell r="B351" t="str">
            <v>6600.05</v>
          </cell>
          <cell r="C351" t="str">
            <v>280.20.28.833</v>
          </cell>
          <cell r="D351">
            <v>50</v>
          </cell>
          <cell r="E351">
            <v>0</v>
          </cell>
          <cell r="F351">
            <v>50</v>
          </cell>
          <cell r="G351">
            <v>0</v>
          </cell>
          <cell r="H351">
            <v>0</v>
          </cell>
          <cell r="I351">
            <v>0</v>
          </cell>
          <cell r="J351">
            <v>50</v>
          </cell>
          <cell r="K351">
            <v>0</v>
          </cell>
          <cell r="L351">
            <v>0</v>
          </cell>
          <cell r="M351" t="str">
            <v>6600.05 - Administrative Expenses Public/Legal Advertisement</v>
          </cell>
        </row>
        <row r="352">
          <cell r="A352" t="str">
            <v>280.20.28.834-6600.05</v>
          </cell>
          <cell r="B352" t="str">
            <v>6600.05</v>
          </cell>
          <cell r="C352" t="str">
            <v>280.20.28.834</v>
          </cell>
          <cell r="D352">
            <v>40</v>
          </cell>
          <cell r="E352">
            <v>0</v>
          </cell>
          <cell r="F352">
            <v>40</v>
          </cell>
          <cell r="G352">
            <v>0</v>
          </cell>
          <cell r="H352">
            <v>0</v>
          </cell>
          <cell r="I352">
            <v>0</v>
          </cell>
          <cell r="J352">
            <v>40</v>
          </cell>
          <cell r="K352">
            <v>0</v>
          </cell>
          <cell r="L352">
            <v>0</v>
          </cell>
          <cell r="M352" t="str">
            <v>6600.05 - Administrative Expenses Public/Legal Advertisement</v>
          </cell>
        </row>
        <row r="353">
          <cell r="A353" t="str">
            <v>280.20.28.835-6600.05</v>
          </cell>
          <cell r="B353" t="str">
            <v>6600.05</v>
          </cell>
          <cell r="C353" t="str">
            <v>280.20.28.835</v>
          </cell>
          <cell r="D353">
            <v>50</v>
          </cell>
          <cell r="E353">
            <v>0</v>
          </cell>
          <cell r="F353">
            <v>50</v>
          </cell>
          <cell r="G353">
            <v>0</v>
          </cell>
          <cell r="H353">
            <v>0</v>
          </cell>
          <cell r="I353">
            <v>0</v>
          </cell>
          <cell r="J353">
            <v>50</v>
          </cell>
          <cell r="K353">
            <v>0</v>
          </cell>
          <cell r="L353">
            <v>0</v>
          </cell>
          <cell r="M353" t="str">
            <v>6600.05 - Administrative Expenses Public/Legal Advertisement</v>
          </cell>
        </row>
        <row r="354">
          <cell r="A354" t="str">
            <v>280.20.28.836-6600.05</v>
          </cell>
          <cell r="B354" t="str">
            <v>6600.05</v>
          </cell>
          <cell r="C354" t="str">
            <v>280.20.28.836</v>
          </cell>
          <cell r="D354">
            <v>50</v>
          </cell>
          <cell r="E354">
            <v>0</v>
          </cell>
          <cell r="F354">
            <v>50</v>
          </cell>
          <cell r="G354">
            <v>0</v>
          </cell>
          <cell r="H354">
            <v>0</v>
          </cell>
          <cell r="I354">
            <v>0</v>
          </cell>
          <cell r="J354">
            <v>50</v>
          </cell>
          <cell r="K354">
            <v>0</v>
          </cell>
          <cell r="L354">
            <v>0</v>
          </cell>
          <cell r="M354" t="str">
            <v>6600.05 - Administrative Expenses Public/Legal Advertisement</v>
          </cell>
        </row>
        <row r="355">
          <cell r="A355" t="str">
            <v>280.20.28.837-6600.05</v>
          </cell>
          <cell r="B355" t="str">
            <v>6600.05</v>
          </cell>
          <cell r="C355" t="str">
            <v>280.20.28.837</v>
          </cell>
          <cell r="D355">
            <v>60</v>
          </cell>
          <cell r="E355">
            <v>0</v>
          </cell>
          <cell r="F355">
            <v>60</v>
          </cell>
          <cell r="G355">
            <v>0</v>
          </cell>
          <cell r="H355">
            <v>0</v>
          </cell>
          <cell r="I355">
            <v>0</v>
          </cell>
          <cell r="J355">
            <v>60</v>
          </cell>
          <cell r="K355">
            <v>0</v>
          </cell>
          <cell r="L355">
            <v>0</v>
          </cell>
          <cell r="M355" t="str">
            <v>6600.05 - Administrative Expenses Public/Legal Advertisement</v>
          </cell>
        </row>
        <row r="356">
          <cell r="A356" t="str">
            <v>280.20.28.802-6600.25</v>
          </cell>
          <cell r="B356" t="str">
            <v>6600.25</v>
          </cell>
          <cell r="C356" t="str">
            <v>280.20.28.802</v>
          </cell>
          <cell r="D356">
            <v>4720</v>
          </cell>
          <cell r="E356">
            <v>0</v>
          </cell>
          <cell r="F356">
            <v>4720</v>
          </cell>
          <cell r="G356">
            <v>0</v>
          </cell>
          <cell r="H356">
            <v>0</v>
          </cell>
          <cell r="I356">
            <v>3539.97</v>
          </cell>
          <cell r="J356">
            <v>1180.03</v>
          </cell>
          <cell r="K356">
            <v>0.75</v>
          </cell>
          <cell r="L356">
            <v>4720</v>
          </cell>
          <cell r="M356" t="str">
            <v>6600.25 - Administrative Expenses Support Services-Indirect Labor</v>
          </cell>
        </row>
        <row r="357">
          <cell r="A357" t="str">
            <v>280.20.28.803-6600.25</v>
          </cell>
          <cell r="B357" t="str">
            <v>6600.25</v>
          </cell>
          <cell r="C357" t="str">
            <v>280.20.28.803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+++</v>
          </cell>
          <cell r="L357">
            <v>0</v>
          </cell>
          <cell r="M357" t="str">
            <v>6600.25 - Administrative Expenses Support Services-Indirect Labor</v>
          </cell>
        </row>
        <row r="358">
          <cell r="A358" t="str">
            <v>280.20.28.804-6600.25</v>
          </cell>
          <cell r="B358" t="str">
            <v>6600.25</v>
          </cell>
          <cell r="C358" t="str">
            <v>280.20.28.804</v>
          </cell>
          <cell r="D358">
            <v>4720</v>
          </cell>
          <cell r="E358">
            <v>0</v>
          </cell>
          <cell r="F358">
            <v>4720</v>
          </cell>
          <cell r="G358">
            <v>0</v>
          </cell>
          <cell r="H358">
            <v>0</v>
          </cell>
          <cell r="I358">
            <v>3539.97</v>
          </cell>
          <cell r="J358">
            <v>1180.03</v>
          </cell>
          <cell r="K358">
            <v>0.75</v>
          </cell>
          <cell r="L358">
            <v>4720</v>
          </cell>
          <cell r="M358" t="str">
            <v>6600.25 - Administrative Expenses Support Services-Indirect Labor</v>
          </cell>
        </row>
        <row r="359">
          <cell r="A359" t="str">
            <v>280.20.28.805-6600.25</v>
          </cell>
          <cell r="B359" t="str">
            <v>6600.25</v>
          </cell>
          <cell r="C359" t="str">
            <v>280.20.28.805</v>
          </cell>
          <cell r="D359">
            <v>4720</v>
          </cell>
          <cell r="E359">
            <v>0</v>
          </cell>
          <cell r="F359">
            <v>4720</v>
          </cell>
          <cell r="G359">
            <v>0</v>
          </cell>
          <cell r="H359">
            <v>0</v>
          </cell>
          <cell r="I359">
            <v>3539.97</v>
          </cell>
          <cell r="J359">
            <v>1180.03</v>
          </cell>
          <cell r="K359">
            <v>0.75</v>
          </cell>
          <cell r="L359">
            <v>4720</v>
          </cell>
          <cell r="M359" t="str">
            <v>6600.25 - Administrative Expenses Support Services-Indirect Labor</v>
          </cell>
        </row>
        <row r="360">
          <cell r="A360" t="str">
            <v>280.20.28.806-6600.25</v>
          </cell>
          <cell r="B360" t="str">
            <v>6600.25</v>
          </cell>
          <cell r="C360" t="str">
            <v>280.20.28.806</v>
          </cell>
          <cell r="D360">
            <v>4720</v>
          </cell>
          <cell r="E360">
            <v>0</v>
          </cell>
          <cell r="F360">
            <v>4720</v>
          </cell>
          <cell r="G360">
            <v>0</v>
          </cell>
          <cell r="H360">
            <v>0</v>
          </cell>
          <cell r="I360">
            <v>3539.97</v>
          </cell>
          <cell r="J360">
            <v>1180.03</v>
          </cell>
          <cell r="K360">
            <v>0.75</v>
          </cell>
          <cell r="L360">
            <v>4720</v>
          </cell>
          <cell r="M360" t="str">
            <v>6600.25 - Administrative Expenses Support Services-Indirect Labor</v>
          </cell>
        </row>
        <row r="361">
          <cell r="A361" t="str">
            <v>280.20.28.807-6600.25</v>
          </cell>
          <cell r="B361" t="str">
            <v>6600.25</v>
          </cell>
          <cell r="C361" t="str">
            <v>280.20.28.807</v>
          </cell>
          <cell r="D361">
            <v>4720</v>
          </cell>
          <cell r="E361">
            <v>0</v>
          </cell>
          <cell r="F361">
            <v>4720</v>
          </cell>
          <cell r="G361">
            <v>0</v>
          </cell>
          <cell r="H361">
            <v>0</v>
          </cell>
          <cell r="I361">
            <v>3539.97</v>
          </cell>
          <cell r="J361">
            <v>1180.03</v>
          </cell>
          <cell r="K361">
            <v>0.75</v>
          </cell>
          <cell r="L361">
            <v>4720</v>
          </cell>
          <cell r="M361" t="str">
            <v>6600.25 - Administrative Expenses Support Services-Indirect Labor</v>
          </cell>
        </row>
        <row r="362">
          <cell r="A362" t="str">
            <v>280.20.28.808-6600.25</v>
          </cell>
          <cell r="B362" t="str">
            <v>6600.25</v>
          </cell>
          <cell r="C362" t="str">
            <v>280.20.28.808</v>
          </cell>
          <cell r="D362">
            <v>4720</v>
          </cell>
          <cell r="E362">
            <v>0</v>
          </cell>
          <cell r="F362">
            <v>4720</v>
          </cell>
          <cell r="G362">
            <v>0</v>
          </cell>
          <cell r="H362">
            <v>0</v>
          </cell>
          <cell r="I362">
            <v>3539.97</v>
          </cell>
          <cell r="J362">
            <v>1180.03</v>
          </cell>
          <cell r="K362">
            <v>0.75</v>
          </cell>
          <cell r="L362">
            <v>4720</v>
          </cell>
          <cell r="M362" t="str">
            <v>6600.25 - Administrative Expenses Support Services-Indirect Labor</v>
          </cell>
        </row>
        <row r="363">
          <cell r="A363" t="str">
            <v>280.20.28.809-6600.25</v>
          </cell>
          <cell r="B363" t="str">
            <v>6600.25</v>
          </cell>
          <cell r="C363" t="str">
            <v>280.20.28.809</v>
          </cell>
          <cell r="D363">
            <v>4720</v>
          </cell>
          <cell r="E363">
            <v>0</v>
          </cell>
          <cell r="F363">
            <v>4720</v>
          </cell>
          <cell r="G363">
            <v>0</v>
          </cell>
          <cell r="H363">
            <v>0</v>
          </cell>
          <cell r="I363">
            <v>3539.97</v>
          </cell>
          <cell r="J363">
            <v>1180.03</v>
          </cell>
          <cell r="K363">
            <v>0.75</v>
          </cell>
          <cell r="L363">
            <v>4720</v>
          </cell>
          <cell r="M363" t="str">
            <v>6600.25 - Administrative Expenses Support Services-Indirect Labor</v>
          </cell>
        </row>
        <row r="364">
          <cell r="A364" t="str">
            <v>280.20.28.810-6600.25</v>
          </cell>
          <cell r="B364" t="str">
            <v>6600.25</v>
          </cell>
          <cell r="C364" t="str">
            <v>280.20.28.810</v>
          </cell>
          <cell r="D364">
            <v>4720</v>
          </cell>
          <cell r="E364">
            <v>0</v>
          </cell>
          <cell r="F364">
            <v>4720</v>
          </cell>
          <cell r="G364">
            <v>0</v>
          </cell>
          <cell r="H364">
            <v>0</v>
          </cell>
          <cell r="I364">
            <v>3539.97</v>
          </cell>
          <cell r="J364">
            <v>1180.03</v>
          </cell>
          <cell r="K364">
            <v>0.75</v>
          </cell>
          <cell r="L364">
            <v>4720</v>
          </cell>
          <cell r="M364" t="str">
            <v>6600.25 - Administrative Expenses Support Services-Indirect Labor</v>
          </cell>
        </row>
        <row r="365">
          <cell r="A365" t="str">
            <v>280.20.28.811-6600.25</v>
          </cell>
          <cell r="B365" t="str">
            <v>6600.25</v>
          </cell>
          <cell r="C365" t="str">
            <v>280.20.28.811</v>
          </cell>
          <cell r="D365">
            <v>4720</v>
          </cell>
          <cell r="E365">
            <v>0</v>
          </cell>
          <cell r="F365">
            <v>4720</v>
          </cell>
          <cell r="G365">
            <v>0</v>
          </cell>
          <cell r="H365">
            <v>0</v>
          </cell>
          <cell r="I365">
            <v>3539.97</v>
          </cell>
          <cell r="J365">
            <v>1180.03</v>
          </cell>
          <cell r="K365">
            <v>0.75</v>
          </cell>
          <cell r="L365">
            <v>4720</v>
          </cell>
          <cell r="M365" t="str">
            <v>6600.25 - Administrative Expenses Support Services-Indirect Labor</v>
          </cell>
        </row>
        <row r="366">
          <cell r="A366" t="str">
            <v>280.20.28.812-6600.25</v>
          </cell>
          <cell r="B366" t="str">
            <v>6600.25</v>
          </cell>
          <cell r="C366" t="str">
            <v>280.20.28.812</v>
          </cell>
          <cell r="D366">
            <v>4720</v>
          </cell>
          <cell r="E366">
            <v>0</v>
          </cell>
          <cell r="F366">
            <v>4720</v>
          </cell>
          <cell r="G366">
            <v>0</v>
          </cell>
          <cell r="H366">
            <v>0</v>
          </cell>
          <cell r="I366">
            <v>3539.97</v>
          </cell>
          <cell r="J366">
            <v>1180.03</v>
          </cell>
          <cell r="K366">
            <v>0.75</v>
          </cell>
          <cell r="L366">
            <v>4720</v>
          </cell>
          <cell r="M366" t="str">
            <v>6600.25 - Administrative Expenses Support Services-Indirect Labor</v>
          </cell>
        </row>
        <row r="367">
          <cell r="A367" t="str">
            <v>280.20.28.813-6600.25</v>
          </cell>
          <cell r="B367" t="str">
            <v>6600.25</v>
          </cell>
          <cell r="C367" t="str">
            <v>280.20.28.813</v>
          </cell>
          <cell r="D367">
            <v>4720</v>
          </cell>
          <cell r="E367">
            <v>0</v>
          </cell>
          <cell r="F367">
            <v>4720</v>
          </cell>
          <cell r="G367">
            <v>0</v>
          </cell>
          <cell r="H367">
            <v>0</v>
          </cell>
          <cell r="I367">
            <v>3539.97</v>
          </cell>
          <cell r="J367">
            <v>1180.03</v>
          </cell>
          <cell r="K367">
            <v>0.75</v>
          </cell>
          <cell r="L367">
            <v>4720</v>
          </cell>
          <cell r="M367" t="str">
            <v>6600.25 - Administrative Expenses Support Services-Indirect Labor</v>
          </cell>
        </row>
        <row r="368">
          <cell r="A368" t="str">
            <v>280.20.28.814-6600.25</v>
          </cell>
          <cell r="B368" t="str">
            <v>6600.25</v>
          </cell>
          <cell r="C368" t="str">
            <v>280.20.28.814</v>
          </cell>
          <cell r="D368">
            <v>4720</v>
          </cell>
          <cell r="E368">
            <v>0</v>
          </cell>
          <cell r="F368">
            <v>4720</v>
          </cell>
          <cell r="G368">
            <v>0</v>
          </cell>
          <cell r="H368">
            <v>0</v>
          </cell>
          <cell r="I368">
            <v>3539.97</v>
          </cell>
          <cell r="J368">
            <v>1180.03</v>
          </cell>
          <cell r="K368">
            <v>0.75</v>
          </cell>
          <cell r="L368">
            <v>4720</v>
          </cell>
          <cell r="M368" t="str">
            <v>6600.25 - Administrative Expenses Support Services-Indirect Labor</v>
          </cell>
        </row>
        <row r="369">
          <cell r="A369" t="str">
            <v>280.20.28.815-6600.25</v>
          </cell>
          <cell r="B369" t="str">
            <v>6600.25</v>
          </cell>
          <cell r="C369" t="str">
            <v>280.20.28.815</v>
          </cell>
          <cell r="D369">
            <v>4720</v>
          </cell>
          <cell r="E369">
            <v>0</v>
          </cell>
          <cell r="F369">
            <v>4720</v>
          </cell>
          <cell r="G369">
            <v>0</v>
          </cell>
          <cell r="H369">
            <v>0</v>
          </cell>
          <cell r="I369">
            <v>3146.64</v>
          </cell>
          <cell r="J369">
            <v>1573.36</v>
          </cell>
          <cell r="K369">
            <v>0.67</v>
          </cell>
          <cell r="L369">
            <v>4720</v>
          </cell>
          <cell r="M369" t="str">
            <v>6600.25 - Administrative Expenses Support Services-Indirect Labor</v>
          </cell>
        </row>
        <row r="370">
          <cell r="A370" t="str">
            <v>280.20.28.816-6600.25</v>
          </cell>
          <cell r="B370" t="str">
            <v>6600.25</v>
          </cell>
          <cell r="C370" t="str">
            <v>280.20.28.816</v>
          </cell>
          <cell r="D370">
            <v>4720</v>
          </cell>
          <cell r="E370">
            <v>0</v>
          </cell>
          <cell r="F370">
            <v>4720</v>
          </cell>
          <cell r="G370">
            <v>0</v>
          </cell>
          <cell r="H370">
            <v>0</v>
          </cell>
          <cell r="I370">
            <v>3933.3</v>
          </cell>
          <cell r="J370">
            <v>786.7</v>
          </cell>
          <cell r="K370">
            <v>0.83</v>
          </cell>
          <cell r="L370">
            <v>4720</v>
          </cell>
          <cell r="M370" t="str">
            <v>6600.25 - Administrative Expenses Support Services-Indirect Labor</v>
          </cell>
        </row>
        <row r="371">
          <cell r="A371" t="str">
            <v>280.20.28.817-6600.25</v>
          </cell>
          <cell r="B371" t="str">
            <v>6600.25</v>
          </cell>
          <cell r="C371" t="str">
            <v>280.20.28.817</v>
          </cell>
          <cell r="D371">
            <v>4720</v>
          </cell>
          <cell r="E371">
            <v>0</v>
          </cell>
          <cell r="F371">
            <v>4720</v>
          </cell>
          <cell r="G371">
            <v>0</v>
          </cell>
          <cell r="H371">
            <v>0</v>
          </cell>
          <cell r="I371">
            <v>3539.97</v>
          </cell>
          <cell r="J371">
            <v>1180.03</v>
          </cell>
          <cell r="K371">
            <v>0.75</v>
          </cell>
          <cell r="L371">
            <v>4720</v>
          </cell>
          <cell r="M371" t="str">
            <v>6600.25 - Administrative Expenses Support Services-Indirect Labor</v>
          </cell>
        </row>
        <row r="372">
          <cell r="A372" t="str">
            <v>280.20.28.818-6600.25</v>
          </cell>
          <cell r="B372" t="str">
            <v>6600.25</v>
          </cell>
          <cell r="C372" t="str">
            <v>280.20.28.818</v>
          </cell>
          <cell r="D372">
            <v>4720</v>
          </cell>
          <cell r="E372">
            <v>0</v>
          </cell>
          <cell r="F372">
            <v>4720</v>
          </cell>
          <cell r="G372">
            <v>0</v>
          </cell>
          <cell r="H372">
            <v>0</v>
          </cell>
          <cell r="I372">
            <v>3539.97</v>
          </cell>
          <cell r="J372">
            <v>1180.03</v>
          </cell>
          <cell r="K372">
            <v>0.75</v>
          </cell>
          <cell r="L372">
            <v>4720</v>
          </cell>
          <cell r="M372" t="str">
            <v>6600.25 - Administrative Expenses Support Services-Indirect Labor</v>
          </cell>
        </row>
        <row r="373">
          <cell r="A373" t="str">
            <v>280.20.28.819-6600.25</v>
          </cell>
          <cell r="B373" t="str">
            <v>6600.25</v>
          </cell>
          <cell r="C373" t="str">
            <v>280.20.28.819</v>
          </cell>
          <cell r="D373">
            <v>4720</v>
          </cell>
          <cell r="E373">
            <v>0</v>
          </cell>
          <cell r="F373">
            <v>4720</v>
          </cell>
          <cell r="G373">
            <v>0</v>
          </cell>
          <cell r="H373">
            <v>0</v>
          </cell>
          <cell r="I373">
            <v>3539.97</v>
          </cell>
          <cell r="J373">
            <v>1180.03</v>
          </cell>
          <cell r="K373">
            <v>0.75</v>
          </cell>
          <cell r="L373">
            <v>4720</v>
          </cell>
          <cell r="M373" t="str">
            <v>6600.25 - Administrative Expenses Support Services-Indirect Labor</v>
          </cell>
        </row>
        <row r="374">
          <cell r="A374" t="str">
            <v>280.20.28.820-6600.25</v>
          </cell>
          <cell r="B374" t="str">
            <v>6600.25</v>
          </cell>
          <cell r="C374" t="str">
            <v>280.20.28.820</v>
          </cell>
          <cell r="D374">
            <v>4720</v>
          </cell>
          <cell r="E374">
            <v>0</v>
          </cell>
          <cell r="F374">
            <v>4720</v>
          </cell>
          <cell r="G374">
            <v>0</v>
          </cell>
          <cell r="H374">
            <v>0</v>
          </cell>
          <cell r="I374">
            <v>3539.97</v>
          </cell>
          <cell r="J374">
            <v>1180.03</v>
          </cell>
          <cell r="K374">
            <v>0.75</v>
          </cell>
          <cell r="L374">
            <v>4720</v>
          </cell>
          <cell r="M374" t="str">
            <v>6600.25 - Administrative Expenses Support Services-Indirect Labor</v>
          </cell>
        </row>
        <row r="375">
          <cell r="A375" t="str">
            <v>280.20.28.821-6600.25</v>
          </cell>
          <cell r="B375" t="str">
            <v>6600.25</v>
          </cell>
          <cell r="C375" t="str">
            <v>280.20.28.821</v>
          </cell>
          <cell r="D375">
            <v>4720</v>
          </cell>
          <cell r="E375">
            <v>0</v>
          </cell>
          <cell r="F375">
            <v>4720</v>
          </cell>
          <cell r="G375">
            <v>0</v>
          </cell>
          <cell r="H375">
            <v>0</v>
          </cell>
          <cell r="I375">
            <v>3539.97</v>
          </cell>
          <cell r="J375">
            <v>1180.03</v>
          </cell>
          <cell r="K375">
            <v>0.75</v>
          </cell>
          <cell r="L375">
            <v>4720</v>
          </cell>
          <cell r="M375" t="str">
            <v>6600.25 - Administrative Expenses Support Services-Indirect Labor</v>
          </cell>
        </row>
        <row r="376">
          <cell r="A376" t="str">
            <v>280.20.28.822-6600.25</v>
          </cell>
          <cell r="B376" t="str">
            <v>6600.25</v>
          </cell>
          <cell r="C376" t="str">
            <v>280.20.28.822</v>
          </cell>
          <cell r="D376">
            <v>4720</v>
          </cell>
          <cell r="E376">
            <v>0</v>
          </cell>
          <cell r="F376">
            <v>4720</v>
          </cell>
          <cell r="G376">
            <v>0</v>
          </cell>
          <cell r="H376">
            <v>0</v>
          </cell>
          <cell r="I376">
            <v>3539.97</v>
          </cell>
          <cell r="J376">
            <v>1180.03</v>
          </cell>
          <cell r="K376">
            <v>0.75</v>
          </cell>
          <cell r="L376">
            <v>4720</v>
          </cell>
          <cell r="M376" t="str">
            <v>6600.25 - Administrative Expenses Support Services-Indirect Labor</v>
          </cell>
        </row>
        <row r="377">
          <cell r="A377" t="str">
            <v>280.20.28.823-6600.25</v>
          </cell>
          <cell r="B377" t="str">
            <v>6600.25</v>
          </cell>
          <cell r="C377" t="str">
            <v>280.20.28.823</v>
          </cell>
          <cell r="D377">
            <v>2930</v>
          </cell>
          <cell r="E377">
            <v>0</v>
          </cell>
          <cell r="F377">
            <v>2930</v>
          </cell>
          <cell r="G377">
            <v>0</v>
          </cell>
          <cell r="H377">
            <v>0</v>
          </cell>
          <cell r="I377">
            <v>2197.8000000000002</v>
          </cell>
          <cell r="J377">
            <v>732.2</v>
          </cell>
          <cell r="K377">
            <v>0.75</v>
          </cell>
          <cell r="L377">
            <v>2950</v>
          </cell>
          <cell r="M377" t="str">
            <v>6600.25 - Administrative Expenses Support Services-Indirect Labor</v>
          </cell>
        </row>
        <row r="378">
          <cell r="A378" t="str">
            <v>280.20.28.824-6600.25</v>
          </cell>
          <cell r="B378" t="str">
            <v>6600.25</v>
          </cell>
          <cell r="C378" t="str">
            <v>280.20.28.824</v>
          </cell>
          <cell r="D378">
            <v>2360</v>
          </cell>
          <cell r="E378">
            <v>0</v>
          </cell>
          <cell r="F378">
            <v>2360</v>
          </cell>
          <cell r="G378">
            <v>0</v>
          </cell>
          <cell r="H378">
            <v>0</v>
          </cell>
          <cell r="I378">
            <v>1770.3</v>
          </cell>
          <cell r="J378">
            <v>589.70000000000005</v>
          </cell>
          <cell r="K378">
            <v>0.75</v>
          </cell>
          <cell r="L378">
            <v>2360</v>
          </cell>
          <cell r="M378" t="str">
            <v>6600.25 - Administrative Expenses Support Services-Indirect Labor</v>
          </cell>
        </row>
        <row r="379">
          <cell r="A379" t="str">
            <v>280.20.28.825-6600.25</v>
          </cell>
          <cell r="B379" t="str">
            <v>6600.25</v>
          </cell>
          <cell r="C379" t="str">
            <v>280.20.28.825</v>
          </cell>
          <cell r="D379">
            <v>4720</v>
          </cell>
          <cell r="E379">
            <v>0</v>
          </cell>
          <cell r="F379">
            <v>4720</v>
          </cell>
          <cell r="G379">
            <v>0</v>
          </cell>
          <cell r="H379">
            <v>0</v>
          </cell>
          <cell r="I379">
            <v>3539.97</v>
          </cell>
          <cell r="J379">
            <v>1180.03</v>
          </cell>
          <cell r="K379">
            <v>0.75</v>
          </cell>
          <cell r="L379">
            <v>4720</v>
          </cell>
          <cell r="M379" t="str">
            <v>6600.25 - Administrative Expenses Support Services-Indirect Labor</v>
          </cell>
        </row>
        <row r="380">
          <cell r="A380" t="str">
            <v>280.20.28.826-6600.25</v>
          </cell>
          <cell r="B380" t="str">
            <v>6600.25</v>
          </cell>
          <cell r="C380" t="str">
            <v>280.20.28.826</v>
          </cell>
          <cell r="D380">
            <v>4720</v>
          </cell>
          <cell r="E380">
            <v>0</v>
          </cell>
          <cell r="F380">
            <v>4720</v>
          </cell>
          <cell r="G380">
            <v>0</v>
          </cell>
          <cell r="H380">
            <v>0</v>
          </cell>
          <cell r="I380">
            <v>3539.97</v>
          </cell>
          <cell r="J380">
            <v>1180.03</v>
          </cell>
          <cell r="K380">
            <v>0.75</v>
          </cell>
          <cell r="L380">
            <v>4720</v>
          </cell>
          <cell r="M380" t="str">
            <v>6600.25 - Administrative Expenses Support Services-Indirect Labor</v>
          </cell>
        </row>
        <row r="381">
          <cell r="A381" t="str">
            <v>280.20.28.827-6600.25</v>
          </cell>
          <cell r="B381" t="str">
            <v>6600.25</v>
          </cell>
          <cell r="C381" t="str">
            <v>280.20.28.827</v>
          </cell>
          <cell r="D381">
            <v>4720</v>
          </cell>
          <cell r="E381">
            <v>0</v>
          </cell>
          <cell r="F381">
            <v>4720</v>
          </cell>
          <cell r="G381">
            <v>0</v>
          </cell>
          <cell r="H381">
            <v>0</v>
          </cell>
          <cell r="I381">
            <v>3539.97</v>
          </cell>
          <cell r="J381">
            <v>1180.03</v>
          </cell>
          <cell r="K381">
            <v>0.75</v>
          </cell>
          <cell r="L381">
            <v>4720</v>
          </cell>
          <cell r="M381" t="str">
            <v>6600.25 - Administrative Expenses Support Services-Indirect Labor</v>
          </cell>
        </row>
        <row r="382">
          <cell r="A382" t="str">
            <v>280.20.28.828-6600.25</v>
          </cell>
          <cell r="B382" t="str">
            <v>6600.25</v>
          </cell>
          <cell r="C382" t="str">
            <v>280.20.28.828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+++</v>
          </cell>
          <cell r="L382">
            <v>0</v>
          </cell>
          <cell r="M382" t="str">
            <v>6600.25 - Administrative Expenses Support Services-Indirect Labor</v>
          </cell>
        </row>
        <row r="383">
          <cell r="A383" t="str">
            <v>280.20.28.829-6600.25</v>
          </cell>
          <cell r="B383" t="str">
            <v>6600.25</v>
          </cell>
          <cell r="C383" t="str">
            <v>280.20.28.829</v>
          </cell>
          <cell r="D383">
            <v>4720</v>
          </cell>
          <cell r="E383">
            <v>0</v>
          </cell>
          <cell r="F383">
            <v>4720</v>
          </cell>
          <cell r="G383">
            <v>0</v>
          </cell>
          <cell r="H383">
            <v>0</v>
          </cell>
          <cell r="I383">
            <v>3539.97</v>
          </cell>
          <cell r="J383">
            <v>1180.03</v>
          </cell>
          <cell r="K383">
            <v>0.75</v>
          </cell>
          <cell r="L383">
            <v>4720</v>
          </cell>
          <cell r="M383" t="str">
            <v>6600.25 - Administrative Expenses Support Services-Indirect Labor</v>
          </cell>
        </row>
        <row r="384">
          <cell r="A384" t="str">
            <v>280.20.28.831-6600.25</v>
          </cell>
          <cell r="B384" t="str">
            <v>6600.25</v>
          </cell>
          <cell r="C384" t="str">
            <v>280.20.28.831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+++</v>
          </cell>
          <cell r="L384">
            <v>0</v>
          </cell>
          <cell r="M384" t="str">
            <v>6600.25 - Administrative Expenses Support Services-Indirect Labor</v>
          </cell>
        </row>
        <row r="385">
          <cell r="A385" t="str">
            <v>280.20.28.832-6600.25</v>
          </cell>
          <cell r="B385" t="str">
            <v>6600.25</v>
          </cell>
          <cell r="C385" t="str">
            <v>280.20.28.832</v>
          </cell>
          <cell r="D385">
            <v>4720</v>
          </cell>
          <cell r="E385">
            <v>0</v>
          </cell>
          <cell r="F385">
            <v>4720</v>
          </cell>
          <cell r="G385">
            <v>0</v>
          </cell>
          <cell r="H385">
            <v>0</v>
          </cell>
          <cell r="I385">
            <v>3539.97</v>
          </cell>
          <cell r="J385">
            <v>1180.03</v>
          </cell>
          <cell r="K385">
            <v>0.75</v>
          </cell>
          <cell r="L385">
            <v>4720</v>
          </cell>
          <cell r="M385" t="str">
            <v>6600.25 - Administrative Expenses Support Services-Indirect Labor</v>
          </cell>
        </row>
        <row r="386">
          <cell r="A386" t="str">
            <v>280.20.28.833-6600.25</v>
          </cell>
          <cell r="B386" t="str">
            <v>6600.25</v>
          </cell>
          <cell r="C386" t="str">
            <v>280.20.28.833</v>
          </cell>
          <cell r="D386">
            <v>4720</v>
          </cell>
          <cell r="E386">
            <v>0</v>
          </cell>
          <cell r="F386">
            <v>4720</v>
          </cell>
          <cell r="G386">
            <v>0</v>
          </cell>
          <cell r="H386">
            <v>0</v>
          </cell>
          <cell r="I386">
            <v>3539.97</v>
          </cell>
          <cell r="J386">
            <v>1180.03</v>
          </cell>
          <cell r="K386">
            <v>0.75</v>
          </cell>
          <cell r="L386">
            <v>4720</v>
          </cell>
          <cell r="M386" t="str">
            <v>6600.25 - Administrative Expenses Support Services-Indirect Labor</v>
          </cell>
        </row>
        <row r="387">
          <cell r="A387" t="str">
            <v>280.20.28.834-6600.25</v>
          </cell>
          <cell r="B387" t="str">
            <v>6600.25</v>
          </cell>
          <cell r="C387" t="str">
            <v>280.20.28.834</v>
          </cell>
          <cell r="D387">
            <v>275</v>
          </cell>
          <cell r="E387">
            <v>0</v>
          </cell>
          <cell r="F387">
            <v>275</v>
          </cell>
          <cell r="G387">
            <v>0</v>
          </cell>
          <cell r="H387">
            <v>0</v>
          </cell>
          <cell r="I387">
            <v>206.55</v>
          </cell>
          <cell r="J387">
            <v>68.45</v>
          </cell>
          <cell r="K387">
            <v>0.75</v>
          </cell>
          <cell r="L387">
            <v>275</v>
          </cell>
          <cell r="M387" t="str">
            <v>6600.25 - Administrative Expenses Support Services-Indirect Labor</v>
          </cell>
        </row>
        <row r="388">
          <cell r="A388" t="str">
            <v>280.20.28.835-6600.25</v>
          </cell>
          <cell r="B388" t="str">
            <v>6600.25</v>
          </cell>
          <cell r="C388" t="str">
            <v>280.20.28.835</v>
          </cell>
          <cell r="D388">
            <v>4720</v>
          </cell>
          <cell r="E388">
            <v>0</v>
          </cell>
          <cell r="F388">
            <v>4720</v>
          </cell>
          <cell r="G388">
            <v>0</v>
          </cell>
          <cell r="H388">
            <v>0</v>
          </cell>
          <cell r="I388">
            <v>3539.97</v>
          </cell>
          <cell r="J388">
            <v>1180.03</v>
          </cell>
          <cell r="K388">
            <v>0.75</v>
          </cell>
          <cell r="L388">
            <v>4720</v>
          </cell>
          <cell r="M388" t="str">
            <v>6600.25 - Administrative Expenses Support Services-Indirect Labor</v>
          </cell>
        </row>
        <row r="389">
          <cell r="A389" t="str">
            <v>280.20.28.836-6600.25</v>
          </cell>
          <cell r="B389" t="str">
            <v>6600.25</v>
          </cell>
          <cell r="C389" t="str">
            <v>280.20.28.836</v>
          </cell>
          <cell r="D389">
            <v>4720</v>
          </cell>
          <cell r="E389">
            <v>0</v>
          </cell>
          <cell r="F389">
            <v>4720</v>
          </cell>
          <cell r="G389">
            <v>0</v>
          </cell>
          <cell r="H389">
            <v>0</v>
          </cell>
          <cell r="I389">
            <v>3539.97</v>
          </cell>
          <cell r="J389">
            <v>1180.03</v>
          </cell>
          <cell r="K389">
            <v>0.75</v>
          </cell>
          <cell r="L389">
            <v>4720</v>
          </cell>
          <cell r="M389" t="str">
            <v>6600.25 - Administrative Expenses Support Services-Indirect Labor</v>
          </cell>
        </row>
        <row r="390">
          <cell r="A390" t="str">
            <v>280.20.28.837-6600.25</v>
          </cell>
          <cell r="B390" t="str">
            <v>6600.25</v>
          </cell>
          <cell r="C390" t="str">
            <v>280.20.28.837</v>
          </cell>
          <cell r="D390">
            <v>2375</v>
          </cell>
          <cell r="E390">
            <v>0</v>
          </cell>
          <cell r="F390">
            <v>2375</v>
          </cell>
          <cell r="G390">
            <v>0</v>
          </cell>
          <cell r="H390">
            <v>0</v>
          </cell>
          <cell r="I390">
            <v>1781.52</v>
          </cell>
          <cell r="J390">
            <v>593.48</v>
          </cell>
          <cell r="K390">
            <v>0.75</v>
          </cell>
          <cell r="L390">
            <v>2375</v>
          </cell>
          <cell r="M390" t="str">
            <v>6600.25 - Administrative Expenses Support Services-Indirect Labor</v>
          </cell>
        </row>
        <row r="391">
          <cell r="A391" t="str">
            <v>280.20.28.802-6600.27</v>
          </cell>
          <cell r="B391" t="str">
            <v>6600.27</v>
          </cell>
          <cell r="C391" t="str">
            <v>280.20.28.802</v>
          </cell>
          <cell r="D391">
            <v>11500</v>
          </cell>
          <cell r="E391">
            <v>0</v>
          </cell>
          <cell r="F391">
            <v>11500</v>
          </cell>
          <cell r="G391">
            <v>3131.97</v>
          </cell>
          <cell r="H391">
            <v>0</v>
          </cell>
          <cell r="I391">
            <v>4808.25</v>
          </cell>
          <cell r="J391">
            <v>6691.75</v>
          </cell>
          <cell r="K391">
            <v>0.42</v>
          </cell>
          <cell r="L391">
            <v>5019.59</v>
          </cell>
          <cell r="M391" t="str">
            <v>6600.27 - Administrative Expenses Support Services-Direct Labor</v>
          </cell>
        </row>
        <row r="392">
          <cell r="A392" t="str">
            <v>280.20.28.803-6600.27</v>
          </cell>
          <cell r="B392" t="str">
            <v>6600.27</v>
          </cell>
          <cell r="C392" t="str">
            <v>280.20.28.803</v>
          </cell>
          <cell r="D392">
            <v>18000</v>
          </cell>
          <cell r="E392">
            <v>0</v>
          </cell>
          <cell r="F392">
            <v>18000</v>
          </cell>
          <cell r="G392">
            <v>8284.69</v>
          </cell>
          <cell r="H392">
            <v>0</v>
          </cell>
          <cell r="I392">
            <v>11753.45</v>
          </cell>
          <cell r="J392">
            <v>6246.55</v>
          </cell>
          <cell r="K392">
            <v>0.65</v>
          </cell>
          <cell r="L392">
            <v>14273.11</v>
          </cell>
          <cell r="M392" t="str">
            <v>6600.27 - Administrative Expenses Support Services-Direct Labor</v>
          </cell>
        </row>
        <row r="393">
          <cell r="A393" t="str">
            <v>280.20.28.804-6600.27</v>
          </cell>
          <cell r="B393" t="str">
            <v>6600.27</v>
          </cell>
          <cell r="C393" t="str">
            <v>280.20.28.804</v>
          </cell>
          <cell r="D393">
            <v>6000</v>
          </cell>
          <cell r="E393">
            <v>0</v>
          </cell>
          <cell r="F393">
            <v>6000</v>
          </cell>
          <cell r="G393">
            <v>5872.6</v>
          </cell>
          <cell r="H393">
            <v>0</v>
          </cell>
          <cell r="I393">
            <v>16634.46</v>
          </cell>
          <cell r="J393">
            <v>-10634.46</v>
          </cell>
          <cell r="K393">
            <v>2.77</v>
          </cell>
          <cell r="L393">
            <v>4080.37</v>
          </cell>
          <cell r="M393" t="str">
            <v>6600.27 - Administrative Expenses Support Services-Direct Labor</v>
          </cell>
        </row>
        <row r="394">
          <cell r="A394" t="str">
            <v>280.20.28.805-6600.27</v>
          </cell>
          <cell r="B394" t="str">
            <v>6600.27</v>
          </cell>
          <cell r="C394" t="str">
            <v>280.20.28.805</v>
          </cell>
          <cell r="D394">
            <v>7200</v>
          </cell>
          <cell r="E394">
            <v>0</v>
          </cell>
          <cell r="F394">
            <v>7200</v>
          </cell>
          <cell r="G394">
            <v>2948.28</v>
          </cell>
          <cell r="H394">
            <v>0</v>
          </cell>
          <cell r="I394">
            <v>5514.76</v>
          </cell>
          <cell r="J394">
            <v>1685.24</v>
          </cell>
          <cell r="K394">
            <v>0.77</v>
          </cell>
          <cell r="L394">
            <v>5138.3100000000004</v>
          </cell>
          <cell r="M394" t="str">
            <v>6600.27 - Administrative Expenses Support Services-Direct Labor</v>
          </cell>
        </row>
        <row r="395">
          <cell r="A395" t="str">
            <v>280.20.28.806-6600.27</v>
          </cell>
          <cell r="B395" t="str">
            <v>6600.27</v>
          </cell>
          <cell r="C395" t="str">
            <v>280.20.28.806</v>
          </cell>
          <cell r="D395">
            <v>5000</v>
          </cell>
          <cell r="E395">
            <v>0</v>
          </cell>
          <cell r="F395">
            <v>5000</v>
          </cell>
          <cell r="G395">
            <v>1343.98</v>
          </cell>
          <cell r="H395">
            <v>0</v>
          </cell>
          <cell r="I395">
            <v>2497.3000000000002</v>
          </cell>
          <cell r="J395">
            <v>2502.6999999999998</v>
          </cell>
          <cell r="K395">
            <v>0.5</v>
          </cell>
          <cell r="L395">
            <v>3299.48</v>
          </cell>
          <cell r="M395" t="str">
            <v>6600.27 - Administrative Expenses Support Services-Direct Labor</v>
          </cell>
        </row>
        <row r="396">
          <cell r="A396" t="str">
            <v>280.20.28.807-6600.27</v>
          </cell>
          <cell r="B396" t="str">
            <v>6600.27</v>
          </cell>
          <cell r="C396" t="str">
            <v>280.20.28.807</v>
          </cell>
          <cell r="D396">
            <v>1100</v>
          </cell>
          <cell r="E396">
            <v>0</v>
          </cell>
          <cell r="F396">
            <v>1100</v>
          </cell>
          <cell r="G396">
            <v>228.61</v>
          </cell>
          <cell r="H396">
            <v>0</v>
          </cell>
          <cell r="I396">
            <v>1317.2</v>
          </cell>
          <cell r="J396">
            <v>-217.2</v>
          </cell>
          <cell r="K396">
            <v>1.2</v>
          </cell>
          <cell r="L396">
            <v>1105.5999999999999</v>
          </cell>
          <cell r="M396" t="str">
            <v>6600.27 - Administrative Expenses Support Services-Direct Labor</v>
          </cell>
        </row>
        <row r="397">
          <cell r="A397" t="str">
            <v>280.20.28.808-6600.27</v>
          </cell>
          <cell r="B397" t="str">
            <v>6600.27</v>
          </cell>
          <cell r="C397" t="str">
            <v>280.20.28.808</v>
          </cell>
          <cell r="D397">
            <v>17000</v>
          </cell>
          <cell r="E397">
            <v>0</v>
          </cell>
          <cell r="F397">
            <v>17000</v>
          </cell>
          <cell r="G397">
            <v>4165.22</v>
          </cell>
          <cell r="H397">
            <v>0</v>
          </cell>
          <cell r="I397">
            <v>11968.99</v>
          </cell>
          <cell r="J397">
            <v>5031.01</v>
          </cell>
          <cell r="K397">
            <v>0.7</v>
          </cell>
          <cell r="L397">
            <v>16076.96</v>
          </cell>
          <cell r="M397" t="str">
            <v>6600.27 - Administrative Expenses Support Services-Direct Labor</v>
          </cell>
        </row>
        <row r="398">
          <cell r="A398" t="str">
            <v>280.20.28.809-6600.27</v>
          </cell>
          <cell r="B398" t="str">
            <v>6600.27</v>
          </cell>
          <cell r="C398" t="str">
            <v>280.20.28.809</v>
          </cell>
          <cell r="D398">
            <v>23000</v>
          </cell>
          <cell r="E398">
            <v>0</v>
          </cell>
          <cell r="F398">
            <v>23000</v>
          </cell>
          <cell r="G398">
            <v>10088.19</v>
          </cell>
          <cell r="H398">
            <v>0</v>
          </cell>
          <cell r="I398">
            <v>24922.63</v>
          </cell>
          <cell r="J398">
            <v>-1922.63</v>
          </cell>
          <cell r="K398">
            <v>1.08</v>
          </cell>
          <cell r="L398">
            <v>25236.91</v>
          </cell>
          <cell r="M398" t="str">
            <v>6600.27 - Administrative Expenses Support Services-Direct Labor</v>
          </cell>
        </row>
        <row r="399">
          <cell r="A399" t="str">
            <v>280.20.28.810-6600.27</v>
          </cell>
          <cell r="B399" t="str">
            <v>6600.27</v>
          </cell>
          <cell r="C399" t="str">
            <v>280.20.28.810</v>
          </cell>
          <cell r="D399">
            <v>10500</v>
          </cell>
          <cell r="E399">
            <v>0</v>
          </cell>
          <cell r="F399">
            <v>10500</v>
          </cell>
          <cell r="G399">
            <v>2984.79</v>
          </cell>
          <cell r="H399">
            <v>0</v>
          </cell>
          <cell r="I399">
            <v>5639.96</v>
          </cell>
          <cell r="J399">
            <v>4860.04</v>
          </cell>
          <cell r="K399">
            <v>0.54</v>
          </cell>
          <cell r="L399">
            <v>5026.8900000000003</v>
          </cell>
          <cell r="M399" t="str">
            <v>6600.27 - Administrative Expenses Support Services-Direct Labor</v>
          </cell>
        </row>
        <row r="400">
          <cell r="A400" t="str">
            <v>280.20.28.811-6600.27</v>
          </cell>
          <cell r="B400" t="str">
            <v>6600.27</v>
          </cell>
          <cell r="C400" t="str">
            <v>280.20.28.811</v>
          </cell>
          <cell r="D400">
            <v>6000</v>
          </cell>
          <cell r="E400">
            <v>0</v>
          </cell>
          <cell r="F400">
            <v>6000</v>
          </cell>
          <cell r="G400">
            <v>4066.64</v>
          </cell>
          <cell r="H400">
            <v>0</v>
          </cell>
          <cell r="I400">
            <v>5987.18</v>
          </cell>
          <cell r="J400">
            <v>12.82</v>
          </cell>
          <cell r="K400">
            <v>1</v>
          </cell>
          <cell r="L400">
            <v>3449.29</v>
          </cell>
          <cell r="M400" t="str">
            <v>6600.27 - Administrative Expenses Support Services-Direct Labor</v>
          </cell>
        </row>
        <row r="401">
          <cell r="A401" t="str">
            <v>280.20.28.812-6600.27</v>
          </cell>
          <cell r="B401" t="str">
            <v>6600.27</v>
          </cell>
          <cell r="C401" t="str">
            <v>280.20.28.812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6600.27 - Administrative Expenses Support Services-Direct Labor</v>
          </cell>
        </row>
        <row r="402">
          <cell r="A402" t="str">
            <v>280.20.28.813-6600.27</v>
          </cell>
          <cell r="B402" t="str">
            <v>6600.27</v>
          </cell>
          <cell r="C402" t="str">
            <v>280.20.28.813</v>
          </cell>
          <cell r="D402">
            <v>2370</v>
          </cell>
          <cell r="E402">
            <v>0</v>
          </cell>
          <cell r="F402">
            <v>2370</v>
          </cell>
          <cell r="G402">
            <v>1018.28</v>
          </cell>
          <cell r="H402">
            <v>0</v>
          </cell>
          <cell r="I402">
            <v>1544.54</v>
          </cell>
          <cell r="J402">
            <v>825.46</v>
          </cell>
          <cell r="K402">
            <v>0.65</v>
          </cell>
          <cell r="L402">
            <v>2571.62</v>
          </cell>
          <cell r="M402" t="str">
            <v>6600.27 - Administrative Expenses Support Services-Direct Labor</v>
          </cell>
        </row>
        <row r="403">
          <cell r="A403" t="str">
            <v>280.20.28.814-6600.27</v>
          </cell>
          <cell r="B403" t="str">
            <v>6600.27</v>
          </cell>
          <cell r="C403" t="str">
            <v>280.20.28.814</v>
          </cell>
          <cell r="D403">
            <v>27000</v>
          </cell>
          <cell r="E403">
            <v>0</v>
          </cell>
          <cell r="F403">
            <v>27000</v>
          </cell>
          <cell r="G403">
            <v>10395.69</v>
          </cell>
          <cell r="H403">
            <v>0</v>
          </cell>
          <cell r="I403">
            <v>19664.79</v>
          </cell>
          <cell r="J403">
            <v>7335.21</v>
          </cell>
          <cell r="K403">
            <v>0.73</v>
          </cell>
          <cell r="L403">
            <v>31799.84</v>
          </cell>
          <cell r="M403" t="str">
            <v>6600.27 - Administrative Expenses Support Services-Direct Labor</v>
          </cell>
        </row>
        <row r="404">
          <cell r="A404" t="str">
            <v>280.20.28.815-6600.27</v>
          </cell>
          <cell r="B404" t="str">
            <v>6600.27</v>
          </cell>
          <cell r="C404" t="str">
            <v>280.20.28.815</v>
          </cell>
          <cell r="D404">
            <v>6500</v>
          </cell>
          <cell r="E404">
            <v>0</v>
          </cell>
          <cell r="F404">
            <v>6500</v>
          </cell>
          <cell r="G404">
            <v>1269.1199999999999</v>
          </cell>
          <cell r="H404">
            <v>0</v>
          </cell>
          <cell r="I404">
            <v>2688.23</v>
          </cell>
          <cell r="J404">
            <v>3811.77</v>
          </cell>
          <cell r="K404">
            <v>0.41</v>
          </cell>
          <cell r="L404">
            <v>2333.63</v>
          </cell>
          <cell r="M404" t="str">
            <v>6600.27 - Administrative Expenses Support Services-Direct Labor</v>
          </cell>
        </row>
        <row r="405">
          <cell r="A405" t="str">
            <v>280.20.28.816-6600.27</v>
          </cell>
          <cell r="B405" t="str">
            <v>6600.27</v>
          </cell>
          <cell r="C405" t="str">
            <v>280.20.28.816</v>
          </cell>
          <cell r="D405">
            <v>9000</v>
          </cell>
          <cell r="E405">
            <v>0</v>
          </cell>
          <cell r="F405">
            <v>9000</v>
          </cell>
          <cell r="G405">
            <v>4085.29</v>
          </cell>
          <cell r="H405">
            <v>0</v>
          </cell>
          <cell r="I405">
            <v>7875.3</v>
          </cell>
          <cell r="J405">
            <v>1124.7</v>
          </cell>
          <cell r="K405">
            <v>0.88</v>
          </cell>
          <cell r="L405">
            <v>7223.92</v>
          </cell>
          <cell r="M405" t="str">
            <v>6600.27 - Administrative Expenses Support Services-Direct Labor</v>
          </cell>
        </row>
        <row r="406">
          <cell r="A406" t="str">
            <v>280.20.28.817-6600.27</v>
          </cell>
          <cell r="B406" t="str">
            <v>6600.27</v>
          </cell>
          <cell r="C406" t="str">
            <v>280.20.28.817</v>
          </cell>
          <cell r="D406">
            <v>35000</v>
          </cell>
          <cell r="E406">
            <v>0</v>
          </cell>
          <cell r="F406">
            <v>35000</v>
          </cell>
          <cell r="G406">
            <v>9913.2999999999993</v>
          </cell>
          <cell r="H406">
            <v>0</v>
          </cell>
          <cell r="I406">
            <v>24861.09</v>
          </cell>
          <cell r="J406">
            <v>10138.91</v>
          </cell>
          <cell r="K406">
            <v>0.71</v>
          </cell>
          <cell r="L406">
            <v>36649.9</v>
          </cell>
          <cell r="M406" t="str">
            <v>6600.27 - Administrative Expenses Support Services-Direct Labor</v>
          </cell>
        </row>
        <row r="407">
          <cell r="A407" t="str">
            <v>280.20.28.818-6600.27</v>
          </cell>
          <cell r="B407" t="str">
            <v>6600.27</v>
          </cell>
          <cell r="C407" t="str">
            <v>280.20.28.818</v>
          </cell>
          <cell r="D407">
            <v>30000</v>
          </cell>
          <cell r="E407">
            <v>0</v>
          </cell>
          <cell r="F407">
            <v>30000</v>
          </cell>
          <cell r="G407">
            <v>14561.47</v>
          </cell>
          <cell r="H407">
            <v>0</v>
          </cell>
          <cell r="I407">
            <v>28402.62</v>
          </cell>
          <cell r="J407">
            <v>1597.38</v>
          </cell>
          <cell r="K407">
            <v>0.95</v>
          </cell>
          <cell r="L407">
            <v>29273.57</v>
          </cell>
          <cell r="M407" t="str">
            <v>6600.27 - Administrative Expenses Support Services-Direct Labor</v>
          </cell>
        </row>
        <row r="408">
          <cell r="A408" t="str">
            <v>280.20.28.819-6600.27</v>
          </cell>
          <cell r="B408" t="str">
            <v>6600.27</v>
          </cell>
          <cell r="C408" t="str">
            <v>280.20.28.819</v>
          </cell>
          <cell r="D408">
            <v>33000</v>
          </cell>
          <cell r="E408">
            <v>0</v>
          </cell>
          <cell r="F408">
            <v>33000</v>
          </cell>
          <cell r="G408">
            <v>10251.879999999999</v>
          </cell>
          <cell r="H408">
            <v>0</v>
          </cell>
          <cell r="I408">
            <v>24306.79</v>
          </cell>
          <cell r="J408">
            <v>8693.2099999999991</v>
          </cell>
          <cell r="K408">
            <v>0.74</v>
          </cell>
          <cell r="L408">
            <v>29370.77</v>
          </cell>
          <cell r="M408" t="str">
            <v>6600.27 - Administrative Expenses Support Services-Direct Labor</v>
          </cell>
        </row>
        <row r="409">
          <cell r="A409" t="str">
            <v>280.20.28.820-6600.27</v>
          </cell>
          <cell r="B409" t="str">
            <v>6600.27</v>
          </cell>
          <cell r="C409" t="str">
            <v>280.20.28.820</v>
          </cell>
          <cell r="D409">
            <v>33000</v>
          </cell>
          <cell r="E409">
            <v>0</v>
          </cell>
          <cell r="F409">
            <v>33000</v>
          </cell>
          <cell r="G409">
            <v>14119.11</v>
          </cell>
          <cell r="H409">
            <v>0</v>
          </cell>
          <cell r="I409">
            <v>28870.240000000002</v>
          </cell>
          <cell r="J409">
            <v>4129.76</v>
          </cell>
          <cell r="K409">
            <v>0.87</v>
          </cell>
          <cell r="L409">
            <v>30383.64</v>
          </cell>
          <cell r="M409" t="str">
            <v>6600.27 - Administrative Expenses Support Services-Direct Labor</v>
          </cell>
        </row>
        <row r="410">
          <cell r="A410" t="str">
            <v>280.20.28.821-6600.27</v>
          </cell>
          <cell r="B410" t="str">
            <v>6600.27</v>
          </cell>
          <cell r="C410" t="str">
            <v>280.20.28.821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  <cell r="M410" t="str">
            <v>6600.27 - Administrative Expenses Support Services-Direct Labor</v>
          </cell>
        </row>
        <row r="411">
          <cell r="A411" t="str">
            <v>280.20.28.822-6600.27</v>
          </cell>
          <cell r="B411" t="str">
            <v>6600.27</v>
          </cell>
          <cell r="C411" t="str">
            <v>280.20.28.822</v>
          </cell>
          <cell r="D411">
            <v>35000</v>
          </cell>
          <cell r="E411">
            <v>0</v>
          </cell>
          <cell r="F411">
            <v>35000</v>
          </cell>
          <cell r="G411">
            <v>12406.61</v>
          </cell>
          <cell r="H411">
            <v>0</v>
          </cell>
          <cell r="I411">
            <v>28891.65</v>
          </cell>
          <cell r="J411">
            <v>6108.35</v>
          </cell>
          <cell r="K411">
            <v>0.83</v>
          </cell>
          <cell r="L411">
            <v>40448.97</v>
          </cell>
          <cell r="M411" t="str">
            <v>6600.27 - Administrative Expenses Support Services-Direct Labor</v>
          </cell>
        </row>
        <row r="412">
          <cell r="A412" t="str">
            <v>280.20.28.823-6600.27</v>
          </cell>
          <cell r="B412" t="str">
            <v>6600.27</v>
          </cell>
          <cell r="C412" t="str">
            <v>280.20.28.823</v>
          </cell>
          <cell r="D412">
            <v>62000</v>
          </cell>
          <cell r="E412">
            <v>0</v>
          </cell>
          <cell r="F412">
            <v>62000</v>
          </cell>
          <cell r="G412">
            <v>43900.82</v>
          </cell>
          <cell r="H412">
            <v>0</v>
          </cell>
          <cell r="I412">
            <v>97211.8</v>
          </cell>
          <cell r="J412">
            <v>-35211.800000000003</v>
          </cell>
          <cell r="K412">
            <v>1.57</v>
          </cell>
          <cell r="L412">
            <v>101738.22</v>
          </cell>
          <cell r="M412" t="str">
            <v>6600.27 - Administrative Expenses Support Services-Direct Labor</v>
          </cell>
        </row>
        <row r="413">
          <cell r="A413" t="str">
            <v>280.20.28.824-6600.27</v>
          </cell>
          <cell r="B413" t="str">
            <v>6600.27</v>
          </cell>
          <cell r="C413" t="str">
            <v>280.20.28.824</v>
          </cell>
          <cell r="D413">
            <v>3500</v>
          </cell>
          <cell r="E413">
            <v>0</v>
          </cell>
          <cell r="F413">
            <v>3500</v>
          </cell>
          <cell r="G413">
            <v>494.06</v>
          </cell>
          <cell r="H413">
            <v>0</v>
          </cell>
          <cell r="I413">
            <v>1214.46</v>
          </cell>
          <cell r="J413">
            <v>2285.54</v>
          </cell>
          <cell r="K413">
            <v>0.35</v>
          </cell>
          <cell r="L413">
            <v>4400.03</v>
          </cell>
          <cell r="M413" t="str">
            <v>6600.27 - Administrative Expenses Support Services-Direct Labor</v>
          </cell>
        </row>
        <row r="414">
          <cell r="A414" t="str">
            <v>280.20.28.825-6600.27</v>
          </cell>
          <cell r="B414" t="str">
            <v>6600.27</v>
          </cell>
          <cell r="C414" t="str">
            <v>280.20.28.825</v>
          </cell>
          <cell r="D414">
            <v>7000</v>
          </cell>
          <cell r="E414">
            <v>0</v>
          </cell>
          <cell r="F414">
            <v>7000</v>
          </cell>
          <cell r="G414">
            <v>8685.6200000000008</v>
          </cell>
          <cell r="H414">
            <v>0</v>
          </cell>
          <cell r="I414">
            <v>10680.07</v>
          </cell>
          <cell r="J414">
            <v>-3680.07</v>
          </cell>
          <cell r="K414">
            <v>1.53</v>
          </cell>
          <cell r="L414">
            <v>11185.79</v>
          </cell>
          <cell r="M414" t="str">
            <v>6600.27 - Administrative Expenses Support Services-Direct Labor</v>
          </cell>
        </row>
        <row r="415">
          <cell r="A415" t="str">
            <v>280.20.28.826-6600.27</v>
          </cell>
          <cell r="B415" t="str">
            <v>6600.27</v>
          </cell>
          <cell r="C415" t="str">
            <v>280.20.28.826</v>
          </cell>
          <cell r="D415">
            <v>84000</v>
          </cell>
          <cell r="E415">
            <v>0</v>
          </cell>
          <cell r="F415">
            <v>84000</v>
          </cell>
          <cell r="G415">
            <v>53120.93</v>
          </cell>
          <cell r="H415">
            <v>0</v>
          </cell>
          <cell r="I415">
            <v>90811.23</v>
          </cell>
          <cell r="J415">
            <v>-6811.23</v>
          </cell>
          <cell r="K415">
            <v>1.08</v>
          </cell>
          <cell r="L415">
            <v>92164.05</v>
          </cell>
          <cell r="M415" t="str">
            <v>6600.27 - Administrative Expenses Support Services-Direct Labor</v>
          </cell>
        </row>
        <row r="416">
          <cell r="A416" t="str">
            <v>280.20.28.827-6600.27</v>
          </cell>
          <cell r="B416" t="str">
            <v>6600.27</v>
          </cell>
          <cell r="C416" t="str">
            <v>280.20.28.827</v>
          </cell>
          <cell r="D416">
            <v>3500</v>
          </cell>
          <cell r="E416">
            <v>0</v>
          </cell>
          <cell r="F416">
            <v>3500</v>
          </cell>
          <cell r="G416">
            <v>1752.8</v>
          </cell>
          <cell r="H416">
            <v>0</v>
          </cell>
          <cell r="I416">
            <v>4182.92</v>
          </cell>
          <cell r="J416">
            <v>-682.92</v>
          </cell>
          <cell r="K416">
            <v>1.2</v>
          </cell>
          <cell r="L416">
            <v>1245.1300000000001</v>
          </cell>
          <cell r="M416" t="str">
            <v>6600.27 - Administrative Expenses Support Services-Direct Labor</v>
          </cell>
        </row>
        <row r="417">
          <cell r="A417" t="str">
            <v>280.20.28.828-6600.27</v>
          </cell>
          <cell r="B417" t="str">
            <v>6600.27</v>
          </cell>
          <cell r="C417" t="str">
            <v>280.20.28.828</v>
          </cell>
          <cell r="D417">
            <v>4400</v>
          </cell>
          <cell r="E417">
            <v>0</v>
          </cell>
          <cell r="F417">
            <v>4400</v>
          </cell>
          <cell r="G417">
            <v>1611.95</v>
          </cell>
          <cell r="H417">
            <v>0</v>
          </cell>
          <cell r="I417">
            <v>2396.4899999999998</v>
          </cell>
          <cell r="J417">
            <v>2003.51</v>
          </cell>
          <cell r="K417">
            <v>0.54</v>
          </cell>
          <cell r="L417">
            <v>5044.8500000000004</v>
          </cell>
          <cell r="M417" t="str">
            <v>6600.27 - Administrative Expenses Support Services-Direct Labor</v>
          </cell>
        </row>
        <row r="418">
          <cell r="A418" t="str">
            <v>280.20.28.829-6600.27</v>
          </cell>
          <cell r="B418" t="str">
            <v>6600.27</v>
          </cell>
          <cell r="C418" t="str">
            <v>280.20.28.829</v>
          </cell>
          <cell r="D418">
            <v>5000</v>
          </cell>
          <cell r="E418">
            <v>0</v>
          </cell>
          <cell r="F418">
            <v>5000</v>
          </cell>
          <cell r="G418">
            <v>3355.09</v>
          </cell>
          <cell r="H418">
            <v>0</v>
          </cell>
          <cell r="I418">
            <v>4789.99</v>
          </cell>
          <cell r="J418">
            <v>210.01</v>
          </cell>
          <cell r="K418">
            <v>0.96</v>
          </cell>
          <cell r="L418">
            <v>2432.16</v>
          </cell>
          <cell r="M418" t="str">
            <v>6600.27 - Administrative Expenses Support Services-Direct Labor</v>
          </cell>
        </row>
        <row r="419">
          <cell r="A419" t="str">
            <v>280.20.28.831-6600.27</v>
          </cell>
          <cell r="B419" t="str">
            <v>6600.27</v>
          </cell>
          <cell r="C419" t="str">
            <v>280.20.28.831</v>
          </cell>
          <cell r="D419">
            <v>11500</v>
          </cell>
          <cell r="E419">
            <v>0</v>
          </cell>
          <cell r="F419">
            <v>11500</v>
          </cell>
          <cell r="G419">
            <v>2939</v>
          </cell>
          <cell r="H419">
            <v>0</v>
          </cell>
          <cell r="I419">
            <v>8217.01</v>
          </cell>
          <cell r="J419">
            <v>3282.99</v>
          </cell>
          <cell r="K419">
            <v>0.71</v>
          </cell>
          <cell r="L419">
            <v>8160.2</v>
          </cell>
          <cell r="M419" t="str">
            <v>6600.27 - Administrative Expenses Support Services-Direct Labor</v>
          </cell>
        </row>
        <row r="420">
          <cell r="A420" t="str">
            <v>280.20.28.832-6600.27</v>
          </cell>
          <cell r="B420" t="str">
            <v>6600.27</v>
          </cell>
          <cell r="C420" t="str">
            <v>280.20.28.832</v>
          </cell>
          <cell r="D420">
            <v>9500</v>
          </cell>
          <cell r="E420">
            <v>0</v>
          </cell>
          <cell r="F420">
            <v>9500</v>
          </cell>
          <cell r="G420">
            <v>5023.05</v>
          </cell>
          <cell r="H420">
            <v>0</v>
          </cell>
          <cell r="I420">
            <v>11604.16</v>
          </cell>
          <cell r="J420">
            <v>-2104.16</v>
          </cell>
          <cell r="K420">
            <v>1.22</v>
          </cell>
          <cell r="L420">
            <v>10655.46</v>
          </cell>
          <cell r="M420" t="str">
            <v>6600.27 - Administrative Expenses Support Services-Direct Labor</v>
          </cell>
        </row>
        <row r="421">
          <cell r="A421" t="str">
            <v>280.20.28.833-6600.27</v>
          </cell>
          <cell r="B421" t="str">
            <v>6600.27</v>
          </cell>
          <cell r="C421" t="str">
            <v>280.20.28.833</v>
          </cell>
          <cell r="D421">
            <v>7500</v>
          </cell>
          <cell r="E421">
            <v>0</v>
          </cell>
          <cell r="F421">
            <v>7500</v>
          </cell>
          <cell r="G421">
            <v>3341.42</v>
          </cell>
          <cell r="H421">
            <v>0</v>
          </cell>
          <cell r="I421">
            <v>6944.23</v>
          </cell>
          <cell r="J421">
            <v>555.77</v>
          </cell>
          <cell r="K421">
            <v>0.93</v>
          </cell>
          <cell r="L421">
            <v>10433.219999999999</v>
          </cell>
          <cell r="M421" t="str">
            <v>6600.27 - Administrative Expenses Support Services-Direct Labor</v>
          </cell>
        </row>
        <row r="422">
          <cell r="A422" t="str">
            <v>280.20.28.834-6600.27</v>
          </cell>
          <cell r="B422" t="str">
            <v>6600.27</v>
          </cell>
          <cell r="C422" t="str">
            <v>280.20.28.834</v>
          </cell>
          <cell r="D422">
            <v>1000</v>
          </cell>
          <cell r="E422">
            <v>0</v>
          </cell>
          <cell r="F422">
            <v>1000</v>
          </cell>
          <cell r="G422">
            <v>254.57</v>
          </cell>
          <cell r="H422">
            <v>0</v>
          </cell>
          <cell r="I422">
            <v>386.14</v>
          </cell>
          <cell r="J422">
            <v>613.86</v>
          </cell>
          <cell r="K422">
            <v>0.39</v>
          </cell>
          <cell r="L422">
            <v>642.9</v>
          </cell>
          <cell r="M422" t="str">
            <v>6600.27 - Administrative Expenses Support Services-Direct Labor</v>
          </cell>
        </row>
        <row r="423">
          <cell r="A423" t="str">
            <v>280.20.28.835-6600.27</v>
          </cell>
          <cell r="B423" t="str">
            <v>6600.27</v>
          </cell>
          <cell r="C423" t="str">
            <v>280.20.28.835</v>
          </cell>
          <cell r="D423">
            <v>6000</v>
          </cell>
          <cell r="E423">
            <v>0</v>
          </cell>
          <cell r="F423">
            <v>6000</v>
          </cell>
          <cell r="G423">
            <v>846.83</v>
          </cell>
          <cell r="H423">
            <v>0</v>
          </cell>
          <cell r="I423">
            <v>1560.83</v>
          </cell>
          <cell r="J423">
            <v>4439.17</v>
          </cell>
          <cell r="K423">
            <v>0.26</v>
          </cell>
          <cell r="L423">
            <v>798.18</v>
          </cell>
          <cell r="M423" t="str">
            <v>6600.27 - Administrative Expenses Support Services-Direct Labor</v>
          </cell>
        </row>
        <row r="424">
          <cell r="A424" t="str">
            <v>280.20.28.836-6600.27</v>
          </cell>
          <cell r="B424" t="str">
            <v>6600.27</v>
          </cell>
          <cell r="C424" t="str">
            <v>280.20.28.836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  <cell r="M424" t="str">
            <v>6600.27 - Administrative Expenses Support Services-Direct Labor</v>
          </cell>
        </row>
        <row r="425">
          <cell r="A425" t="str">
            <v>280.20.28.837-6600.27</v>
          </cell>
          <cell r="B425" t="str">
            <v>6600.27</v>
          </cell>
          <cell r="C425" t="str">
            <v>280.20.28.837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  <cell r="M425" t="str">
            <v>6600.27 - Administrative Expenses Support Services-Direct Labor</v>
          </cell>
        </row>
        <row r="426">
          <cell r="A426" t="str">
            <v>280.00.00.900-7000.03</v>
          </cell>
          <cell r="B426" t="str">
            <v>7000.03</v>
          </cell>
          <cell r="C426" t="str">
            <v>280.00.00.900</v>
          </cell>
          <cell r="D426">
            <v>0</v>
          </cell>
          <cell r="E426">
            <v>15030</v>
          </cell>
          <cell r="F426">
            <v>15030</v>
          </cell>
          <cell r="G426">
            <v>0</v>
          </cell>
          <cell r="H426">
            <v>0</v>
          </cell>
          <cell r="I426">
            <v>13113.55</v>
          </cell>
          <cell r="J426">
            <v>1916.45</v>
          </cell>
          <cell r="K426">
            <v>0.87</v>
          </cell>
          <cell r="L426">
            <v>7084.41</v>
          </cell>
          <cell r="M426" t="str">
            <v>7000.03 - Capital Outlay Operations Equip-Minor</v>
          </cell>
        </row>
        <row r="427">
          <cell r="A427" t="str">
            <v>280.00.00.900-7000.04</v>
          </cell>
          <cell r="B427" t="str">
            <v>7000.04</v>
          </cell>
          <cell r="C427" t="str">
            <v>280.00.00.900</v>
          </cell>
          <cell r="D427">
            <v>0</v>
          </cell>
          <cell r="E427">
            <v>50000</v>
          </cell>
          <cell r="F427">
            <v>50000</v>
          </cell>
          <cell r="G427">
            <v>0</v>
          </cell>
          <cell r="H427">
            <v>0</v>
          </cell>
          <cell r="I427">
            <v>49138.65</v>
          </cell>
          <cell r="J427">
            <v>861.35</v>
          </cell>
          <cell r="K427">
            <v>0.98</v>
          </cell>
          <cell r="L427">
            <v>34045.39</v>
          </cell>
          <cell r="M427" t="str">
            <v>7000.04 - Capital Outlay Operations Equipment-Major</v>
          </cell>
        </row>
        <row r="428">
          <cell r="A428" t="str">
            <v>280.00.00.900-7000.99</v>
          </cell>
          <cell r="B428" t="str">
            <v>7000.99</v>
          </cell>
          <cell r="C428" t="str">
            <v>280.00.00.900</v>
          </cell>
          <cell r="D428">
            <v>17195</v>
          </cell>
          <cell r="E428">
            <v>-17195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+++</v>
          </cell>
          <cell r="L428">
            <v>0</v>
          </cell>
          <cell r="M428" t="str">
            <v>7000.99 - Capital Outlay General</v>
          </cell>
        </row>
        <row r="429">
          <cell r="A429" t="str">
            <v>280.00.00.900-8000.99</v>
          </cell>
          <cell r="B429" t="str">
            <v>8000.99</v>
          </cell>
          <cell r="C429" t="str">
            <v>280.00.00.900</v>
          </cell>
          <cell r="D429">
            <v>50000</v>
          </cell>
          <cell r="E429">
            <v>-50000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+++</v>
          </cell>
          <cell r="L429">
            <v>0</v>
          </cell>
          <cell r="M429" t="str">
            <v>8000.99 - Capital Improvements-General Government General</v>
          </cell>
        </row>
        <row r="430">
          <cell r="A430" t="str">
            <v>280.20.28.818-8300.22</v>
          </cell>
          <cell r="B430" t="str">
            <v>8300.22</v>
          </cell>
          <cell r="C430" t="str">
            <v>280.20.28.818</v>
          </cell>
          <cell r="D430">
            <v>5000</v>
          </cell>
          <cell r="E430">
            <v>0</v>
          </cell>
          <cell r="F430">
            <v>5000</v>
          </cell>
          <cell r="G430">
            <v>0</v>
          </cell>
          <cell r="H430">
            <v>0</v>
          </cell>
          <cell r="I430">
            <v>0</v>
          </cell>
          <cell r="J430">
            <v>5000</v>
          </cell>
          <cell r="K430">
            <v>0</v>
          </cell>
          <cell r="L430">
            <v>0</v>
          </cell>
          <cell r="M430" t="str">
            <v xml:space="preserve">8300.22 - Capital Improvements-Parks LMD Well </v>
          </cell>
        </row>
        <row r="431">
          <cell r="A431" t="str">
            <v>280.20.28.819-8300.22</v>
          </cell>
          <cell r="B431" t="str">
            <v>8300.22</v>
          </cell>
          <cell r="C431" t="str">
            <v>280.20.28.819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+++</v>
          </cell>
          <cell r="L431">
            <v>0</v>
          </cell>
          <cell r="M431" t="str">
            <v xml:space="preserve">8300.22 - Capital Improvements-Parks LMD Well </v>
          </cell>
        </row>
        <row r="432">
          <cell r="A432" t="str">
            <v>280.20.28.820-8300.22</v>
          </cell>
          <cell r="B432" t="str">
            <v>8300.22</v>
          </cell>
          <cell r="C432" t="str">
            <v>280.20.28.820</v>
          </cell>
          <cell r="D432">
            <v>5000</v>
          </cell>
          <cell r="E432">
            <v>0</v>
          </cell>
          <cell r="F432">
            <v>5000</v>
          </cell>
          <cell r="G432">
            <v>0</v>
          </cell>
          <cell r="H432">
            <v>0</v>
          </cell>
          <cell r="I432">
            <v>0</v>
          </cell>
          <cell r="J432">
            <v>5000</v>
          </cell>
          <cell r="K432">
            <v>0</v>
          </cell>
          <cell r="L432">
            <v>0</v>
          </cell>
          <cell r="M432" t="str">
            <v xml:space="preserve">8300.22 - Capital Improvements-Parks LMD Well </v>
          </cell>
        </row>
        <row r="433">
          <cell r="A433" t="str">
            <v>280.20.28.823-8300.22</v>
          </cell>
          <cell r="B433" t="str">
            <v>8300.22</v>
          </cell>
          <cell r="C433" t="str">
            <v>280.20.28.823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  <cell r="M433" t="str">
            <v xml:space="preserve">8300.22 - Capital Improvements-Parks LMD Well </v>
          </cell>
        </row>
        <row r="434">
          <cell r="A434" t="str">
            <v>280.20.28.826-8300.22</v>
          </cell>
          <cell r="B434" t="str">
            <v>8300.22</v>
          </cell>
          <cell r="C434" t="str">
            <v>280.20.28.826</v>
          </cell>
          <cell r="D434">
            <v>10000</v>
          </cell>
          <cell r="E434">
            <v>0</v>
          </cell>
          <cell r="F434">
            <v>10000</v>
          </cell>
          <cell r="G434">
            <v>0</v>
          </cell>
          <cell r="H434">
            <v>0</v>
          </cell>
          <cell r="I434">
            <v>7052.51</v>
          </cell>
          <cell r="J434">
            <v>2947.49</v>
          </cell>
          <cell r="K434">
            <v>0.71</v>
          </cell>
          <cell r="L434">
            <v>0</v>
          </cell>
          <cell r="M434" t="str">
            <v xml:space="preserve">8300.22 - Capital Improvements-Parks LMD Well </v>
          </cell>
        </row>
        <row r="435">
          <cell r="A435" t="str">
            <v>280.20.28.802-8300.97</v>
          </cell>
          <cell r="B435" t="str">
            <v>8300.97</v>
          </cell>
          <cell r="C435" t="str">
            <v>280.20.28.802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  <cell r="M435" t="str">
            <v xml:space="preserve">8300.97 - Capital Improvements-Parks LMD Cap Reserve </v>
          </cell>
        </row>
        <row r="436">
          <cell r="A436" t="str">
            <v>280.20.28.803-8300.97</v>
          </cell>
          <cell r="B436" t="str">
            <v>8300.97</v>
          </cell>
          <cell r="C436" t="str">
            <v>280.20.28.803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  <cell r="M436" t="str">
            <v xml:space="preserve">8300.97 - Capital Improvements-Parks LMD Cap Reserve </v>
          </cell>
        </row>
        <row r="437">
          <cell r="A437" t="str">
            <v>280.20.28.804-8300.97</v>
          </cell>
          <cell r="B437" t="str">
            <v>8300.97</v>
          </cell>
          <cell r="C437" t="str">
            <v>280.20.28.804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 xml:space="preserve">8300.97 - Capital Improvements-Parks LMD Cap Reserve </v>
          </cell>
        </row>
        <row r="438">
          <cell r="A438" t="str">
            <v>280.20.28.805-8300.97</v>
          </cell>
          <cell r="B438" t="str">
            <v>8300.97</v>
          </cell>
          <cell r="C438" t="str">
            <v>280.20.28.805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  <cell r="L438">
            <v>0</v>
          </cell>
          <cell r="M438" t="str">
            <v xml:space="preserve">8300.97 - Capital Improvements-Parks LMD Cap Reserve </v>
          </cell>
        </row>
        <row r="439">
          <cell r="A439" t="str">
            <v>280.20.28.806-8300.97</v>
          </cell>
          <cell r="B439" t="str">
            <v>8300.97</v>
          </cell>
          <cell r="C439" t="str">
            <v>280.20.28.806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  <cell r="M439" t="str">
            <v xml:space="preserve">8300.97 - Capital Improvements-Parks LMD Cap Reserve </v>
          </cell>
        </row>
        <row r="440">
          <cell r="A440" t="str">
            <v>280.20.28.807-8300.97</v>
          </cell>
          <cell r="B440" t="str">
            <v>8300.97</v>
          </cell>
          <cell r="C440" t="str">
            <v>280.20.28.807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  <cell r="M440" t="str">
            <v xml:space="preserve">8300.97 - Capital Improvements-Parks LMD Cap Reserve </v>
          </cell>
        </row>
        <row r="441">
          <cell r="A441" t="str">
            <v>280.20.28.808-8300.97</v>
          </cell>
          <cell r="B441" t="str">
            <v>8300.97</v>
          </cell>
          <cell r="C441" t="str">
            <v>280.20.28.808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  <cell r="M441" t="str">
            <v xml:space="preserve">8300.97 - Capital Improvements-Parks LMD Cap Reserve </v>
          </cell>
        </row>
        <row r="442">
          <cell r="A442" t="str">
            <v>280.20.28.809-8300.97</v>
          </cell>
          <cell r="B442" t="str">
            <v>8300.97</v>
          </cell>
          <cell r="C442" t="str">
            <v>280.20.28.809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+++</v>
          </cell>
          <cell r="L442">
            <v>0</v>
          </cell>
          <cell r="M442" t="str">
            <v xml:space="preserve">8300.97 - Capital Improvements-Parks LMD Cap Reserve </v>
          </cell>
        </row>
        <row r="443">
          <cell r="A443" t="str">
            <v>280.20.28.810-8300.97</v>
          </cell>
          <cell r="B443" t="str">
            <v>8300.97</v>
          </cell>
          <cell r="C443" t="str">
            <v>280.20.28.810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+++</v>
          </cell>
          <cell r="L443">
            <v>0</v>
          </cell>
          <cell r="M443" t="str">
            <v xml:space="preserve">8300.97 - Capital Improvements-Parks LMD Cap Reserve </v>
          </cell>
        </row>
        <row r="444">
          <cell r="A444" t="str">
            <v>280.20.28.811-8300.97</v>
          </cell>
          <cell r="B444" t="str">
            <v>8300.97</v>
          </cell>
          <cell r="C444" t="str">
            <v>280.20.28.811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  <cell r="M444" t="str">
            <v xml:space="preserve">8300.97 - Capital Improvements-Parks LMD Cap Reserve </v>
          </cell>
        </row>
        <row r="445">
          <cell r="A445" t="str">
            <v>280.20.28.812-8300.97</v>
          </cell>
          <cell r="B445" t="str">
            <v>8300.97</v>
          </cell>
          <cell r="C445" t="str">
            <v>280.20.28.812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+++</v>
          </cell>
          <cell r="L445">
            <v>0</v>
          </cell>
          <cell r="M445" t="str">
            <v xml:space="preserve">8300.97 - Capital Improvements-Parks LMD Cap Reserve </v>
          </cell>
        </row>
        <row r="446">
          <cell r="A446" t="str">
            <v>280.20.28.813-8300.97</v>
          </cell>
          <cell r="B446" t="str">
            <v>8300.97</v>
          </cell>
          <cell r="C446" t="str">
            <v>280.20.28.813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  <cell r="M446" t="str">
            <v xml:space="preserve">8300.97 - Capital Improvements-Parks LMD Cap Reserve </v>
          </cell>
        </row>
        <row r="447">
          <cell r="A447" t="str">
            <v>280.20.28.814-8300.97</v>
          </cell>
          <cell r="B447" t="str">
            <v>8300.97</v>
          </cell>
          <cell r="C447" t="str">
            <v>280.20.28.814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str">
            <v>+++</v>
          </cell>
          <cell r="L447">
            <v>0</v>
          </cell>
          <cell r="M447" t="str">
            <v xml:space="preserve">8300.97 - Capital Improvements-Parks LMD Cap Reserve </v>
          </cell>
        </row>
        <row r="448">
          <cell r="A448" t="str">
            <v>280.20.28.815-8300.97</v>
          </cell>
          <cell r="B448" t="str">
            <v>8300.97</v>
          </cell>
          <cell r="C448" t="str">
            <v>280.20.28.815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str">
            <v>+++</v>
          </cell>
          <cell r="L448">
            <v>0</v>
          </cell>
          <cell r="M448" t="str">
            <v xml:space="preserve">8300.97 - Capital Improvements-Parks LMD Cap Reserve </v>
          </cell>
        </row>
        <row r="449">
          <cell r="A449" t="str">
            <v>280.20.28.816-8300.97</v>
          </cell>
          <cell r="B449" t="str">
            <v>8300.97</v>
          </cell>
          <cell r="C449" t="str">
            <v>280.20.28.816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  <cell r="M449" t="str">
            <v xml:space="preserve">8300.97 - Capital Improvements-Parks LMD Cap Reserve </v>
          </cell>
        </row>
        <row r="450">
          <cell r="A450" t="str">
            <v>280.20.28.817-8300.97</v>
          </cell>
          <cell r="B450" t="str">
            <v>8300.97</v>
          </cell>
          <cell r="C450" t="str">
            <v>280.20.28.817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str">
            <v>+++</v>
          </cell>
          <cell r="L450">
            <v>0</v>
          </cell>
          <cell r="M450" t="str">
            <v xml:space="preserve">8300.97 - Capital Improvements-Parks LMD Cap Reserve </v>
          </cell>
        </row>
        <row r="451">
          <cell r="A451" t="str">
            <v>280.20.28.818-8300.97</v>
          </cell>
          <cell r="B451" t="str">
            <v>8300.97</v>
          </cell>
          <cell r="C451" t="str">
            <v>280.20.28.818</v>
          </cell>
          <cell r="D451">
            <v>5000</v>
          </cell>
          <cell r="E451">
            <v>0</v>
          </cell>
          <cell r="F451">
            <v>5000</v>
          </cell>
          <cell r="G451">
            <v>0</v>
          </cell>
          <cell r="H451">
            <v>0</v>
          </cell>
          <cell r="I451">
            <v>0</v>
          </cell>
          <cell r="J451">
            <v>5000</v>
          </cell>
          <cell r="K451">
            <v>0</v>
          </cell>
          <cell r="L451">
            <v>0</v>
          </cell>
          <cell r="M451" t="str">
            <v xml:space="preserve">8300.97 - Capital Improvements-Parks LMD Cap Reserve </v>
          </cell>
        </row>
        <row r="452">
          <cell r="A452" t="str">
            <v>280.20.28.819-8300.97</v>
          </cell>
          <cell r="B452" t="str">
            <v>8300.97</v>
          </cell>
          <cell r="C452" t="str">
            <v>280.20.28.819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  <cell r="M452" t="str">
            <v xml:space="preserve">8300.97 - Capital Improvements-Parks LMD Cap Reserve </v>
          </cell>
        </row>
        <row r="453">
          <cell r="A453" t="str">
            <v>280.20.28.820-8300.97</v>
          </cell>
          <cell r="B453" t="str">
            <v>8300.97</v>
          </cell>
          <cell r="C453" t="str">
            <v>280.20.28.820</v>
          </cell>
          <cell r="D453">
            <v>5000</v>
          </cell>
          <cell r="E453">
            <v>0</v>
          </cell>
          <cell r="F453">
            <v>5000</v>
          </cell>
          <cell r="G453">
            <v>0</v>
          </cell>
          <cell r="H453">
            <v>0</v>
          </cell>
          <cell r="I453">
            <v>0</v>
          </cell>
          <cell r="J453">
            <v>5000</v>
          </cell>
          <cell r="K453">
            <v>0</v>
          </cell>
          <cell r="L453">
            <v>0</v>
          </cell>
          <cell r="M453" t="str">
            <v xml:space="preserve">8300.97 - Capital Improvements-Parks LMD Cap Reserve </v>
          </cell>
        </row>
        <row r="454">
          <cell r="A454" t="str">
            <v>280.20.28.821-8300.97</v>
          </cell>
          <cell r="B454" t="str">
            <v>8300.97</v>
          </cell>
          <cell r="C454" t="str">
            <v>280.20.28.821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  <cell r="L454">
            <v>0</v>
          </cell>
          <cell r="M454" t="str">
            <v xml:space="preserve">8300.97 - Capital Improvements-Parks LMD Cap Reserve </v>
          </cell>
        </row>
        <row r="455">
          <cell r="A455" t="str">
            <v>280.20.28.822-8300.97</v>
          </cell>
          <cell r="B455" t="str">
            <v>8300.97</v>
          </cell>
          <cell r="C455" t="str">
            <v>280.20.28.822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  <cell r="M455" t="str">
            <v xml:space="preserve">8300.97 - Capital Improvements-Parks LMD Cap Reserve </v>
          </cell>
        </row>
        <row r="456">
          <cell r="A456" t="str">
            <v>280.20.28.823-8300.97</v>
          </cell>
          <cell r="B456" t="str">
            <v>8300.97</v>
          </cell>
          <cell r="C456" t="str">
            <v>280.20.28.823</v>
          </cell>
          <cell r="D456">
            <v>6200</v>
          </cell>
          <cell r="E456">
            <v>0</v>
          </cell>
          <cell r="F456">
            <v>6200</v>
          </cell>
          <cell r="G456">
            <v>0</v>
          </cell>
          <cell r="H456">
            <v>0</v>
          </cell>
          <cell r="I456">
            <v>0</v>
          </cell>
          <cell r="J456">
            <v>6200</v>
          </cell>
          <cell r="K456">
            <v>0</v>
          </cell>
          <cell r="L456">
            <v>0</v>
          </cell>
          <cell r="M456" t="str">
            <v xml:space="preserve">8300.97 - Capital Improvements-Parks LMD Cap Reserve </v>
          </cell>
        </row>
        <row r="457">
          <cell r="A457" t="str">
            <v>280.20.28.824-8300.97</v>
          </cell>
          <cell r="B457" t="str">
            <v>8300.97</v>
          </cell>
          <cell r="C457" t="str">
            <v>280.20.28.824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  <cell r="M457" t="str">
            <v xml:space="preserve">8300.97 - Capital Improvements-Parks LMD Cap Reserve </v>
          </cell>
        </row>
        <row r="458">
          <cell r="A458" t="str">
            <v>280.20.28.825-8300.97</v>
          </cell>
          <cell r="B458" t="str">
            <v>8300.97</v>
          </cell>
          <cell r="C458" t="str">
            <v>280.20.28.825</v>
          </cell>
          <cell r="D458">
            <v>5000</v>
          </cell>
          <cell r="E458">
            <v>0</v>
          </cell>
          <cell r="F458">
            <v>5000</v>
          </cell>
          <cell r="G458">
            <v>0</v>
          </cell>
          <cell r="H458">
            <v>0</v>
          </cell>
          <cell r="I458">
            <v>0</v>
          </cell>
          <cell r="J458">
            <v>5000</v>
          </cell>
          <cell r="K458">
            <v>0</v>
          </cell>
          <cell r="L458">
            <v>0</v>
          </cell>
          <cell r="M458" t="str">
            <v xml:space="preserve">8300.97 - Capital Improvements-Parks LMD Cap Reserve </v>
          </cell>
        </row>
        <row r="459">
          <cell r="A459" t="str">
            <v>280.20.28.826-8300.97</v>
          </cell>
          <cell r="B459" t="str">
            <v>8300.97</v>
          </cell>
          <cell r="C459" t="str">
            <v>280.20.28.826</v>
          </cell>
          <cell r="D459">
            <v>10000</v>
          </cell>
          <cell r="E459">
            <v>0</v>
          </cell>
          <cell r="F459">
            <v>10000</v>
          </cell>
          <cell r="G459">
            <v>0</v>
          </cell>
          <cell r="H459">
            <v>0</v>
          </cell>
          <cell r="I459">
            <v>0</v>
          </cell>
          <cell r="J459">
            <v>10000</v>
          </cell>
          <cell r="K459">
            <v>0</v>
          </cell>
          <cell r="L459">
            <v>0</v>
          </cell>
          <cell r="M459" t="str">
            <v xml:space="preserve">8300.97 - Capital Improvements-Parks LMD Cap Reserve </v>
          </cell>
        </row>
        <row r="460">
          <cell r="A460" t="str">
            <v>280.20.28.827-8300.97</v>
          </cell>
          <cell r="B460" t="str">
            <v>8300.97</v>
          </cell>
          <cell r="C460" t="str">
            <v>280.20.28.827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  <cell r="L460">
            <v>0</v>
          </cell>
          <cell r="M460" t="str">
            <v xml:space="preserve">8300.97 - Capital Improvements-Parks LMD Cap Reserve </v>
          </cell>
        </row>
        <row r="461">
          <cell r="A461" t="str">
            <v>280.20.28.828-8300.97</v>
          </cell>
          <cell r="B461" t="str">
            <v>8300.97</v>
          </cell>
          <cell r="C461" t="str">
            <v>280.20.28.828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+++</v>
          </cell>
          <cell r="L461">
            <v>0</v>
          </cell>
          <cell r="M461" t="str">
            <v xml:space="preserve">8300.97 - Capital Improvements-Parks LMD Cap Reserve </v>
          </cell>
        </row>
        <row r="462">
          <cell r="A462" t="str">
            <v>280.20.28.829-8300.97</v>
          </cell>
          <cell r="B462" t="str">
            <v>8300.97</v>
          </cell>
          <cell r="C462" t="str">
            <v>280.20.28.829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+++</v>
          </cell>
          <cell r="L462">
            <v>0</v>
          </cell>
          <cell r="M462" t="str">
            <v xml:space="preserve">8300.97 - Capital Improvements-Parks LMD Cap Reserve </v>
          </cell>
        </row>
        <row r="463">
          <cell r="A463" t="str">
            <v>280.20.28.831-8300.97</v>
          </cell>
          <cell r="B463" t="str">
            <v>8300.97</v>
          </cell>
          <cell r="C463" t="str">
            <v>280.20.28.831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+++</v>
          </cell>
          <cell r="L463">
            <v>0</v>
          </cell>
          <cell r="M463" t="str">
            <v xml:space="preserve">8300.97 - Capital Improvements-Parks LMD Cap Reserve </v>
          </cell>
        </row>
        <row r="464">
          <cell r="A464" t="str">
            <v>280.20.28.832-8300.97</v>
          </cell>
          <cell r="B464" t="str">
            <v>8300.97</v>
          </cell>
          <cell r="C464" t="str">
            <v>280.20.28.832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+++</v>
          </cell>
          <cell r="L464">
            <v>0</v>
          </cell>
          <cell r="M464" t="str">
            <v xml:space="preserve">8300.97 - Capital Improvements-Parks LMD Cap Reserve </v>
          </cell>
        </row>
        <row r="465">
          <cell r="A465" t="str">
            <v>280.20.28.833-8300.97</v>
          </cell>
          <cell r="B465" t="str">
            <v>8300.97</v>
          </cell>
          <cell r="C465" t="str">
            <v>280.20.28.833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0</v>
          </cell>
          <cell r="M465" t="str">
            <v xml:space="preserve">8300.97 - Capital Improvements-Parks LMD Cap Reserve </v>
          </cell>
        </row>
        <row r="466">
          <cell r="A466" t="str">
            <v>280.20.28.834-8300.97</v>
          </cell>
          <cell r="B466" t="str">
            <v>8300.97</v>
          </cell>
          <cell r="C466" t="str">
            <v>280.20.28.834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+++</v>
          </cell>
          <cell r="L466">
            <v>0</v>
          </cell>
          <cell r="M466" t="str">
            <v xml:space="preserve">8300.97 - Capital Improvements-Parks LMD Cap Reserve </v>
          </cell>
        </row>
        <row r="467">
          <cell r="A467" t="str">
            <v>280.20.28.835-8300.97</v>
          </cell>
          <cell r="B467" t="str">
            <v>8300.97</v>
          </cell>
          <cell r="C467" t="str">
            <v>280.20.28.835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str">
            <v>+++</v>
          </cell>
          <cell r="L467">
            <v>0</v>
          </cell>
          <cell r="M467" t="str">
            <v xml:space="preserve">8300.97 - Capital Improvements-Parks LMD Cap Reserve </v>
          </cell>
        </row>
        <row r="468">
          <cell r="A468" t="str">
            <v>280.20.28.836-8300.97</v>
          </cell>
          <cell r="B468" t="str">
            <v>8300.97</v>
          </cell>
          <cell r="C468" t="str">
            <v>280.20.28.836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str">
            <v>+++</v>
          </cell>
          <cell r="L468">
            <v>0</v>
          </cell>
          <cell r="M468" t="str">
            <v xml:space="preserve">8300.97 - Capital Improvements-Parks LMD Cap Reserve </v>
          </cell>
        </row>
        <row r="469">
          <cell r="A469" t="str">
            <v>280.20.28.837-8300.97</v>
          </cell>
          <cell r="B469" t="str">
            <v>8300.97</v>
          </cell>
          <cell r="C469" t="str">
            <v>280.20.28.837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str">
            <v>+++</v>
          </cell>
          <cell r="L469">
            <v>0</v>
          </cell>
          <cell r="M469" t="str">
            <v xml:space="preserve">8300.97 - Capital Improvements-Parks LMD Cap Reserve </v>
          </cell>
        </row>
        <row r="470">
          <cell r="A470" t="str">
            <v>280.20.28.805-8300.99</v>
          </cell>
          <cell r="B470" t="str">
            <v>8300.99</v>
          </cell>
          <cell r="C470" t="str">
            <v>280.20.28.805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+++</v>
          </cell>
          <cell r="L470">
            <v>0</v>
          </cell>
          <cell r="M470" t="str">
            <v>8300.99 - Capital Improvements-Parks General</v>
          </cell>
        </row>
        <row r="471">
          <cell r="A471" t="str">
            <v>280.20.28.807-8300.99</v>
          </cell>
          <cell r="B471" t="str">
            <v>8300.99</v>
          </cell>
          <cell r="C471" t="str">
            <v>280.20.28.807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str">
            <v>+++</v>
          </cell>
          <cell r="L471">
            <v>0</v>
          </cell>
          <cell r="M471" t="str">
            <v>8300.99 - Capital Improvements-Parks General</v>
          </cell>
        </row>
        <row r="472">
          <cell r="A472" t="str">
            <v>280.20.28.817-8300.99</v>
          </cell>
          <cell r="B472" t="str">
            <v>8300.99</v>
          </cell>
          <cell r="C472" t="str">
            <v>280.20.28.817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  <cell r="M472" t="str">
            <v>8300.99 - Capital Improvements-Parks General</v>
          </cell>
        </row>
        <row r="473">
          <cell r="A473" t="str">
            <v>280.20.28.818-8300.99</v>
          </cell>
          <cell r="B473" t="str">
            <v>8300.99</v>
          </cell>
          <cell r="C473" t="str">
            <v>280.20.28.818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str">
            <v>+++</v>
          </cell>
          <cell r="L473">
            <v>0</v>
          </cell>
          <cell r="M473" t="str">
            <v>8300.99 - Capital Improvements-Parks General</v>
          </cell>
        </row>
        <row r="474">
          <cell r="A474" t="str">
            <v>280.20.28.819-8300.99</v>
          </cell>
          <cell r="B474" t="str">
            <v>8300.99</v>
          </cell>
          <cell r="C474" t="str">
            <v>280.20.28.819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  <cell r="L474">
            <v>0</v>
          </cell>
          <cell r="M474" t="str">
            <v>8300.99 - Capital Improvements-Parks General</v>
          </cell>
        </row>
        <row r="475">
          <cell r="A475" t="str">
            <v>280.20.28.820-8300.99</v>
          </cell>
          <cell r="B475" t="str">
            <v>8300.99</v>
          </cell>
          <cell r="C475" t="str">
            <v>280.20.28.820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  <cell r="M475" t="str">
            <v>8300.99 - Capital Improvements-Parks General</v>
          </cell>
        </row>
        <row r="476">
          <cell r="A476" t="str">
            <v>280.20.28.825-8300.99</v>
          </cell>
          <cell r="B476" t="str">
            <v>8300.99</v>
          </cell>
          <cell r="C476" t="str">
            <v>280.20.28.825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+++</v>
          </cell>
          <cell r="L476">
            <v>0</v>
          </cell>
          <cell r="M476" t="str">
            <v>8300.99 - Capital Improvements-Parks General</v>
          </cell>
        </row>
        <row r="477">
          <cell r="A477" t="str">
            <v>280.20.28.826-8300.99</v>
          </cell>
          <cell r="B477" t="str">
            <v>8300.99</v>
          </cell>
          <cell r="C477" t="str">
            <v>280.20.28.826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str">
            <v>+++</v>
          </cell>
          <cell r="L477">
            <v>0</v>
          </cell>
          <cell r="M477" t="str">
            <v>8300.99 - Capital Improvements-Parks General</v>
          </cell>
        </row>
        <row r="478">
          <cell r="A478" t="str">
            <v>280.20.28.827-8300.99</v>
          </cell>
          <cell r="B478" t="str">
            <v>8300.99</v>
          </cell>
          <cell r="C478" t="str">
            <v>280.20.28.827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+++</v>
          </cell>
          <cell r="L478">
            <v>0</v>
          </cell>
          <cell r="M478" t="str">
            <v>8300.99 - Capital Improvements-Parks General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34">
          <cell r="A434" t="str">
            <v>280.00.00.900-4700.01</v>
          </cell>
          <cell r="B434" t="str">
            <v>280</v>
          </cell>
          <cell r="C434" t="str">
            <v>00</v>
          </cell>
          <cell r="D434" t="str">
            <v>00</v>
          </cell>
          <cell r="E434" t="str">
            <v>900</v>
          </cell>
          <cell r="F434" t="str">
            <v>4700.01</v>
          </cell>
          <cell r="G434" t="str">
            <v>Investment Earnings Interest on Investments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 t="str">
            <v>280.00.00.900-4700.21</v>
          </cell>
          <cell r="B435" t="str">
            <v>280</v>
          </cell>
          <cell r="C435" t="str">
            <v>00</v>
          </cell>
          <cell r="D435" t="str">
            <v>00</v>
          </cell>
          <cell r="E435" t="str">
            <v>900</v>
          </cell>
          <cell r="F435" t="str">
            <v>4700.21</v>
          </cell>
          <cell r="G435" t="str">
            <v>Investment Earnings Unallocated Investment Expense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 t="str">
            <v>280.00.00.900-4850.29</v>
          </cell>
          <cell r="B436" t="str">
            <v>280</v>
          </cell>
          <cell r="C436" t="str">
            <v>00</v>
          </cell>
          <cell r="D436" t="str">
            <v>00</v>
          </cell>
          <cell r="E436" t="str">
            <v>900</v>
          </cell>
          <cell r="F436" t="str">
            <v>4850.29</v>
          </cell>
          <cell r="G436" t="str">
            <v>Other Revenue Discounts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 t="str">
            <v>280.20.28.801-4560.02</v>
          </cell>
          <cell r="B437" t="str">
            <v>280</v>
          </cell>
          <cell r="C437" t="str">
            <v>20</v>
          </cell>
          <cell r="D437" t="str">
            <v>28</v>
          </cell>
          <cell r="E437" t="str">
            <v>801</v>
          </cell>
          <cell r="F437" t="str">
            <v>4560.02</v>
          </cell>
          <cell r="G437" t="str">
            <v>Charges for Services-Parks LMD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280.20.28.801-4700.01</v>
          </cell>
          <cell r="B438" t="str">
            <v>280</v>
          </cell>
          <cell r="C438" t="str">
            <v>20</v>
          </cell>
          <cell r="D438" t="str">
            <v>28</v>
          </cell>
          <cell r="E438" t="str">
            <v>801</v>
          </cell>
          <cell r="F438" t="str">
            <v>4700.01</v>
          </cell>
          <cell r="G438" t="str">
            <v>Investment Earnings Interest on Investments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 t="str">
            <v>280.20.28.802-4560.02</v>
          </cell>
          <cell r="B439" t="str">
            <v>280</v>
          </cell>
          <cell r="C439" t="str">
            <v>20</v>
          </cell>
          <cell r="D439" t="str">
            <v>28</v>
          </cell>
          <cell r="E439" t="str">
            <v>802</v>
          </cell>
          <cell r="F439" t="str">
            <v>4560.02</v>
          </cell>
          <cell r="G439" t="str">
            <v>Charges for Services-Parks LMD</v>
          </cell>
          <cell r="H439">
            <v>26955</v>
          </cell>
          <cell r="I439">
            <v>0</v>
          </cell>
          <cell r="J439">
            <v>26955</v>
          </cell>
          <cell r="K439">
            <v>0</v>
          </cell>
          <cell r="L439">
            <v>0</v>
          </cell>
          <cell r="M439">
            <v>0</v>
          </cell>
          <cell r="N439">
            <v>26955</v>
          </cell>
        </row>
        <row r="440">
          <cell r="A440" t="str">
            <v>280.20.28.802-4700.01</v>
          </cell>
          <cell r="B440" t="str">
            <v>280</v>
          </cell>
          <cell r="C440" t="str">
            <v>20</v>
          </cell>
          <cell r="D440" t="str">
            <v>28</v>
          </cell>
          <cell r="E440" t="str">
            <v>802</v>
          </cell>
          <cell r="F440" t="str">
            <v>4700.01</v>
          </cell>
          <cell r="G440" t="str">
            <v>Investment Earnings Interest on Investments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 t="str">
            <v>280.20.28.803-4560.02</v>
          </cell>
          <cell r="B441" t="str">
            <v>280</v>
          </cell>
          <cell r="C441" t="str">
            <v>20</v>
          </cell>
          <cell r="D441" t="str">
            <v>28</v>
          </cell>
          <cell r="E441" t="str">
            <v>803</v>
          </cell>
          <cell r="F441" t="str">
            <v>4560.02</v>
          </cell>
          <cell r="G441" t="str">
            <v>Charges for Services-Parks LMD</v>
          </cell>
          <cell r="H441">
            <v>28185</v>
          </cell>
          <cell r="I441">
            <v>0</v>
          </cell>
          <cell r="J441">
            <v>28185</v>
          </cell>
          <cell r="K441">
            <v>0</v>
          </cell>
          <cell r="L441">
            <v>0</v>
          </cell>
          <cell r="M441">
            <v>0</v>
          </cell>
          <cell r="N441">
            <v>28185</v>
          </cell>
        </row>
        <row r="442">
          <cell r="A442" t="str">
            <v>280.20.28.803-4700.01</v>
          </cell>
          <cell r="B442" t="str">
            <v>280</v>
          </cell>
          <cell r="C442" t="str">
            <v>20</v>
          </cell>
          <cell r="D442" t="str">
            <v>28</v>
          </cell>
          <cell r="E442" t="str">
            <v>803</v>
          </cell>
          <cell r="F442" t="str">
            <v>4700.01</v>
          </cell>
          <cell r="G442" t="str">
            <v>Investment Earnings Interest on Investments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 t="str">
            <v>280.20.28.804-4560.02</v>
          </cell>
          <cell r="B443" t="str">
            <v>280</v>
          </cell>
          <cell r="C443" t="str">
            <v>20</v>
          </cell>
          <cell r="D443" t="str">
            <v>28</v>
          </cell>
          <cell r="E443" t="str">
            <v>804</v>
          </cell>
          <cell r="F443" t="str">
            <v>4560.02</v>
          </cell>
          <cell r="G443" t="str">
            <v>Charges for Services-Parks LMD</v>
          </cell>
          <cell r="H443">
            <v>17470</v>
          </cell>
          <cell r="I443">
            <v>0</v>
          </cell>
          <cell r="J443">
            <v>17470</v>
          </cell>
          <cell r="K443">
            <v>0</v>
          </cell>
          <cell r="L443">
            <v>0</v>
          </cell>
          <cell r="M443">
            <v>0</v>
          </cell>
          <cell r="N443">
            <v>17470</v>
          </cell>
        </row>
        <row r="444">
          <cell r="A444" t="str">
            <v>280.20.28.804-4700.01</v>
          </cell>
          <cell r="B444" t="str">
            <v>280</v>
          </cell>
          <cell r="C444" t="str">
            <v>20</v>
          </cell>
          <cell r="D444" t="str">
            <v>28</v>
          </cell>
          <cell r="E444" t="str">
            <v>804</v>
          </cell>
          <cell r="F444" t="str">
            <v>4700.01</v>
          </cell>
          <cell r="G444" t="str">
            <v>Investment Earnings Interest on Investments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 t="str">
            <v>280.20.28.805-4560.02</v>
          </cell>
          <cell r="B445" t="str">
            <v>280</v>
          </cell>
          <cell r="C445" t="str">
            <v>20</v>
          </cell>
          <cell r="D445" t="str">
            <v>28</v>
          </cell>
          <cell r="E445" t="str">
            <v>805</v>
          </cell>
          <cell r="F445" t="str">
            <v>4560.02</v>
          </cell>
          <cell r="G445" t="str">
            <v>Charges for Services-Parks LMD</v>
          </cell>
          <cell r="H445">
            <v>25230</v>
          </cell>
          <cell r="I445">
            <v>0</v>
          </cell>
          <cell r="J445">
            <v>25230</v>
          </cell>
          <cell r="K445">
            <v>0</v>
          </cell>
          <cell r="L445">
            <v>0</v>
          </cell>
          <cell r="M445">
            <v>0</v>
          </cell>
          <cell r="N445">
            <v>25230</v>
          </cell>
        </row>
        <row r="446">
          <cell r="A446" t="str">
            <v>280.20.28.805-4700.01</v>
          </cell>
          <cell r="B446" t="str">
            <v>280</v>
          </cell>
          <cell r="C446" t="str">
            <v>20</v>
          </cell>
          <cell r="D446" t="str">
            <v>28</v>
          </cell>
          <cell r="E446" t="str">
            <v>805</v>
          </cell>
          <cell r="F446" t="str">
            <v>4700.01</v>
          </cell>
          <cell r="G446" t="str">
            <v>Investment Earnings Interest on Investments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>280.20.28.806-4560.02</v>
          </cell>
          <cell r="B447" t="str">
            <v>280</v>
          </cell>
          <cell r="C447" t="str">
            <v>20</v>
          </cell>
          <cell r="D447" t="str">
            <v>28</v>
          </cell>
          <cell r="E447" t="str">
            <v>806</v>
          </cell>
          <cell r="F447" t="str">
            <v>4560.02</v>
          </cell>
          <cell r="G447" t="str">
            <v>Charges for Services-Parks LMD</v>
          </cell>
          <cell r="H447">
            <v>14940</v>
          </cell>
          <cell r="I447">
            <v>0</v>
          </cell>
          <cell r="J447">
            <v>14940</v>
          </cell>
          <cell r="K447">
            <v>0</v>
          </cell>
          <cell r="L447">
            <v>0</v>
          </cell>
          <cell r="M447">
            <v>0</v>
          </cell>
          <cell r="N447">
            <v>14940</v>
          </cell>
        </row>
        <row r="448">
          <cell r="A448" t="str">
            <v>280.20.28.806-4700.01</v>
          </cell>
          <cell r="B448" t="str">
            <v>280</v>
          </cell>
          <cell r="C448" t="str">
            <v>20</v>
          </cell>
          <cell r="D448" t="str">
            <v>28</v>
          </cell>
          <cell r="E448" t="str">
            <v>806</v>
          </cell>
          <cell r="F448" t="str">
            <v>4700.01</v>
          </cell>
          <cell r="G448" t="str">
            <v>Investment Earnings Interest on Investments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 t="str">
            <v>280.20.28.807-4560.02</v>
          </cell>
          <cell r="B449" t="str">
            <v>280</v>
          </cell>
          <cell r="C449" t="str">
            <v>20</v>
          </cell>
          <cell r="D449" t="str">
            <v>28</v>
          </cell>
          <cell r="E449" t="str">
            <v>807</v>
          </cell>
          <cell r="F449" t="str">
            <v>4560.02</v>
          </cell>
          <cell r="G449" t="str">
            <v>Charges for Services-Parks LMD</v>
          </cell>
          <cell r="H449">
            <v>8975</v>
          </cell>
          <cell r="I449">
            <v>0</v>
          </cell>
          <cell r="J449">
            <v>8975</v>
          </cell>
          <cell r="K449">
            <v>0</v>
          </cell>
          <cell r="L449">
            <v>0</v>
          </cell>
          <cell r="M449">
            <v>0</v>
          </cell>
          <cell r="N449">
            <v>8975</v>
          </cell>
        </row>
        <row r="450">
          <cell r="A450" t="str">
            <v>280.20.28.807-4700.01</v>
          </cell>
          <cell r="B450" t="str">
            <v>280</v>
          </cell>
          <cell r="C450" t="str">
            <v>20</v>
          </cell>
          <cell r="D450" t="str">
            <v>28</v>
          </cell>
          <cell r="E450" t="str">
            <v>807</v>
          </cell>
          <cell r="F450" t="str">
            <v>4700.01</v>
          </cell>
          <cell r="G450" t="str">
            <v>Investment Earnings Interest on Investments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 t="str">
            <v>280.20.28.808-4560.02</v>
          </cell>
          <cell r="B451" t="str">
            <v>280</v>
          </cell>
          <cell r="C451" t="str">
            <v>20</v>
          </cell>
          <cell r="D451" t="str">
            <v>28</v>
          </cell>
          <cell r="E451" t="str">
            <v>808</v>
          </cell>
          <cell r="F451" t="str">
            <v>4560.02</v>
          </cell>
          <cell r="G451" t="str">
            <v>Charges for Services-Parks LMD</v>
          </cell>
          <cell r="H451">
            <v>24700</v>
          </cell>
          <cell r="I451">
            <v>0</v>
          </cell>
          <cell r="J451">
            <v>24700</v>
          </cell>
          <cell r="K451">
            <v>0</v>
          </cell>
          <cell r="L451">
            <v>0</v>
          </cell>
          <cell r="M451">
            <v>0</v>
          </cell>
          <cell r="N451">
            <v>24700</v>
          </cell>
        </row>
        <row r="452">
          <cell r="A452" t="str">
            <v>280.20.28.808-4700.01</v>
          </cell>
          <cell r="B452" t="str">
            <v>280</v>
          </cell>
          <cell r="C452" t="str">
            <v>20</v>
          </cell>
          <cell r="D452" t="str">
            <v>28</v>
          </cell>
          <cell r="E452" t="str">
            <v>808</v>
          </cell>
          <cell r="F452" t="str">
            <v>4700.01</v>
          </cell>
          <cell r="G452" t="str">
            <v>Investment Earnings Interest on Investments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 t="str">
            <v>280.20.28.809-4560.02</v>
          </cell>
          <cell r="B453" t="str">
            <v>280</v>
          </cell>
          <cell r="C453" t="str">
            <v>20</v>
          </cell>
          <cell r="D453" t="str">
            <v>28</v>
          </cell>
          <cell r="E453" t="str">
            <v>809</v>
          </cell>
          <cell r="F453" t="str">
            <v>4560.02</v>
          </cell>
          <cell r="G453" t="str">
            <v>Charges for Services-Parks LMD</v>
          </cell>
          <cell r="H453">
            <v>55955</v>
          </cell>
          <cell r="I453">
            <v>0</v>
          </cell>
          <cell r="J453">
            <v>55955</v>
          </cell>
          <cell r="K453">
            <v>0</v>
          </cell>
          <cell r="L453">
            <v>0</v>
          </cell>
          <cell r="M453">
            <v>0</v>
          </cell>
          <cell r="N453">
            <v>55955</v>
          </cell>
        </row>
        <row r="454">
          <cell r="A454" t="str">
            <v>280.20.28.809-4700.01</v>
          </cell>
          <cell r="B454" t="str">
            <v>280</v>
          </cell>
          <cell r="C454" t="str">
            <v>20</v>
          </cell>
          <cell r="D454" t="str">
            <v>28</v>
          </cell>
          <cell r="E454" t="str">
            <v>809</v>
          </cell>
          <cell r="F454" t="str">
            <v>4700.01</v>
          </cell>
          <cell r="G454" t="str">
            <v>Investment Earnings Interest on Investments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 t="str">
            <v>280.20.28.810-4560.02</v>
          </cell>
          <cell r="B455" t="str">
            <v>280</v>
          </cell>
          <cell r="C455" t="str">
            <v>20</v>
          </cell>
          <cell r="D455" t="str">
            <v>28</v>
          </cell>
          <cell r="E455" t="str">
            <v>810</v>
          </cell>
          <cell r="F455" t="str">
            <v>4560.02</v>
          </cell>
          <cell r="G455" t="str">
            <v>Charges for Services-Parks LMD</v>
          </cell>
          <cell r="H455">
            <v>23755</v>
          </cell>
          <cell r="I455">
            <v>0</v>
          </cell>
          <cell r="J455">
            <v>23755</v>
          </cell>
          <cell r="K455">
            <v>0</v>
          </cell>
          <cell r="L455">
            <v>0</v>
          </cell>
          <cell r="M455">
            <v>0</v>
          </cell>
          <cell r="N455">
            <v>23755</v>
          </cell>
        </row>
        <row r="456">
          <cell r="A456" t="str">
            <v>280.20.28.810-4700.01</v>
          </cell>
          <cell r="B456" t="str">
            <v>280</v>
          </cell>
          <cell r="C456" t="str">
            <v>20</v>
          </cell>
          <cell r="D456" t="str">
            <v>28</v>
          </cell>
          <cell r="E456" t="str">
            <v>810</v>
          </cell>
          <cell r="F456" t="str">
            <v>4700.01</v>
          </cell>
          <cell r="G456" t="str">
            <v>Investment Earnings Interest on Investments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 t="str">
            <v>280.20.28.811-4560.02</v>
          </cell>
          <cell r="B457" t="str">
            <v>280</v>
          </cell>
          <cell r="C457" t="str">
            <v>20</v>
          </cell>
          <cell r="D457" t="str">
            <v>28</v>
          </cell>
          <cell r="E457" t="str">
            <v>811</v>
          </cell>
          <cell r="F457" t="str">
            <v>4560.02</v>
          </cell>
          <cell r="G457" t="str">
            <v>Charges for Services-Parks LMD</v>
          </cell>
          <cell r="H457">
            <v>20130</v>
          </cell>
          <cell r="I457">
            <v>0</v>
          </cell>
          <cell r="J457">
            <v>20130</v>
          </cell>
          <cell r="K457">
            <v>0</v>
          </cell>
          <cell r="L457">
            <v>0</v>
          </cell>
          <cell r="M457">
            <v>0</v>
          </cell>
          <cell r="N457">
            <v>20130</v>
          </cell>
        </row>
        <row r="458">
          <cell r="A458" t="str">
            <v>280.20.28.811-4700.01</v>
          </cell>
          <cell r="B458" t="str">
            <v>280</v>
          </cell>
          <cell r="C458" t="str">
            <v>20</v>
          </cell>
          <cell r="D458" t="str">
            <v>28</v>
          </cell>
          <cell r="E458" t="str">
            <v>811</v>
          </cell>
          <cell r="F458" t="str">
            <v>4700.01</v>
          </cell>
          <cell r="G458" t="str">
            <v>Investment Earnings Interest on Investments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>280.20.28.812-4560.02</v>
          </cell>
          <cell r="B459" t="str">
            <v>280</v>
          </cell>
          <cell r="C459" t="str">
            <v>20</v>
          </cell>
          <cell r="D459" t="str">
            <v>28</v>
          </cell>
          <cell r="E459" t="str">
            <v>812</v>
          </cell>
          <cell r="F459" t="str">
            <v>4560.02</v>
          </cell>
          <cell r="G459" t="str">
            <v>Charges for Services-Parks LMD</v>
          </cell>
          <cell r="H459">
            <v>16255</v>
          </cell>
          <cell r="I459">
            <v>0</v>
          </cell>
          <cell r="J459">
            <v>16255</v>
          </cell>
          <cell r="K459">
            <v>0</v>
          </cell>
          <cell r="L459">
            <v>0</v>
          </cell>
          <cell r="M459">
            <v>0</v>
          </cell>
          <cell r="N459">
            <v>16255</v>
          </cell>
        </row>
        <row r="460">
          <cell r="A460" t="str">
            <v>280.20.28.812-4700.01</v>
          </cell>
          <cell r="B460" t="str">
            <v>280</v>
          </cell>
          <cell r="C460" t="str">
            <v>20</v>
          </cell>
          <cell r="D460" t="str">
            <v>28</v>
          </cell>
          <cell r="E460" t="str">
            <v>812</v>
          </cell>
          <cell r="F460" t="str">
            <v>4700.01</v>
          </cell>
          <cell r="G460" t="str">
            <v>Investment Earnings Interest on Investments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 t="str">
            <v>280.20.28.813-4560.02</v>
          </cell>
          <cell r="B461" t="str">
            <v>280</v>
          </cell>
          <cell r="C461" t="str">
            <v>20</v>
          </cell>
          <cell r="D461" t="str">
            <v>28</v>
          </cell>
          <cell r="E461" t="str">
            <v>813</v>
          </cell>
          <cell r="F461" t="str">
            <v>4560.02</v>
          </cell>
          <cell r="G461" t="str">
            <v>Charges for Services-Parks LMD</v>
          </cell>
          <cell r="H461">
            <v>10350</v>
          </cell>
          <cell r="I461">
            <v>0</v>
          </cell>
          <cell r="J461">
            <v>10350</v>
          </cell>
          <cell r="K461">
            <v>0</v>
          </cell>
          <cell r="L461">
            <v>0</v>
          </cell>
          <cell r="M461">
            <v>0</v>
          </cell>
          <cell r="N461">
            <v>10350</v>
          </cell>
        </row>
        <row r="462">
          <cell r="A462" t="str">
            <v>280.20.28.813-4700.01</v>
          </cell>
          <cell r="B462" t="str">
            <v>280</v>
          </cell>
          <cell r="C462" t="str">
            <v>20</v>
          </cell>
          <cell r="D462" t="str">
            <v>28</v>
          </cell>
          <cell r="E462" t="str">
            <v>813</v>
          </cell>
          <cell r="F462" t="str">
            <v>4700.01</v>
          </cell>
          <cell r="G462" t="str">
            <v>Investment Earnings Interest on Investments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 t="str">
            <v>280.20.28.814-4560.02</v>
          </cell>
          <cell r="B463" t="str">
            <v>280</v>
          </cell>
          <cell r="C463" t="str">
            <v>20</v>
          </cell>
          <cell r="D463" t="str">
            <v>28</v>
          </cell>
          <cell r="E463" t="str">
            <v>814</v>
          </cell>
          <cell r="F463" t="str">
            <v>4560.02</v>
          </cell>
          <cell r="G463" t="str">
            <v>Charges for Services-Parks LMD</v>
          </cell>
          <cell r="H463">
            <v>52210</v>
          </cell>
          <cell r="I463">
            <v>0</v>
          </cell>
          <cell r="J463">
            <v>52210</v>
          </cell>
          <cell r="K463">
            <v>0</v>
          </cell>
          <cell r="L463">
            <v>0</v>
          </cell>
          <cell r="M463">
            <v>0</v>
          </cell>
          <cell r="N463">
            <v>52210</v>
          </cell>
        </row>
        <row r="464">
          <cell r="A464" t="str">
            <v>280.20.28.814-4700.01</v>
          </cell>
          <cell r="B464" t="str">
            <v>280</v>
          </cell>
          <cell r="C464" t="str">
            <v>20</v>
          </cell>
          <cell r="D464" t="str">
            <v>28</v>
          </cell>
          <cell r="E464" t="str">
            <v>814</v>
          </cell>
          <cell r="F464" t="str">
            <v>4700.01</v>
          </cell>
          <cell r="G464" t="str">
            <v>Investment Earnings Interest on Investments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 t="str">
            <v>280.20.28.815-4560.02</v>
          </cell>
          <cell r="B465" t="str">
            <v>280</v>
          </cell>
          <cell r="C465" t="str">
            <v>20</v>
          </cell>
          <cell r="D465" t="str">
            <v>28</v>
          </cell>
          <cell r="E465" t="str">
            <v>815</v>
          </cell>
          <cell r="F465" t="str">
            <v>4560.02</v>
          </cell>
          <cell r="G465" t="str">
            <v>Charges for Services-Parks LMD</v>
          </cell>
          <cell r="H465">
            <v>16125</v>
          </cell>
          <cell r="I465">
            <v>0</v>
          </cell>
          <cell r="J465">
            <v>16125</v>
          </cell>
          <cell r="K465">
            <v>0</v>
          </cell>
          <cell r="L465">
            <v>0</v>
          </cell>
          <cell r="M465">
            <v>0</v>
          </cell>
          <cell r="N465">
            <v>16125</v>
          </cell>
        </row>
        <row r="466">
          <cell r="A466" t="str">
            <v>280.20.28.815-4700.01</v>
          </cell>
          <cell r="B466" t="str">
            <v>280</v>
          </cell>
          <cell r="C466" t="str">
            <v>20</v>
          </cell>
          <cell r="D466" t="str">
            <v>28</v>
          </cell>
          <cell r="E466" t="str">
            <v>815</v>
          </cell>
          <cell r="F466" t="str">
            <v>4700.01</v>
          </cell>
          <cell r="G466" t="str">
            <v>Investment Earnings Interest on Investments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 t="str">
            <v>280.20.28.816-4560.02</v>
          </cell>
          <cell r="B467" t="str">
            <v>280</v>
          </cell>
          <cell r="C467" t="str">
            <v>20</v>
          </cell>
          <cell r="D467" t="str">
            <v>28</v>
          </cell>
          <cell r="E467" t="str">
            <v>816</v>
          </cell>
          <cell r="F467" t="str">
            <v>4560.02</v>
          </cell>
          <cell r="G467" t="str">
            <v>Charges for Services-Parks LMD</v>
          </cell>
          <cell r="H467">
            <v>49385</v>
          </cell>
          <cell r="I467">
            <v>0</v>
          </cell>
          <cell r="J467">
            <v>49385</v>
          </cell>
          <cell r="K467">
            <v>0</v>
          </cell>
          <cell r="L467">
            <v>0</v>
          </cell>
          <cell r="M467">
            <v>0</v>
          </cell>
          <cell r="N467">
            <v>49385</v>
          </cell>
        </row>
        <row r="468">
          <cell r="A468" t="str">
            <v>280.20.28.816-4700.01</v>
          </cell>
          <cell r="B468" t="str">
            <v>280</v>
          </cell>
          <cell r="C468" t="str">
            <v>20</v>
          </cell>
          <cell r="D468" t="str">
            <v>28</v>
          </cell>
          <cell r="E468" t="str">
            <v>816</v>
          </cell>
          <cell r="F468" t="str">
            <v>4700.01</v>
          </cell>
          <cell r="G468" t="str">
            <v>Investment Earnings Interest on Investments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>280.20.28.817-4560.02</v>
          </cell>
          <cell r="B469" t="str">
            <v>280</v>
          </cell>
          <cell r="C469" t="str">
            <v>20</v>
          </cell>
          <cell r="D469" t="str">
            <v>28</v>
          </cell>
          <cell r="E469" t="str">
            <v>817</v>
          </cell>
          <cell r="F469" t="str">
            <v>4560.02</v>
          </cell>
          <cell r="G469" t="str">
            <v>Charges for Services-Parks LMD</v>
          </cell>
          <cell r="H469">
            <v>55335</v>
          </cell>
          <cell r="I469">
            <v>0</v>
          </cell>
          <cell r="J469">
            <v>55335</v>
          </cell>
          <cell r="K469">
            <v>0</v>
          </cell>
          <cell r="L469">
            <v>0</v>
          </cell>
          <cell r="M469">
            <v>0</v>
          </cell>
          <cell r="N469">
            <v>55335</v>
          </cell>
        </row>
        <row r="470">
          <cell r="A470" t="str">
            <v>280.20.28.817-4700.01</v>
          </cell>
          <cell r="B470" t="str">
            <v>280</v>
          </cell>
          <cell r="C470" t="str">
            <v>20</v>
          </cell>
          <cell r="D470" t="str">
            <v>28</v>
          </cell>
          <cell r="E470" t="str">
            <v>817</v>
          </cell>
          <cell r="F470" t="str">
            <v>4700.01</v>
          </cell>
          <cell r="G470" t="str">
            <v>Investment Earnings Interest on Investments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 t="str">
            <v>280.20.28.818-4560.02</v>
          </cell>
          <cell r="B471" t="str">
            <v>280</v>
          </cell>
          <cell r="C471" t="str">
            <v>20</v>
          </cell>
          <cell r="D471" t="str">
            <v>28</v>
          </cell>
          <cell r="E471" t="str">
            <v>818</v>
          </cell>
          <cell r="F471" t="str">
            <v>4560.02</v>
          </cell>
          <cell r="G471" t="str">
            <v>Charges for Services-Parks LMD</v>
          </cell>
          <cell r="H471">
            <v>82535</v>
          </cell>
          <cell r="I471">
            <v>0</v>
          </cell>
          <cell r="J471">
            <v>82535</v>
          </cell>
          <cell r="K471">
            <v>0</v>
          </cell>
          <cell r="L471">
            <v>0</v>
          </cell>
          <cell r="M471">
            <v>0</v>
          </cell>
          <cell r="N471">
            <v>82535</v>
          </cell>
        </row>
        <row r="472">
          <cell r="A472" t="str">
            <v>280.20.28.818-4700.01</v>
          </cell>
          <cell r="B472" t="str">
            <v>280</v>
          </cell>
          <cell r="C472" t="str">
            <v>20</v>
          </cell>
          <cell r="D472" t="str">
            <v>28</v>
          </cell>
          <cell r="E472" t="str">
            <v>818</v>
          </cell>
          <cell r="F472" t="str">
            <v>4700.01</v>
          </cell>
          <cell r="G472" t="str">
            <v>Investment Earnings Interest on Investments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>280.20.28.818-4850.04</v>
          </cell>
          <cell r="B473" t="str">
            <v>280</v>
          </cell>
          <cell r="C473" t="str">
            <v>20</v>
          </cell>
          <cell r="D473" t="str">
            <v>28</v>
          </cell>
          <cell r="E473" t="str">
            <v>818</v>
          </cell>
          <cell r="F473" t="str">
            <v>4850.04</v>
          </cell>
          <cell r="G473" t="str">
            <v>Other Revenue Rental of Property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 t="str">
            <v>280.20.28.819-4560.02</v>
          </cell>
          <cell r="B474" t="str">
            <v>280</v>
          </cell>
          <cell r="C474" t="str">
            <v>20</v>
          </cell>
          <cell r="D474" t="str">
            <v>28</v>
          </cell>
          <cell r="E474" t="str">
            <v>819</v>
          </cell>
          <cell r="F474" t="str">
            <v>4560.02</v>
          </cell>
          <cell r="G474" t="str">
            <v>Charges for Services-Parks LMD</v>
          </cell>
          <cell r="H474">
            <v>68230</v>
          </cell>
          <cell r="I474">
            <v>0</v>
          </cell>
          <cell r="J474">
            <v>68230</v>
          </cell>
          <cell r="K474">
            <v>0</v>
          </cell>
          <cell r="L474">
            <v>0</v>
          </cell>
          <cell r="M474">
            <v>0</v>
          </cell>
          <cell r="N474">
            <v>68230</v>
          </cell>
        </row>
        <row r="475">
          <cell r="A475" t="str">
            <v>280.20.28.819-4700.01</v>
          </cell>
          <cell r="B475" t="str">
            <v>280</v>
          </cell>
          <cell r="C475" t="str">
            <v>20</v>
          </cell>
          <cell r="D475" t="str">
            <v>28</v>
          </cell>
          <cell r="E475" t="str">
            <v>819</v>
          </cell>
          <cell r="F475" t="str">
            <v>4700.01</v>
          </cell>
          <cell r="G475" t="str">
            <v>Investment Earnings Interest on Investments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>280.20.28.820-4560.02</v>
          </cell>
          <cell r="B476" t="str">
            <v>280</v>
          </cell>
          <cell r="C476" t="str">
            <v>20</v>
          </cell>
          <cell r="D476" t="str">
            <v>28</v>
          </cell>
          <cell r="E476" t="str">
            <v>820</v>
          </cell>
          <cell r="F476" t="str">
            <v>4560.02</v>
          </cell>
          <cell r="G476" t="str">
            <v>Charges for Services-Parks LMD</v>
          </cell>
          <cell r="H476">
            <v>65835</v>
          </cell>
          <cell r="I476">
            <v>0</v>
          </cell>
          <cell r="J476">
            <v>65835</v>
          </cell>
          <cell r="K476">
            <v>0</v>
          </cell>
          <cell r="L476">
            <v>0</v>
          </cell>
          <cell r="M476">
            <v>0</v>
          </cell>
          <cell r="N476">
            <v>65835</v>
          </cell>
        </row>
        <row r="477">
          <cell r="A477" t="str">
            <v>280.20.28.820-4700.01</v>
          </cell>
          <cell r="B477" t="str">
            <v>280</v>
          </cell>
          <cell r="C477" t="str">
            <v>20</v>
          </cell>
          <cell r="D477" t="str">
            <v>28</v>
          </cell>
          <cell r="E477" t="str">
            <v>820</v>
          </cell>
          <cell r="F477" t="str">
            <v>4700.01</v>
          </cell>
          <cell r="G477" t="str">
            <v>Investment Earnings Interest on Investments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 t="str">
            <v>280.20.28.820-4850.04</v>
          </cell>
          <cell r="B478" t="str">
            <v>280</v>
          </cell>
          <cell r="C478" t="str">
            <v>20</v>
          </cell>
          <cell r="D478" t="str">
            <v>28</v>
          </cell>
          <cell r="E478" t="str">
            <v>820</v>
          </cell>
          <cell r="F478" t="str">
            <v>4850.04</v>
          </cell>
          <cell r="G478" t="str">
            <v>Other Revenue Rental of Property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 t="str">
            <v>280.20.28.821-4560.02</v>
          </cell>
          <cell r="B479" t="str">
            <v>280</v>
          </cell>
          <cell r="C479" t="str">
            <v>20</v>
          </cell>
          <cell r="D479" t="str">
            <v>28</v>
          </cell>
          <cell r="E479" t="str">
            <v>821</v>
          </cell>
          <cell r="F479" t="str">
            <v>4560.02</v>
          </cell>
          <cell r="G479" t="str">
            <v>Charges for Services-Parks LMD</v>
          </cell>
          <cell r="H479">
            <v>15960</v>
          </cell>
          <cell r="I479">
            <v>0</v>
          </cell>
          <cell r="J479">
            <v>15960</v>
          </cell>
          <cell r="K479">
            <v>0</v>
          </cell>
          <cell r="L479">
            <v>0</v>
          </cell>
          <cell r="M479">
            <v>0</v>
          </cell>
          <cell r="N479">
            <v>15960</v>
          </cell>
        </row>
        <row r="480">
          <cell r="A480" t="str">
            <v>280.20.28.821-4700.01</v>
          </cell>
          <cell r="B480" t="str">
            <v>280</v>
          </cell>
          <cell r="C480" t="str">
            <v>20</v>
          </cell>
          <cell r="D480" t="str">
            <v>28</v>
          </cell>
          <cell r="E480" t="str">
            <v>821</v>
          </cell>
          <cell r="F480" t="str">
            <v>4700.01</v>
          </cell>
          <cell r="G480" t="str">
            <v>Investment Earnings Interest on Investments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>280.20.28.822-4560.02</v>
          </cell>
          <cell r="B481" t="str">
            <v>280</v>
          </cell>
          <cell r="C481" t="str">
            <v>20</v>
          </cell>
          <cell r="D481" t="str">
            <v>28</v>
          </cell>
          <cell r="E481" t="str">
            <v>822</v>
          </cell>
          <cell r="F481" t="str">
            <v>4560.02</v>
          </cell>
          <cell r="G481" t="str">
            <v>Charges for Services-Parks LMD</v>
          </cell>
          <cell r="H481">
            <v>79800</v>
          </cell>
          <cell r="I481">
            <v>0</v>
          </cell>
          <cell r="J481">
            <v>79800</v>
          </cell>
          <cell r="K481">
            <v>0</v>
          </cell>
          <cell r="L481">
            <v>0</v>
          </cell>
          <cell r="M481">
            <v>0</v>
          </cell>
          <cell r="N481">
            <v>79800</v>
          </cell>
        </row>
        <row r="482">
          <cell r="A482" t="str">
            <v>280.20.28.822-4700.01</v>
          </cell>
          <cell r="B482" t="str">
            <v>280</v>
          </cell>
          <cell r="C482" t="str">
            <v>20</v>
          </cell>
          <cell r="D482" t="str">
            <v>28</v>
          </cell>
          <cell r="E482" t="str">
            <v>822</v>
          </cell>
          <cell r="F482" t="str">
            <v>4700.01</v>
          </cell>
          <cell r="G482" t="str">
            <v>Investment Earnings Interest on Investments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 t="str">
            <v>280.20.28.823-4560.02</v>
          </cell>
          <cell r="B483" t="str">
            <v>280</v>
          </cell>
          <cell r="C483" t="str">
            <v>20</v>
          </cell>
          <cell r="D483" t="str">
            <v>28</v>
          </cell>
          <cell r="E483" t="str">
            <v>823</v>
          </cell>
          <cell r="F483" t="str">
            <v>4560.02</v>
          </cell>
          <cell r="G483" t="str">
            <v>Charges for Services-Parks LMD</v>
          </cell>
          <cell r="H483">
            <v>153000</v>
          </cell>
          <cell r="I483">
            <v>0</v>
          </cell>
          <cell r="J483">
            <v>153000</v>
          </cell>
          <cell r="K483">
            <v>0</v>
          </cell>
          <cell r="L483">
            <v>0</v>
          </cell>
          <cell r="M483">
            <v>0</v>
          </cell>
          <cell r="N483">
            <v>153000</v>
          </cell>
        </row>
        <row r="484">
          <cell r="A484" t="str">
            <v>280.20.28.823-4700.01</v>
          </cell>
          <cell r="B484" t="str">
            <v>280</v>
          </cell>
          <cell r="C484" t="str">
            <v>20</v>
          </cell>
          <cell r="D484" t="str">
            <v>28</v>
          </cell>
          <cell r="E484" t="str">
            <v>823</v>
          </cell>
          <cell r="F484" t="str">
            <v>4700.01</v>
          </cell>
          <cell r="G484" t="str">
            <v>Investment Earnings Interest on Investments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 t="str">
            <v>280.20.28.823-4850.04</v>
          </cell>
          <cell r="B485" t="str">
            <v>280</v>
          </cell>
          <cell r="C485" t="str">
            <v>20</v>
          </cell>
          <cell r="D485" t="str">
            <v>28</v>
          </cell>
          <cell r="E485" t="str">
            <v>823</v>
          </cell>
          <cell r="F485" t="str">
            <v>4850.04</v>
          </cell>
          <cell r="G485" t="str">
            <v>Other Revenue Rental of Property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>280.20.28.824-4560.02</v>
          </cell>
          <cell r="B486" t="str">
            <v>280</v>
          </cell>
          <cell r="C486" t="str">
            <v>20</v>
          </cell>
          <cell r="D486" t="str">
            <v>28</v>
          </cell>
          <cell r="E486" t="str">
            <v>824</v>
          </cell>
          <cell r="F486" t="str">
            <v>4560.02</v>
          </cell>
          <cell r="G486" t="str">
            <v>Charges for Services-Parks LMD</v>
          </cell>
          <cell r="H486">
            <v>11005</v>
          </cell>
          <cell r="I486">
            <v>0</v>
          </cell>
          <cell r="J486">
            <v>11005</v>
          </cell>
          <cell r="K486">
            <v>0</v>
          </cell>
          <cell r="L486">
            <v>0</v>
          </cell>
          <cell r="M486">
            <v>0</v>
          </cell>
          <cell r="N486">
            <v>11005</v>
          </cell>
        </row>
        <row r="487">
          <cell r="A487" t="str">
            <v>280.20.28.824-4700.01</v>
          </cell>
          <cell r="B487" t="str">
            <v>280</v>
          </cell>
          <cell r="C487" t="str">
            <v>20</v>
          </cell>
          <cell r="D487" t="str">
            <v>28</v>
          </cell>
          <cell r="E487" t="str">
            <v>824</v>
          </cell>
          <cell r="F487" t="str">
            <v>4700.01</v>
          </cell>
          <cell r="G487" t="str">
            <v>Investment Earnings Interest on Investments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 t="str">
            <v>280.20.28.825-4560.02</v>
          </cell>
          <cell r="B488" t="str">
            <v>280</v>
          </cell>
          <cell r="C488" t="str">
            <v>20</v>
          </cell>
          <cell r="D488" t="str">
            <v>28</v>
          </cell>
          <cell r="E488" t="str">
            <v>825</v>
          </cell>
          <cell r="F488" t="str">
            <v>4560.02</v>
          </cell>
          <cell r="G488" t="str">
            <v>Charges for Services-Parks LMD</v>
          </cell>
          <cell r="H488">
            <v>53095</v>
          </cell>
          <cell r="I488">
            <v>0</v>
          </cell>
          <cell r="J488">
            <v>53095</v>
          </cell>
          <cell r="K488">
            <v>0</v>
          </cell>
          <cell r="L488">
            <v>0</v>
          </cell>
          <cell r="M488">
            <v>0</v>
          </cell>
          <cell r="N488">
            <v>53095</v>
          </cell>
        </row>
        <row r="489">
          <cell r="A489" t="str">
            <v>280.20.28.825-4700.01</v>
          </cell>
          <cell r="B489" t="str">
            <v>280</v>
          </cell>
          <cell r="C489" t="str">
            <v>20</v>
          </cell>
          <cell r="D489" t="str">
            <v>28</v>
          </cell>
          <cell r="E489" t="str">
            <v>825</v>
          </cell>
          <cell r="F489" t="str">
            <v>4700.01</v>
          </cell>
          <cell r="G489" t="str">
            <v>Investment Earnings Interest on Investments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 t="str">
            <v>280.20.28.826-4560.02</v>
          </cell>
          <cell r="B490" t="str">
            <v>280</v>
          </cell>
          <cell r="C490" t="str">
            <v>20</v>
          </cell>
          <cell r="D490" t="str">
            <v>28</v>
          </cell>
          <cell r="E490" t="str">
            <v>826</v>
          </cell>
          <cell r="F490" t="str">
            <v>4560.02</v>
          </cell>
          <cell r="G490" t="str">
            <v>Charges for Services-Parks LMD</v>
          </cell>
          <cell r="H490">
            <v>138510</v>
          </cell>
          <cell r="I490">
            <v>0</v>
          </cell>
          <cell r="J490">
            <v>138510</v>
          </cell>
          <cell r="K490">
            <v>0</v>
          </cell>
          <cell r="L490">
            <v>0</v>
          </cell>
          <cell r="M490">
            <v>0</v>
          </cell>
          <cell r="N490">
            <v>138510</v>
          </cell>
        </row>
        <row r="491">
          <cell r="A491" t="str">
            <v>280.20.28.826-4560.03</v>
          </cell>
          <cell r="B491" t="str">
            <v>280</v>
          </cell>
          <cell r="C491" t="str">
            <v>20</v>
          </cell>
          <cell r="D491" t="str">
            <v>28</v>
          </cell>
          <cell r="E491" t="str">
            <v>826</v>
          </cell>
          <cell r="F491" t="str">
            <v>4560.03</v>
          </cell>
          <cell r="G491" t="str">
            <v>Charges for Services-Parks LMD Refunds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 t="str">
            <v>280.20.28.826-4700.01</v>
          </cell>
          <cell r="B492" t="str">
            <v>280</v>
          </cell>
          <cell r="C492" t="str">
            <v>20</v>
          </cell>
          <cell r="D492" t="str">
            <v>28</v>
          </cell>
          <cell r="E492" t="str">
            <v>826</v>
          </cell>
          <cell r="F492" t="str">
            <v>4700.01</v>
          </cell>
          <cell r="G492" t="str">
            <v>Investment Earnings Interest on Investments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 t="str">
            <v>280.20.28.826-4850.04</v>
          </cell>
          <cell r="B493" t="str">
            <v>280</v>
          </cell>
          <cell r="C493" t="str">
            <v>20</v>
          </cell>
          <cell r="D493" t="str">
            <v>28</v>
          </cell>
          <cell r="E493" t="str">
            <v>826</v>
          </cell>
          <cell r="F493" t="str">
            <v>4850.04</v>
          </cell>
          <cell r="G493" t="str">
            <v>Other Revenue Rental of Property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 t="str">
            <v>280.20.28.827-4560.02</v>
          </cell>
          <cell r="B494" t="str">
            <v>280</v>
          </cell>
          <cell r="C494" t="str">
            <v>20</v>
          </cell>
          <cell r="D494" t="str">
            <v>28</v>
          </cell>
          <cell r="E494" t="str">
            <v>827</v>
          </cell>
          <cell r="F494" t="str">
            <v>4560.02</v>
          </cell>
          <cell r="G494" t="str">
            <v>Charges for Services-Parks LMD</v>
          </cell>
          <cell r="H494">
            <v>14430</v>
          </cell>
          <cell r="I494">
            <v>0</v>
          </cell>
          <cell r="J494">
            <v>14430</v>
          </cell>
          <cell r="K494">
            <v>0</v>
          </cell>
          <cell r="L494">
            <v>0</v>
          </cell>
          <cell r="M494">
            <v>0</v>
          </cell>
          <cell r="N494">
            <v>14430</v>
          </cell>
        </row>
        <row r="495">
          <cell r="A495" t="str">
            <v>280.20.28.827-4700.01</v>
          </cell>
          <cell r="B495" t="str">
            <v>280</v>
          </cell>
          <cell r="C495" t="str">
            <v>20</v>
          </cell>
          <cell r="D495" t="str">
            <v>28</v>
          </cell>
          <cell r="E495" t="str">
            <v>827</v>
          </cell>
          <cell r="F495" t="str">
            <v>4700.01</v>
          </cell>
          <cell r="G495" t="str">
            <v>Investment Earnings Interest on Investments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 t="str">
            <v>280.20.28.828-4560.02</v>
          </cell>
          <cell r="B496" t="str">
            <v>280</v>
          </cell>
          <cell r="C496" t="str">
            <v>20</v>
          </cell>
          <cell r="D496" t="str">
            <v>28</v>
          </cell>
          <cell r="E496" t="str">
            <v>828</v>
          </cell>
          <cell r="F496" t="str">
            <v>4560.02</v>
          </cell>
          <cell r="G496" t="str">
            <v>Charges for Services-Parks LMD</v>
          </cell>
          <cell r="H496">
            <v>6915</v>
          </cell>
          <cell r="I496">
            <v>0</v>
          </cell>
          <cell r="J496">
            <v>6915</v>
          </cell>
          <cell r="K496">
            <v>0</v>
          </cell>
          <cell r="L496">
            <v>0</v>
          </cell>
          <cell r="M496">
            <v>0</v>
          </cell>
          <cell r="N496">
            <v>6915</v>
          </cell>
        </row>
        <row r="497">
          <cell r="A497" t="str">
            <v>280.20.28.828-4700.01</v>
          </cell>
          <cell r="B497" t="str">
            <v>280</v>
          </cell>
          <cell r="C497" t="str">
            <v>20</v>
          </cell>
          <cell r="D497" t="str">
            <v>28</v>
          </cell>
          <cell r="E497" t="str">
            <v>828</v>
          </cell>
          <cell r="F497" t="str">
            <v>4700.01</v>
          </cell>
          <cell r="G497" t="str">
            <v>Investment Earnings Interest on Investments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 t="str">
            <v>280.20.28.829-4560.02</v>
          </cell>
          <cell r="B498" t="str">
            <v>280</v>
          </cell>
          <cell r="C498" t="str">
            <v>20</v>
          </cell>
          <cell r="D498" t="str">
            <v>28</v>
          </cell>
          <cell r="E498" t="str">
            <v>829</v>
          </cell>
          <cell r="F498" t="str">
            <v>4560.02</v>
          </cell>
          <cell r="G498" t="str">
            <v>Charges for Services-Parks LMD</v>
          </cell>
          <cell r="H498">
            <v>14815</v>
          </cell>
          <cell r="I498">
            <v>0</v>
          </cell>
          <cell r="J498">
            <v>14815</v>
          </cell>
          <cell r="K498">
            <v>0</v>
          </cell>
          <cell r="L498">
            <v>0</v>
          </cell>
          <cell r="M498">
            <v>0</v>
          </cell>
          <cell r="N498">
            <v>14815</v>
          </cell>
        </row>
        <row r="499">
          <cell r="A499" t="str">
            <v>280.20.28.829-4700.01</v>
          </cell>
          <cell r="B499" t="str">
            <v>280</v>
          </cell>
          <cell r="C499" t="str">
            <v>20</v>
          </cell>
          <cell r="D499" t="str">
            <v>28</v>
          </cell>
          <cell r="E499" t="str">
            <v>829</v>
          </cell>
          <cell r="F499" t="str">
            <v>4700.01</v>
          </cell>
          <cell r="G499" t="str">
            <v>Investment Earnings Interest on Investments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 t="str">
            <v>280.20.28.831-4560.02</v>
          </cell>
          <cell r="B500" t="str">
            <v>280</v>
          </cell>
          <cell r="C500" t="str">
            <v>20</v>
          </cell>
          <cell r="D500" t="str">
            <v>28</v>
          </cell>
          <cell r="E500" t="str">
            <v>831</v>
          </cell>
          <cell r="F500" t="str">
            <v>4560.02</v>
          </cell>
          <cell r="G500" t="str">
            <v>Charges for Services-Parks LMD</v>
          </cell>
          <cell r="H500">
            <v>15065</v>
          </cell>
          <cell r="I500">
            <v>0</v>
          </cell>
          <cell r="J500">
            <v>15065</v>
          </cell>
          <cell r="K500">
            <v>0</v>
          </cell>
          <cell r="L500">
            <v>0</v>
          </cell>
          <cell r="M500">
            <v>0</v>
          </cell>
          <cell r="N500">
            <v>15065</v>
          </cell>
        </row>
        <row r="501">
          <cell r="A501" t="str">
            <v>280.20.28.831-4700.01</v>
          </cell>
          <cell r="B501" t="str">
            <v>280</v>
          </cell>
          <cell r="C501" t="str">
            <v>20</v>
          </cell>
          <cell r="D501" t="str">
            <v>28</v>
          </cell>
          <cell r="E501" t="str">
            <v>831</v>
          </cell>
          <cell r="F501" t="str">
            <v>4700.01</v>
          </cell>
          <cell r="G501" t="str">
            <v>Investment Earnings Interest on Investments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 t="str">
            <v>280.20.28.832-4560.02</v>
          </cell>
          <cell r="B502" t="str">
            <v>280</v>
          </cell>
          <cell r="C502" t="str">
            <v>20</v>
          </cell>
          <cell r="D502" t="str">
            <v>28</v>
          </cell>
          <cell r="E502" t="str">
            <v>832</v>
          </cell>
          <cell r="F502" t="str">
            <v>4560.02</v>
          </cell>
          <cell r="G502" t="str">
            <v>Charges for Services-Parks LMD</v>
          </cell>
          <cell r="H502">
            <v>21400</v>
          </cell>
          <cell r="I502">
            <v>0</v>
          </cell>
          <cell r="J502">
            <v>21400</v>
          </cell>
          <cell r="K502">
            <v>0</v>
          </cell>
          <cell r="L502">
            <v>0</v>
          </cell>
          <cell r="M502">
            <v>0</v>
          </cell>
          <cell r="N502">
            <v>21400</v>
          </cell>
        </row>
        <row r="503">
          <cell r="A503" t="str">
            <v>280.20.28.832-4700.01</v>
          </cell>
          <cell r="B503" t="str">
            <v>280</v>
          </cell>
          <cell r="C503" t="str">
            <v>20</v>
          </cell>
          <cell r="D503" t="str">
            <v>28</v>
          </cell>
          <cell r="E503" t="str">
            <v>832</v>
          </cell>
          <cell r="F503" t="str">
            <v>4700.01</v>
          </cell>
          <cell r="G503" t="str">
            <v>Investment Earnings Interest on Investments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 t="str">
            <v>280.20.28.833-4560.02</v>
          </cell>
          <cell r="B504" t="str">
            <v>280</v>
          </cell>
          <cell r="C504" t="str">
            <v>20</v>
          </cell>
          <cell r="D504" t="str">
            <v>28</v>
          </cell>
          <cell r="E504" t="str">
            <v>833</v>
          </cell>
          <cell r="F504" t="str">
            <v>4560.02</v>
          </cell>
          <cell r="G504" t="str">
            <v>Charges for Services-Parks LMD</v>
          </cell>
          <cell r="H504">
            <v>22765</v>
          </cell>
          <cell r="I504">
            <v>0</v>
          </cell>
          <cell r="J504">
            <v>22765</v>
          </cell>
          <cell r="K504">
            <v>0</v>
          </cell>
          <cell r="L504">
            <v>0</v>
          </cell>
          <cell r="M504">
            <v>0</v>
          </cell>
          <cell r="N504">
            <v>22765</v>
          </cell>
        </row>
        <row r="505">
          <cell r="A505" t="str">
            <v>280.20.28.833-4700.01</v>
          </cell>
          <cell r="B505" t="str">
            <v>280</v>
          </cell>
          <cell r="C505" t="str">
            <v>20</v>
          </cell>
          <cell r="D505" t="str">
            <v>28</v>
          </cell>
          <cell r="E505" t="str">
            <v>833</v>
          </cell>
          <cell r="F505" t="str">
            <v>4700.01</v>
          </cell>
          <cell r="G505" t="str">
            <v>Investment Earnings Interest on Investments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 t="str">
            <v>280.20.28.834-4560.02</v>
          </cell>
          <cell r="B506" t="str">
            <v>280</v>
          </cell>
          <cell r="C506" t="str">
            <v>20</v>
          </cell>
          <cell r="D506" t="str">
            <v>28</v>
          </cell>
          <cell r="E506" t="str">
            <v>834</v>
          </cell>
          <cell r="F506" t="str">
            <v>4560.02</v>
          </cell>
          <cell r="G506" t="str">
            <v>Charges for Services-Parks LMD</v>
          </cell>
          <cell r="H506">
            <v>1730</v>
          </cell>
          <cell r="I506">
            <v>0</v>
          </cell>
          <cell r="J506">
            <v>1730</v>
          </cell>
          <cell r="K506">
            <v>0</v>
          </cell>
          <cell r="L506">
            <v>0</v>
          </cell>
          <cell r="M506">
            <v>0</v>
          </cell>
          <cell r="N506">
            <v>1730</v>
          </cell>
        </row>
        <row r="507">
          <cell r="A507" t="str">
            <v>280.20.28.834-4700.01</v>
          </cell>
          <cell r="B507" t="str">
            <v>280</v>
          </cell>
          <cell r="C507" t="str">
            <v>20</v>
          </cell>
          <cell r="D507" t="str">
            <v>28</v>
          </cell>
          <cell r="E507" t="str">
            <v>834</v>
          </cell>
          <cell r="F507" t="str">
            <v>4700.01</v>
          </cell>
          <cell r="G507" t="str">
            <v>Investment Earnings Interest on Investments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 t="str">
            <v>280.20.28.835-4560.02</v>
          </cell>
          <cell r="B508" t="str">
            <v>280</v>
          </cell>
          <cell r="C508" t="str">
            <v>20</v>
          </cell>
          <cell r="D508" t="str">
            <v>28</v>
          </cell>
          <cell r="E508" t="str">
            <v>835</v>
          </cell>
          <cell r="F508" t="str">
            <v>4560.02</v>
          </cell>
          <cell r="G508" t="str">
            <v>Charges for Services-Parks LMD</v>
          </cell>
          <cell r="H508">
            <v>16855</v>
          </cell>
          <cell r="I508">
            <v>0</v>
          </cell>
          <cell r="J508">
            <v>16855</v>
          </cell>
          <cell r="K508">
            <v>0</v>
          </cell>
          <cell r="L508">
            <v>0</v>
          </cell>
          <cell r="M508">
            <v>0</v>
          </cell>
          <cell r="N508">
            <v>16855</v>
          </cell>
        </row>
        <row r="509">
          <cell r="A509" t="str">
            <v>280.20.28.835-4700.01</v>
          </cell>
          <cell r="B509" t="str">
            <v>280</v>
          </cell>
          <cell r="C509" t="str">
            <v>20</v>
          </cell>
          <cell r="D509" t="str">
            <v>28</v>
          </cell>
          <cell r="E509" t="str">
            <v>835</v>
          </cell>
          <cell r="F509" t="str">
            <v>4700.01</v>
          </cell>
          <cell r="G509" t="str">
            <v>Investment Earnings Interest on Investments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 t="str">
            <v>280.20.28.836-4560.02</v>
          </cell>
          <cell r="B510" t="str">
            <v>280</v>
          </cell>
          <cell r="C510" t="str">
            <v>20</v>
          </cell>
          <cell r="D510" t="str">
            <v>28</v>
          </cell>
          <cell r="E510" t="str">
            <v>836</v>
          </cell>
          <cell r="F510" t="str">
            <v>4560.02</v>
          </cell>
          <cell r="G510" t="str">
            <v>Charges for Services-Parks LMD</v>
          </cell>
          <cell r="H510">
            <v>14060</v>
          </cell>
          <cell r="I510">
            <v>0</v>
          </cell>
          <cell r="J510">
            <v>14060</v>
          </cell>
          <cell r="K510">
            <v>0</v>
          </cell>
          <cell r="L510">
            <v>0</v>
          </cell>
          <cell r="M510">
            <v>0</v>
          </cell>
          <cell r="N510">
            <v>14060</v>
          </cell>
        </row>
        <row r="511">
          <cell r="A511" t="str">
            <v>280.20.28.836-4700.01</v>
          </cell>
          <cell r="B511" t="str">
            <v>280</v>
          </cell>
          <cell r="C511" t="str">
            <v>20</v>
          </cell>
          <cell r="D511" t="str">
            <v>28</v>
          </cell>
          <cell r="E511" t="str">
            <v>836</v>
          </cell>
          <cell r="F511" t="str">
            <v>4700.01</v>
          </cell>
          <cell r="G511" t="str">
            <v>Investment Earnings Interest on Investments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 t="str">
            <v>280.20.28.837-4560.02</v>
          </cell>
          <cell r="B512" t="str">
            <v>280</v>
          </cell>
          <cell r="C512" t="str">
            <v>20</v>
          </cell>
          <cell r="D512" t="str">
            <v>28</v>
          </cell>
          <cell r="E512" t="str">
            <v>837</v>
          </cell>
          <cell r="F512" t="str">
            <v>4560.02</v>
          </cell>
          <cell r="G512" t="str">
            <v>Charges for Services-Parks LMD</v>
          </cell>
          <cell r="H512">
            <v>3470</v>
          </cell>
          <cell r="I512">
            <v>0</v>
          </cell>
          <cell r="J512">
            <v>3470</v>
          </cell>
          <cell r="K512">
            <v>0</v>
          </cell>
          <cell r="L512">
            <v>0</v>
          </cell>
          <cell r="M512">
            <v>0</v>
          </cell>
          <cell r="N512">
            <v>3470</v>
          </cell>
        </row>
        <row r="513">
          <cell r="A513" t="str">
            <v>280.20.28.837-4700.01</v>
          </cell>
          <cell r="B513" t="str">
            <v>280</v>
          </cell>
          <cell r="C513" t="str">
            <v>20</v>
          </cell>
          <cell r="D513" t="str">
            <v>28</v>
          </cell>
          <cell r="E513" t="str">
            <v>837</v>
          </cell>
          <cell r="F513" t="str">
            <v>4700.01</v>
          </cell>
          <cell r="G513" t="str">
            <v>Investment Earnings Interest on Investments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B4" zoomScale="110" zoomScaleNormal="100" zoomScaleSheetLayoutView="110" workbookViewId="0">
      <selection activeCell="AW13" sqref="AW13"/>
    </sheetView>
  </sheetViews>
  <sheetFormatPr defaultRowHeight="15" outlineLevelRow="1" outlineLevelCol="1" x14ac:dyDescent="0.25"/>
  <cols>
    <col min="1" max="1" width="7.85546875" style="2" customWidth="1"/>
    <col min="2" max="3" width="3" style="7" customWidth="1"/>
    <col min="4" max="4" width="22.5703125" style="7" customWidth="1"/>
    <col min="5" max="5" width="2.28515625" style="7" customWidth="1"/>
    <col min="6" max="6" width="13.42578125" style="12" hidden="1" customWidth="1" outlineLevel="1"/>
    <col min="7" max="7" width="13.42578125" style="7" hidden="1" customWidth="1" outlineLevel="1"/>
    <col min="8" max="11" width="12.85546875" style="7" hidden="1" customWidth="1" outlineLevel="1"/>
    <col min="12" max="12" width="12.85546875" style="7" customWidth="1" collapsed="1"/>
    <col min="13" max="13" width="11.5703125" style="7" hidden="1" customWidth="1" outlineLevel="1"/>
    <col min="14" max="14" width="9" style="7" hidden="1" customWidth="1" outlineLevel="1"/>
    <col min="15" max="15" width="29" style="7" hidden="1" customWidth="1" outlineLevel="1"/>
    <col min="16" max="16" width="2.7109375" style="7" customWidth="1" collapsed="1"/>
    <col min="17" max="18" width="13.42578125" style="7" hidden="1" customWidth="1" outlineLevel="1"/>
    <col min="19" max="19" width="13.5703125" style="7" hidden="1" customWidth="1" outlineLevel="1"/>
    <col min="20" max="20" width="14.140625" style="7" hidden="1" customWidth="1" outlineLevel="1"/>
    <col min="21" max="21" width="12.28515625" style="7" hidden="1" customWidth="1" outlineLevel="1"/>
    <col min="22" max="22" width="14.140625" style="7" hidden="1" customWidth="1" outlineLevel="1"/>
    <col min="23" max="23" width="12.7109375" style="7" customWidth="1" collapsed="1"/>
    <col min="24" max="24" width="11.85546875" style="7" hidden="1" customWidth="1" outlineLevel="1"/>
    <col min="25" max="25" width="5.7109375" style="7" hidden="1" customWidth="1" outlineLevel="1"/>
    <col min="26" max="26" width="29" style="7" hidden="1" customWidth="1" outlineLevel="1"/>
    <col min="27" max="27" width="2.28515625" style="7" customWidth="1" collapsed="1"/>
    <col min="28" max="28" width="13.28515625" style="12" hidden="1" customWidth="1" outlineLevel="1"/>
    <col min="29" max="29" width="13.42578125" style="7" hidden="1" customWidth="1" outlineLevel="1"/>
    <col min="30" max="31" width="11.85546875" style="7" hidden="1" customWidth="1" outlineLevel="1"/>
    <col min="32" max="32" width="12.28515625" style="7" hidden="1" customWidth="1" outlineLevel="1"/>
    <col min="33" max="33" width="11.85546875" style="7" hidden="1" customWidth="1" outlineLevel="1"/>
    <col min="34" max="34" width="12.7109375" style="7" customWidth="1" collapsed="1"/>
    <col min="35" max="35" width="13.28515625" style="7" hidden="1" customWidth="1" outlineLevel="1"/>
    <col min="36" max="36" width="8.140625" style="7" hidden="1" customWidth="1" outlineLevel="1"/>
    <col min="37" max="37" width="25.28515625" style="7" hidden="1" customWidth="1" outlineLevel="1"/>
    <col min="38" max="38" width="2.28515625" style="7" customWidth="1" collapsed="1"/>
    <col min="39" max="39" width="12.7109375" style="12" customWidth="1"/>
    <col min="40" max="41" width="13.42578125" style="7" customWidth="1"/>
    <col min="42" max="43" width="11.85546875" style="7" hidden="1" customWidth="1" outlineLevel="1"/>
    <col min="44" max="44" width="12.28515625" style="7" hidden="1" customWidth="1" outlineLevel="1"/>
    <col min="45" max="45" width="11.85546875" style="7" hidden="1" customWidth="1" outlineLevel="1"/>
    <col min="46" max="46" width="12.7109375" style="7" hidden="1" customWidth="1" outlineLevel="1"/>
    <col min="47" max="47" width="13.28515625" style="7" hidden="1" customWidth="1" outlineLevel="1"/>
    <col min="48" max="48" width="6.28515625" style="7" hidden="1" customWidth="1" outlineLevel="1"/>
    <col min="49" max="49" width="34.5703125" style="7" customWidth="1" collapsed="1"/>
    <col min="50" max="50" width="2.7109375" style="7" customWidth="1"/>
    <col min="51" max="51" width="12.7109375" style="12" hidden="1" customWidth="1" outlineLevel="1"/>
    <col min="52" max="52" width="13.140625" style="7" hidden="1" customWidth="1" outlineLevel="1"/>
    <col min="53" max="53" width="5.7109375" style="7" hidden="1" customWidth="1" outlineLevel="1"/>
    <col min="54" max="54" width="13.42578125" style="7" hidden="1" customWidth="1" outlineLevel="1"/>
    <col min="55" max="56" width="11.85546875" style="7" hidden="1" customWidth="1" outlineLevel="1"/>
    <col min="57" max="57" width="12.28515625" style="7" hidden="1" customWidth="1" outlineLevel="1"/>
    <col min="58" max="58" width="11.85546875" style="7" hidden="1" customWidth="1" outlineLevel="1"/>
    <col min="59" max="59" width="14" style="7" hidden="1" customWidth="1" outlineLevel="1"/>
    <col min="60" max="60" width="13.28515625" style="7" hidden="1" customWidth="1" outlineLevel="1"/>
    <col min="61" max="61" width="5.7109375" style="7" hidden="1" customWidth="1" outlineLevel="1"/>
    <col min="62" max="62" width="34.5703125" style="7" hidden="1" customWidth="1" outlineLevel="1"/>
    <col min="63" max="63" width="9.140625" style="7" collapsed="1"/>
    <col min="64" max="255" width="9.140625" style="7"/>
    <col min="256" max="256" width="7.85546875" style="7" customWidth="1"/>
    <col min="257" max="258" width="3" style="7" customWidth="1"/>
    <col min="259" max="259" width="22.5703125" style="7" customWidth="1"/>
    <col min="260" max="260" width="2.28515625" style="7" customWidth="1"/>
    <col min="261" max="266" width="0" style="7" hidden="1" customWidth="1"/>
    <col min="267" max="267" width="12.85546875" style="7" customWidth="1"/>
    <col min="268" max="270" width="0" style="7" hidden="1" customWidth="1"/>
    <col min="271" max="271" width="2.7109375" style="7" customWidth="1"/>
    <col min="272" max="277" width="0" style="7" hidden="1" customWidth="1"/>
    <col min="278" max="278" width="12.7109375" style="7" customWidth="1"/>
    <col min="279" max="281" width="0" style="7" hidden="1" customWidth="1"/>
    <col min="282" max="282" width="2.28515625" style="7" customWidth="1"/>
    <col min="283" max="288" width="0" style="7" hidden="1" customWidth="1"/>
    <col min="289" max="289" width="12.7109375" style="7" customWidth="1"/>
    <col min="290" max="292" width="0" style="7" hidden="1" customWidth="1"/>
    <col min="293" max="293" width="2.28515625" style="7" customWidth="1"/>
    <col min="294" max="294" width="12.7109375" style="7" customWidth="1"/>
    <col min="295" max="301" width="0" style="7" hidden="1" customWidth="1"/>
    <col min="302" max="302" width="12.7109375" style="7" customWidth="1"/>
    <col min="303" max="305" width="0" style="7" hidden="1" customWidth="1"/>
    <col min="306" max="306" width="2.7109375" style="7" customWidth="1"/>
    <col min="307" max="307" width="12.7109375" style="7" customWidth="1"/>
    <col min="308" max="308" width="13.140625" style="7" bestFit="1" customWidth="1"/>
    <col min="309" max="309" width="5.7109375" style="7" customWidth="1"/>
    <col min="310" max="317" width="0" style="7" hidden="1" customWidth="1"/>
    <col min="318" max="318" width="34.5703125" style="7" customWidth="1"/>
    <col min="319" max="511" width="9.140625" style="7"/>
    <col min="512" max="512" width="7.85546875" style="7" customWidth="1"/>
    <col min="513" max="514" width="3" style="7" customWidth="1"/>
    <col min="515" max="515" width="22.5703125" style="7" customWidth="1"/>
    <col min="516" max="516" width="2.28515625" style="7" customWidth="1"/>
    <col min="517" max="522" width="0" style="7" hidden="1" customWidth="1"/>
    <col min="523" max="523" width="12.85546875" style="7" customWidth="1"/>
    <col min="524" max="526" width="0" style="7" hidden="1" customWidth="1"/>
    <col min="527" max="527" width="2.7109375" style="7" customWidth="1"/>
    <col min="528" max="533" width="0" style="7" hidden="1" customWidth="1"/>
    <col min="534" max="534" width="12.7109375" style="7" customWidth="1"/>
    <col min="535" max="537" width="0" style="7" hidden="1" customWidth="1"/>
    <col min="538" max="538" width="2.28515625" style="7" customWidth="1"/>
    <col min="539" max="544" width="0" style="7" hidden="1" customWidth="1"/>
    <col min="545" max="545" width="12.7109375" style="7" customWidth="1"/>
    <col min="546" max="548" width="0" style="7" hidden="1" customWidth="1"/>
    <col min="549" max="549" width="2.28515625" style="7" customWidth="1"/>
    <col min="550" max="550" width="12.7109375" style="7" customWidth="1"/>
    <col min="551" max="557" width="0" style="7" hidden="1" customWidth="1"/>
    <col min="558" max="558" width="12.7109375" style="7" customWidth="1"/>
    <col min="559" max="561" width="0" style="7" hidden="1" customWidth="1"/>
    <col min="562" max="562" width="2.7109375" style="7" customWidth="1"/>
    <col min="563" max="563" width="12.7109375" style="7" customWidth="1"/>
    <col min="564" max="564" width="13.140625" style="7" bestFit="1" customWidth="1"/>
    <col min="565" max="565" width="5.7109375" style="7" customWidth="1"/>
    <col min="566" max="573" width="0" style="7" hidden="1" customWidth="1"/>
    <col min="574" max="574" width="34.5703125" style="7" customWidth="1"/>
    <col min="575" max="767" width="9.140625" style="7"/>
    <col min="768" max="768" width="7.85546875" style="7" customWidth="1"/>
    <col min="769" max="770" width="3" style="7" customWidth="1"/>
    <col min="771" max="771" width="22.5703125" style="7" customWidth="1"/>
    <col min="772" max="772" width="2.28515625" style="7" customWidth="1"/>
    <col min="773" max="778" width="0" style="7" hidden="1" customWidth="1"/>
    <col min="779" max="779" width="12.85546875" style="7" customWidth="1"/>
    <col min="780" max="782" width="0" style="7" hidden="1" customWidth="1"/>
    <col min="783" max="783" width="2.7109375" style="7" customWidth="1"/>
    <col min="784" max="789" width="0" style="7" hidden="1" customWidth="1"/>
    <col min="790" max="790" width="12.7109375" style="7" customWidth="1"/>
    <col min="791" max="793" width="0" style="7" hidden="1" customWidth="1"/>
    <col min="794" max="794" width="2.28515625" style="7" customWidth="1"/>
    <col min="795" max="800" width="0" style="7" hidden="1" customWidth="1"/>
    <col min="801" max="801" width="12.7109375" style="7" customWidth="1"/>
    <col min="802" max="804" width="0" style="7" hidden="1" customWidth="1"/>
    <col min="805" max="805" width="2.28515625" style="7" customWidth="1"/>
    <col min="806" max="806" width="12.7109375" style="7" customWidth="1"/>
    <col min="807" max="813" width="0" style="7" hidden="1" customWidth="1"/>
    <col min="814" max="814" width="12.7109375" style="7" customWidth="1"/>
    <col min="815" max="817" width="0" style="7" hidden="1" customWidth="1"/>
    <col min="818" max="818" width="2.7109375" style="7" customWidth="1"/>
    <col min="819" max="819" width="12.7109375" style="7" customWidth="1"/>
    <col min="820" max="820" width="13.140625" style="7" bestFit="1" customWidth="1"/>
    <col min="821" max="821" width="5.7109375" style="7" customWidth="1"/>
    <col min="822" max="829" width="0" style="7" hidden="1" customWidth="1"/>
    <col min="830" max="830" width="34.5703125" style="7" customWidth="1"/>
    <col min="831" max="1023" width="9.140625" style="7"/>
    <col min="1024" max="1024" width="7.85546875" style="7" customWidth="1"/>
    <col min="1025" max="1026" width="3" style="7" customWidth="1"/>
    <col min="1027" max="1027" width="22.5703125" style="7" customWidth="1"/>
    <col min="1028" max="1028" width="2.28515625" style="7" customWidth="1"/>
    <col min="1029" max="1034" width="0" style="7" hidden="1" customWidth="1"/>
    <col min="1035" max="1035" width="12.85546875" style="7" customWidth="1"/>
    <col min="1036" max="1038" width="0" style="7" hidden="1" customWidth="1"/>
    <col min="1039" max="1039" width="2.7109375" style="7" customWidth="1"/>
    <col min="1040" max="1045" width="0" style="7" hidden="1" customWidth="1"/>
    <col min="1046" max="1046" width="12.7109375" style="7" customWidth="1"/>
    <col min="1047" max="1049" width="0" style="7" hidden="1" customWidth="1"/>
    <col min="1050" max="1050" width="2.28515625" style="7" customWidth="1"/>
    <col min="1051" max="1056" width="0" style="7" hidden="1" customWidth="1"/>
    <col min="1057" max="1057" width="12.7109375" style="7" customWidth="1"/>
    <col min="1058" max="1060" width="0" style="7" hidden="1" customWidth="1"/>
    <col min="1061" max="1061" width="2.28515625" style="7" customWidth="1"/>
    <col min="1062" max="1062" width="12.7109375" style="7" customWidth="1"/>
    <col min="1063" max="1069" width="0" style="7" hidden="1" customWidth="1"/>
    <col min="1070" max="1070" width="12.7109375" style="7" customWidth="1"/>
    <col min="1071" max="1073" width="0" style="7" hidden="1" customWidth="1"/>
    <col min="1074" max="1074" width="2.7109375" style="7" customWidth="1"/>
    <col min="1075" max="1075" width="12.7109375" style="7" customWidth="1"/>
    <col min="1076" max="1076" width="13.140625" style="7" bestFit="1" customWidth="1"/>
    <col min="1077" max="1077" width="5.7109375" style="7" customWidth="1"/>
    <col min="1078" max="1085" width="0" style="7" hidden="1" customWidth="1"/>
    <col min="1086" max="1086" width="34.5703125" style="7" customWidth="1"/>
    <col min="1087" max="1279" width="9.140625" style="7"/>
    <col min="1280" max="1280" width="7.85546875" style="7" customWidth="1"/>
    <col min="1281" max="1282" width="3" style="7" customWidth="1"/>
    <col min="1283" max="1283" width="22.5703125" style="7" customWidth="1"/>
    <col min="1284" max="1284" width="2.28515625" style="7" customWidth="1"/>
    <col min="1285" max="1290" width="0" style="7" hidden="1" customWidth="1"/>
    <col min="1291" max="1291" width="12.85546875" style="7" customWidth="1"/>
    <col min="1292" max="1294" width="0" style="7" hidden="1" customWidth="1"/>
    <col min="1295" max="1295" width="2.7109375" style="7" customWidth="1"/>
    <col min="1296" max="1301" width="0" style="7" hidden="1" customWidth="1"/>
    <col min="1302" max="1302" width="12.7109375" style="7" customWidth="1"/>
    <col min="1303" max="1305" width="0" style="7" hidden="1" customWidth="1"/>
    <col min="1306" max="1306" width="2.28515625" style="7" customWidth="1"/>
    <col min="1307" max="1312" width="0" style="7" hidden="1" customWidth="1"/>
    <col min="1313" max="1313" width="12.7109375" style="7" customWidth="1"/>
    <col min="1314" max="1316" width="0" style="7" hidden="1" customWidth="1"/>
    <col min="1317" max="1317" width="2.28515625" style="7" customWidth="1"/>
    <col min="1318" max="1318" width="12.7109375" style="7" customWidth="1"/>
    <col min="1319" max="1325" width="0" style="7" hidden="1" customWidth="1"/>
    <col min="1326" max="1326" width="12.7109375" style="7" customWidth="1"/>
    <col min="1327" max="1329" width="0" style="7" hidden="1" customWidth="1"/>
    <col min="1330" max="1330" width="2.7109375" style="7" customWidth="1"/>
    <col min="1331" max="1331" width="12.7109375" style="7" customWidth="1"/>
    <col min="1332" max="1332" width="13.140625" style="7" bestFit="1" customWidth="1"/>
    <col min="1333" max="1333" width="5.7109375" style="7" customWidth="1"/>
    <col min="1334" max="1341" width="0" style="7" hidden="1" customWidth="1"/>
    <col min="1342" max="1342" width="34.5703125" style="7" customWidth="1"/>
    <col min="1343" max="1535" width="9.140625" style="7"/>
    <col min="1536" max="1536" width="7.85546875" style="7" customWidth="1"/>
    <col min="1537" max="1538" width="3" style="7" customWidth="1"/>
    <col min="1539" max="1539" width="22.5703125" style="7" customWidth="1"/>
    <col min="1540" max="1540" width="2.28515625" style="7" customWidth="1"/>
    <col min="1541" max="1546" width="0" style="7" hidden="1" customWidth="1"/>
    <col min="1547" max="1547" width="12.85546875" style="7" customWidth="1"/>
    <col min="1548" max="1550" width="0" style="7" hidden="1" customWidth="1"/>
    <col min="1551" max="1551" width="2.7109375" style="7" customWidth="1"/>
    <col min="1552" max="1557" width="0" style="7" hidden="1" customWidth="1"/>
    <col min="1558" max="1558" width="12.7109375" style="7" customWidth="1"/>
    <col min="1559" max="1561" width="0" style="7" hidden="1" customWidth="1"/>
    <col min="1562" max="1562" width="2.28515625" style="7" customWidth="1"/>
    <col min="1563" max="1568" width="0" style="7" hidden="1" customWidth="1"/>
    <col min="1569" max="1569" width="12.7109375" style="7" customWidth="1"/>
    <col min="1570" max="1572" width="0" style="7" hidden="1" customWidth="1"/>
    <col min="1573" max="1573" width="2.28515625" style="7" customWidth="1"/>
    <col min="1574" max="1574" width="12.7109375" style="7" customWidth="1"/>
    <col min="1575" max="1581" width="0" style="7" hidden="1" customWidth="1"/>
    <col min="1582" max="1582" width="12.7109375" style="7" customWidth="1"/>
    <col min="1583" max="1585" width="0" style="7" hidden="1" customWidth="1"/>
    <col min="1586" max="1586" width="2.7109375" style="7" customWidth="1"/>
    <col min="1587" max="1587" width="12.7109375" style="7" customWidth="1"/>
    <col min="1588" max="1588" width="13.140625" style="7" bestFit="1" customWidth="1"/>
    <col min="1589" max="1589" width="5.7109375" style="7" customWidth="1"/>
    <col min="1590" max="1597" width="0" style="7" hidden="1" customWidth="1"/>
    <col min="1598" max="1598" width="34.5703125" style="7" customWidth="1"/>
    <col min="1599" max="1791" width="9.140625" style="7"/>
    <col min="1792" max="1792" width="7.85546875" style="7" customWidth="1"/>
    <col min="1793" max="1794" width="3" style="7" customWidth="1"/>
    <col min="1795" max="1795" width="22.5703125" style="7" customWidth="1"/>
    <col min="1796" max="1796" width="2.28515625" style="7" customWidth="1"/>
    <col min="1797" max="1802" width="0" style="7" hidden="1" customWidth="1"/>
    <col min="1803" max="1803" width="12.85546875" style="7" customWidth="1"/>
    <col min="1804" max="1806" width="0" style="7" hidden="1" customWidth="1"/>
    <col min="1807" max="1807" width="2.7109375" style="7" customWidth="1"/>
    <col min="1808" max="1813" width="0" style="7" hidden="1" customWidth="1"/>
    <col min="1814" max="1814" width="12.7109375" style="7" customWidth="1"/>
    <col min="1815" max="1817" width="0" style="7" hidden="1" customWidth="1"/>
    <col min="1818" max="1818" width="2.28515625" style="7" customWidth="1"/>
    <col min="1819" max="1824" width="0" style="7" hidden="1" customWidth="1"/>
    <col min="1825" max="1825" width="12.7109375" style="7" customWidth="1"/>
    <col min="1826" max="1828" width="0" style="7" hidden="1" customWidth="1"/>
    <col min="1829" max="1829" width="2.28515625" style="7" customWidth="1"/>
    <col min="1830" max="1830" width="12.7109375" style="7" customWidth="1"/>
    <col min="1831" max="1837" width="0" style="7" hidden="1" customWidth="1"/>
    <col min="1838" max="1838" width="12.7109375" style="7" customWidth="1"/>
    <col min="1839" max="1841" width="0" style="7" hidden="1" customWidth="1"/>
    <col min="1842" max="1842" width="2.7109375" style="7" customWidth="1"/>
    <col min="1843" max="1843" width="12.7109375" style="7" customWidth="1"/>
    <col min="1844" max="1844" width="13.140625" style="7" bestFit="1" customWidth="1"/>
    <col min="1845" max="1845" width="5.7109375" style="7" customWidth="1"/>
    <col min="1846" max="1853" width="0" style="7" hidden="1" customWidth="1"/>
    <col min="1854" max="1854" width="34.5703125" style="7" customWidth="1"/>
    <col min="1855" max="2047" width="9.140625" style="7"/>
    <col min="2048" max="2048" width="7.85546875" style="7" customWidth="1"/>
    <col min="2049" max="2050" width="3" style="7" customWidth="1"/>
    <col min="2051" max="2051" width="22.5703125" style="7" customWidth="1"/>
    <col min="2052" max="2052" width="2.28515625" style="7" customWidth="1"/>
    <col min="2053" max="2058" width="0" style="7" hidden="1" customWidth="1"/>
    <col min="2059" max="2059" width="12.85546875" style="7" customWidth="1"/>
    <col min="2060" max="2062" width="0" style="7" hidden="1" customWidth="1"/>
    <col min="2063" max="2063" width="2.7109375" style="7" customWidth="1"/>
    <col min="2064" max="2069" width="0" style="7" hidden="1" customWidth="1"/>
    <col min="2070" max="2070" width="12.7109375" style="7" customWidth="1"/>
    <col min="2071" max="2073" width="0" style="7" hidden="1" customWidth="1"/>
    <col min="2074" max="2074" width="2.28515625" style="7" customWidth="1"/>
    <col min="2075" max="2080" width="0" style="7" hidden="1" customWidth="1"/>
    <col min="2081" max="2081" width="12.7109375" style="7" customWidth="1"/>
    <col min="2082" max="2084" width="0" style="7" hidden="1" customWidth="1"/>
    <col min="2085" max="2085" width="2.28515625" style="7" customWidth="1"/>
    <col min="2086" max="2086" width="12.7109375" style="7" customWidth="1"/>
    <col min="2087" max="2093" width="0" style="7" hidden="1" customWidth="1"/>
    <col min="2094" max="2094" width="12.7109375" style="7" customWidth="1"/>
    <col min="2095" max="2097" width="0" style="7" hidden="1" customWidth="1"/>
    <col min="2098" max="2098" width="2.7109375" style="7" customWidth="1"/>
    <col min="2099" max="2099" width="12.7109375" style="7" customWidth="1"/>
    <col min="2100" max="2100" width="13.140625" style="7" bestFit="1" customWidth="1"/>
    <col min="2101" max="2101" width="5.7109375" style="7" customWidth="1"/>
    <col min="2102" max="2109" width="0" style="7" hidden="1" customWidth="1"/>
    <col min="2110" max="2110" width="34.5703125" style="7" customWidth="1"/>
    <col min="2111" max="2303" width="9.140625" style="7"/>
    <col min="2304" max="2304" width="7.85546875" style="7" customWidth="1"/>
    <col min="2305" max="2306" width="3" style="7" customWidth="1"/>
    <col min="2307" max="2307" width="22.5703125" style="7" customWidth="1"/>
    <col min="2308" max="2308" width="2.28515625" style="7" customWidth="1"/>
    <col min="2309" max="2314" width="0" style="7" hidden="1" customWidth="1"/>
    <col min="2315" max="2315" width="12.85546875" style="7" customWidth="1"/>
    <col min="2316" max="2318" width="0" style="7" hidden="1" customWidth="1"/>
    <col min="2319" max="2319" width="2.7109375" style="7" customWidth="1"/>
    <col min="2320" max="2325" width="0" style="7" hidden="1" customWidth="1"/>
    <col min="2326" max="2326" width="12.7109375" style="7" customWidth="1"/>
    <col min="2327" max="2329" width="0" style="7" hidden="1" customWidth="1"/>
    <col min="2330" max="2330" width="2.28515625" style="7" customWidth="1"/>
    <col min="2331" max="2336" width="0" style="7" hidden="1" customWidth="1"/>
    <col min="2337" max="2337" width="12.7109375" style="7" customWidth="1"/>
    <col min="2338" max="2340" width="0" style="7" hidden="1" customWidth="1"/>
    <col min="2341" max="2341" width="2.28515625" style="7" customWidth="1"/>
    <col min="2342" max="2342" width="12.7109375" style="7" customWidth="1"/>
    <col min="2343" max="2349" width="0" style="7" hidden="1" customWidth="1"/>
    <col min="2350" max="2350" width="12.7109375" style="7" customWidth="1"/>
    <col min="2351" max="2353" width="0" style="7" hidden="1" customWidth="1"/>
    <col min="2354" max="2354" width="2.7109375" style="7" customWidth="1"/>
    <col min="2355" max="2355" width="12.7109375" style="7" customWidth="1"/>
    <col min="2356" max="2356" width="13.140625" style="7" bestFit="1" customWidth="1"/>
    <col min="2357" max="2357" width="5.7109375" style="7" customWidth="1"/>
    <col min="2358" max="2365" width="0" style="7" hidden="1" customWidth="1"/>
    <col min="2366" max="2366" width="34.5703125" style="7" customWidth="1"/>
    <col min="2367" max="2559" width="9.140625" style="7"/>
    <col min="2560" max="2560" width="7.85546875" style="7" customWidth="1"/>
    <col min="2561" max="2562" width="3" style="7" customWidth="1"/>
    <col min="2563" max="2563" width="22.5703125" style="7" customWidth="1"/>
    <col min="2564" max="2564" width="2.28515625" style="7" customWidth="1"/>
    <col min="2565" max="2570" width="0" style="7" hidden="1" customWidth="1"/>
    <col min="2571" max="2571" width="12.85546875" style="7" customWidth="1"/>
    <col min="2572" max="2574" width="0" style="7" hidden="1" customWidth="1"/>
    <col min="2575" max="2575" width="2.7109375" style="7" customWidth="1"/>
    <col min="2576" max="2581" width="0" style="7" hidden="1" customWidth="1"/>
    <col min="2582" max="2582" width="12.7109375" style="7" customWidth="1"/>
    <col min="2583" max="2585" width="0" style="7" hidden="1" customWidth="1"/>
    <col min="2586" max="2586" width="2.28515625" style="7" customWidth="1"/>
    <col min="2587" max="2592" width="0" style="7" hidden="1" customWidth="1"/>
    <col min="2593" max="2593" width="12.7109375" style="7" customWidth="1"/>
    <col min="2594" max="2596" width="0" style="7" hidden="1" customWidth="1"/>
    <col min="2597" max="2597" width="2.28515625" style="7" customWidth="1"/>
    <col min="2598" max="2598" width="12.7109375" style="7" customWidth="1"/>
    <col min="2599" max="2605" width="0" style="7" hidden="1" customWidth="1"/>
    <col min="2606" max="2606" width="12.7109375" style="7" customWidth="1"/>
    <col min="2607" max="2609" width="0" style="7" hidden="1" customWidth="1"/>
    <col min="2610" max="2610" width="2.7109375" style="7" customWidth="1"/>
    <col min="2611" max="2611" width="12.7109375" style="7" customWidth="1"/>
    <col min="2612" max="2612" width="13.140625" style="7" bestFit="1" customWidth="1"/>
    <col min="2613" max="2613" width="5.7109375" style="7" customWidth="1"/>
    <col min="2614" max="2621" width="0" style="7" hidden="1" customWidth="1"/>
    <col min="2622" max="2622" width="34.5703125" style="7" customWidth="1"/>
    <col min="2623" max="2815" width="9.140625" style="7"/>
    <col min="2816" max="2816" width="7.85546875" style="7" customWidth="1"/>
    <col min="2817" max="2818" width="3" style="7" customWidth="1"/>
    <col min="2819" max="2819" width="22.5703125" style="7" customWidth="1"/>
    <col min="2820" max="2820" width="2.28515625" style="7" customWidth="1"/>
    <col min="2821" max="2826" width="0" style="7" hidden="1" customWidth="1"/>
    <col min="2827" max="2827" width="12.85546875" style="7" customWidth="1"/>
    <col min="2828" max="2830" width="0" style="7" hidden="1" customWidth="1"/>
    <col min="2831" max="2831" width="2.7109375" style="7" customWidth="1"/>
    <col min="2832" max="2837" width="0" style="7" hidden="1" customWidth="1"/>
    <col min="2838" max="2838" width="12.7109375" style="7" customWidth="1"/>
    <col min="2839" max="2841" width="0" style="7" hidden="1" customWidth="1"/>
    <col min="2842" max="2842" width="2.28515625" style="7" customWidth="1"/>
    <col min="2843" max="2848" width="0" style="7" hidden="1" customWidth="1"/>
    <col min="2849" max="2849" width="12.7109375" style="7" customWidth="1"/>
    <col min="2850" max="2852" width="0" style="7" hidden="1" customWidth="1"/>
    <col min="2853" max="2853" width="2.28515625" style="7" customWidth="1"/>
    <col min="2854" max="2854" width="12.7109375" style="7" customWidth="1"/>
    <col min="2855" max="2861" width="0" style="7" hidden="1" customWidth="1"/>
    <col min="2862" max="2862" width="12.7109375" style="7" customWidth="1"/>
    <col min="2863" max="2865" width="0" style="7" hidden="1" customWidth="1"/>
    <col min="2866" max="2866" width="2.7109375" style="7" customWidth="1"/>
    <col min="2867" max="2867" width="12.7109375" style="7" customWidth="1"/>
    <col min="2868" max="2868" width="13.140625" style="7" bestFit="1" customWidth="1"/>
    <col min="2869" max="2869" width="5.7109375" style="7" customWidth="1"/>
    <col min="2870" max="2877" width="0" style="7" hidden="1" customWidth="1"/>
    <col min="2878" max="2878" width="34.5703125" style="7" customWidth="1"/>
    <col min="2879" max="3071" width="9.140625" style="7"/>
    <col min="3072" max="3072" width="7.85546875" style="7" customWidth="1"/>
    <col min="3073" max="3074" width="3" style="7" customWidth="1"/>
    <col min="3075" max="3075" width="22.5703125" style="7" customWidth="1"/>
    <col min="3076" max="3076" width="2.28515625" style="7" customWidth="1"/>
    <col min="3077" max="3082" width="0" style="7" hidden="1" customWidth="1"/>
    <col min="3083" max="3083" width="12.85546875" style="7" customWidth="1"/>
    <col min="3084" max="3086" width="0" style="7" hidden="1" customWidth="1"/>
    <col min="3087" max="3087" width="2.7109375" style="7" customWidth="1"/>
    <col min="3088" max="3093" width="0" style="7" hidden="1" customWidth="1"/>
    <col min="3094" max="3094" width="12.7109375" style="7" customWidth="1"/>
    <col min="3095" max="3097" width="0" style="7" hidden="1" customWidth="1"/>
    <col min="3098" max="3098" width="2.28515625" style="7" customWidth="1"/>
    <col min="3099" max="3104" width="0" style="7" hidden="1" customWidth="1"/>
    <col min="3105" max="3105" width="12.7109375" style="7" customWidth="1"/>
    <col min="3106" max="3108" width="0" style="7" hidden="1" customWidth="1"/>
    <col min="3109" max="3109" width="2.28515625" style="7" customWidth="1"/>
    <col min="3110" max="3110" width="12.7109375" style="7" customWidth="1"/>
    <col min="3111" max="3117" width="0" style="7" hidden="1" customWidth="1"/>
    <col min="3118" max="3118" width="12.7109375" style="7" customWidth="1"/>
    <col min="3119" max="3121" width="0" style="7" hidden="1" customWidth="1"/>
    <col min="3122" max="3122" width="2.7109375" style="7" customWidth="1"/>
    <col min="3123" max="3123" width="12.7109375" style="7" customWidth="1"/>
    <col min="3124" max="3124" width="13.140625" style="7" bestFit="1" customWidth="1"/>
    <col min="3125" max="3125" width="5.7109375" style="7" customWidth="1"/>
    <col min="3126" max="3133" width="0" style="7" hidden="1" customWidth="1"/>
    <col min="3134" max="3134" width="34.5703125" style="7" customWidth="1"/>
    <col min="3135" max="3327" width="9.140625" style="7"/>
    <col min="3328" max="3328" width="7.85546875" style="7" customWidth="1"/>
    <col min="3329" max="3330" width="3" style="7" customWidth="1"/>
    <col min="3331" max="3331" width="22.5703125" style="7" customWidth="1"/>
    <col min="3332" max="3332" width="2.28515625" style="7" customWidth="1"/>
    <col min="3333" max="3338" width="0" style="7" hidden="1" customWidth="1"/>
    <col min="3339" max="3339" width="12.85546875" style="7" customWidth="1"/>
    <col min="3340" max="3342" width="0" style="7" hidden="1" customWidth="1"/>
    <col min="3343" max="3343" width="2.7109375" style="7" customWidth="1"/>
    <col min="3344" max="3349" width="0" style="7" hidden="1" customWidth="1"/>
    <col min="3350" max="3350" width="12.7109375" style="7" customWidth="1"/>
    <col min="3351" max="3353" width="0" style="7" hidden="1" customWidth="1"/>
    <col min="3354" max="3354" width="2.28515625" style="7" customWidth="1"/>
    <col min="3355" max="3360" width="0" style="7" hidden="1" customWidth="1"/>
    <col min="3361" max="3361" width="12.7109375" style="7" customWidth="1"/>
    <col min="3362" max="3364" width="0" style="7" hidden="1" customWidth="1"/>
    <col min="3365" max="3365" width="2.28515625" style="7" customWidth="1"/>
    <col min="3366" max="3366" width="12.7109375" style="7" customWidth="1"/>
    <col min="3367" max="3373" width="0" style="7" hidden="1" customWidth="1"/>
    <col min="3374" max="3374" width="12.7109375" style="7" customWidth="1"/>
    <col min="3375" max="3377" width="0" style="7" hidden="1" customWidth="1"/>
    <col min="3378" max="3378" width="2.7109375" style="7" customWidth="1"/>
    <col min="3379" max="3379" width="12.7109375" style="7" customWidth="1"/>
    <col min="3380" max="3380" width="13.140625" style="7" bestFit="1" customWidth="1"/>
    <col min="3381" max="3381" width="5.7109375" style="7" customWidth="1"/>
    <col min="3382" max="3389" width="0" style="7" hidden="1" customWidth="1"/>
    <col min="3390" max="3390" width="34.5703125" style="7" customWidth="1"/>
    <col min="3391" max="3583" width="9.140625" style="7"/>
    <col min="3584" max="3584" width="7.85546875" style="7" customWidth="1"/>
    <col min="3585" max="3586" width="3" style="7" customWidth="1"/>
    <col min="3587" max="3587" width="22.5703125" style="7" customWidth="1"/>
    <col min="3588" max="3588" width="2.28515625" style="7" customWidth="1"/>
    <col min="3589" max="3594" width="0" style="7" hidden="1" customWidth="1"/>
    <col min="3595" max="3595" width="12.85546875" style="7" customWidth="1"/>
    <col min="3596" max="3598" width="0" style="7" hidden="1" customWidth="1"/>
    <col min="3599" max="3599" width="2.7109375" style="7" customWidth="1"/>
    <col min="3600" max="3605" width="0" style="7" hidden="1" customWidth="1"/>
    <col min="3606" max="3606" width="12.7109375" style="7" customWidth="1"/>
    <col min="3607" max="3609" width="0" style="7" hidden="1" customWidth="1"/>
    <col min="3610" max="3610" width="2.28515625" style="7" customWidth="1"/>
    <col min="3611" max="3616" width="0" style="7" hidden="1" customWidth="1"/>
    <col min="3617" max="3617" width="12.7109375" style="7" customWidth="1"/>
    <col min="3618" max="3620" width="0" style="7" hidden="1" customWidth="1"/>
    <col min="3621" max="3621" width="2.28515625" style="7" customWidth="1"/>
    <col min="3622" max="3622" width="12.7109375" style="7" customWidth="1"/>
    <col min="3623" max="3629" width="0" style="7" hidden="1" customWidth="1"/>
    <col min="3630" max="3630" width="12.7109375" style="7" customWidth="1"/>
    <col min="3631" max="3633" width="0" style="7" hidden="1" customWidth="1"/>
    <col min="3634" max="3634" width="2.7109375" style="7" customWidth="1"/>
    <col min="3635" max="3635" width="12.7109375" style="7" customWidth="1"/>
    <col min="3636" max="3636" width="13.140625" style="7" bestFit="1" customWidth="1"/>
    <col min="3637" max="3637" width="5.7109375" style="7" customWidth="1"/>
    <col min="3638" max="3645" width="0" style="7" hidden="1" customWidth="1"/>
    <col min="3646" max="3646" width="34.5703125" style="7" customWidth="1"/>
    <col min="3647" max="3839" width="9.140625" style="7"/>
    <col min="3840" max="3840" width="7.85546875" style="7" customWidth="1"/>
    <col min="3841" max="3842" width="3" style="7" customWidth="1"/>
    <col min="3843" max="3843" width="22.5703125" style="7" customWidth="1"/>
    <col min="3844" max="3844" width="2.28515625" style="7" customWidth="1"/>
    <col min="3845" max="3850" width="0" style="7" hidden="1" customWidth="1"/>
    <col min="3851" max="3851" width="12.85546875" style="7" customWidth="1"/>
    <col min="3852" max="3854" width="0" style="7" hidden="1" customWidth="1"/>
    <col min="3855" max="3855" width="2.7109375" style="7" customWidth="1"/>
    <col min="3856" max="3861" width="0" style="7" hidden="1" customWidth="1"/>
    <col min="3862" max="3862" width="12.7109375" style="7" customWidth="1"/>
    <col min="3863" max="3865" width="0" style="7" hidden="1" customWidth="1"/>
    <col min="3866" max="3866" width="2.28515625" style="7" customWidth="1"/>
    <col min="3867" max="3872" width="0" style="7" hidden="1" customWidth="1"/>
    <col min="3873" max="3873" width="12.7109375" style="7" customWidth="1"/>
    <col min="3874" max="3876" width="0" style="7" hidden="1" customWidth="1"/>
    <col min="3877" max="3877" width="2.28515625" style="7" customWidth="1"/>
    <col min="3878" max="3878" width="12.7109375" style="7" customWidth="1"/>
    <col min="3879" max="3885" width="0" style="7" hidden="1" customWidth="1"/>
    <col min="3886" max="3886" width="12.7109375" style="7" customWidth="1"/>
    <col min="3887" max="3889" width="0" style="7" hidden="1" customWidth="1"/>
    <col min="3890" max="3890" width="2.7109375" style="7" customWidth="1"/>
    <col min="3891" max="3891" width="12.7109375" style="7" customWidth="1"/>
    <col min="3892" max="3892" width="13.140625" style="7" bestFit="1" customWidth="1"/>
    <col min="3893" max="3893" width="5.7109375" style="7" customWidth="1"/>
    <col min="3894" max="3901" width="0" style="7" hidden="1" customWidth="1"/>
    <col min="3902" max="3902" width="34.5703125" style="7" customWidth="1"/>
    <col min="3903" max="4095" width="9.140625" style="7"/>
    <col min="4096" max="4096" width="7.85546875" style="7" customWidth="1"/>
    <col min="4097" max="4098" width="3" style="7" customWidth="1"/>
    <col min="4099" max="4099" width="22.5703125" style="7" customWidth="1"/>
    <col min="4100" max="4100" width="2.28515625" style="7" customWidth="1"/>
    <col min="4101" max="4106" width="0" style="7" hidden="1" customWidth="1"/>
    <col min="4107" max="4107" width="12.85546875" style="7" customWidth="1"/>
    <col min="4108" max="4110" width="0" style="7" hidden="1" customWidth="1"/>
    <col min="4111" max="4111" width="2.7109375" style="7" customWidth="1"/>
    <col min="4112" max="4117" width="0" style="7" hidden="1" customWidth="1"/>
    <col min="4118" max="4118" width="12.7109375" style="7" customWidth="1"/>
    <col min="4119" max="4121" width="0" style="7" hidden="1" customWidth="1"/>
    <col min="4122" max="4122" width="2.28515625" style="7" customWidth="1"/>
    <col min="4123" max="4128" width="0" style="7" hidden="1" customWidth="1"/>
    <col min="4129" max="4129" width="12.7109375" style="7" customWidth="1"/>
    <col min="4130" max="4132" width="0" style="7" hidden="1" customWidth="1"/>
    <col min="4133" max="4133" width="2.28515625" style="7" customWidth="1"/>
    <col min="4134" max="4134" width="12.7109375" style="7" customWidth="1"/>
    <col min="4135" max="4141" width="0" style="7" hidden="1" customWidth="1"/>
    <col min="4142" max="4142" width="12.7109375" style="7" customWidth="1"/>
    <col min="4143" max="4145" width="0" style="7" hidden="1" customWidth="1"/>
    <col min="4146" max="4146" width="2.7109375" style="7" customWidth="1"/>
    <col min="4147" max="4147" width="12.7109375" style="7" customWidth="1"/>
    <col min="4148" max="4148" width="13.140625" style="7" bestFit="1" customWidth="1"/>
    <col min="4149" max="4149" width="5.7109375" style="7" customWidth="1"/>
    <col min="4150" max="4157" width="0" style="7" hidden="1" customWidth="1"/>
    <col min="4158" max="4158" width="34.5703125" style="7" customWidth="1"/>
    <col min="4159" max="4351" width="9.140625" style="7"/>
    <col min="4352" max="4352" width="7.85546875" style="7" customWidth="1"/>
    <col min="4353" max="4354" width="3" style="7" customWidth="1"/>
    <col min="4355" max="4355" width="22.5703125" style="7" customWidth="1"/>
    <col min="4356" max="4356" width="2.28515625" style="7" customWidth="1"/>
    <col min="4357" max="4362" width="0" style="7" hidden="1" customWidth="1"/>
    <col min="4363" max="4363" width="12.85546875" style="7" customWidth="1"/>
    <col min="4364" max="4366" width="0" style="7" hidden="1" customWidth="1"/>
    <col min="4367" max="4367" width="2.7109375" style="7" customWidth="1"/>
    <col min="4368" max="4373" width="0" style="7" hidden="1" customWidth="1"/>
    <col min="4374" max="4374" width="12.7109375" style="7" customWidth="1"/>
    <col min="4375" max="4377" width="0" style="7" hidden="1" customWidth="1"/>
    <col min="4378" max="4378" width="2.28515625" style="7" customWidth="1"/>
    <col min="4379" max="4384" width="0" style="7" hidden="1" customWidth="1"/>
    <col min="4385" max="4385" width="12.7109375" style="7" customWidth="1"/>
    <col min="4386" max="4388" width="0" style="7" hidden="1" customWidth="1"/>
    <col min="4389" max="4389" width="2.28515625" style="7" customWidth="1"/>
    <col min="4390" max="4390" width="12.7109375" style="7" customWidth="1"/>
    <col min="4391" max="4397" width="0" style="7" hidden="1" customWidth="1"/>
    <col min="4398" max="4398" width="12.7109375" style="7" customWidth="1"/>
    <col min="4399" max="4401" width="0" style="7" hidden="1" customWidth="1"/>
    <col min="4402" max="4402" width="2.7109375" style="7" customWidth="1"/>
    <col min="4403" max="4403" width="12.7109375" style="7" customWidth="1"/>
    <col min="4404" max="4404" width="13.140625" style="7" bestFit="1" customWidth="1"/>
    <col min="4405" max="4405" width="5.7109375" style="7" customWidth="1"/>
    <col min="4406" max="4413" width="0" style="7" hidden="1" customWidth="1"/>
    <col min="4414" max="4414" width="34.5703125" style="7" customWidth="1"/>
    <col min="4415" max="4607" width="9.140625" style="7"/>
    <col min="4608" max="4608" width="7.85546875" style="7" customWidth="1"/>
    <col min="4609" max="4610" width="3" style="7" customWidth="1"/>
    <col min="4611" max="4611" width="22.5703125" style="7" customWidth="1"/>
    <col min="4612" max="4612" width="2.28515625" style="7" customWidth="1"/>
    <col min="4613" max="4618" width="0" style="7" hidden="1" customWidth="1"/>
    <col min="4619" max="4619" width="12.85546875" style="7" customWidth="1"/>
    <col min="4620" max="4622" width="0" style="7" hidden="1" customWidth="1"/>
    <col min="4623" max="4623" width="2.7109375" style="7" customWidth="1"/>
    <col min="4624" max="4629" width="0" style="7" hidden="1" customWidth="1"/>
    <col min="4630" max="4630" width="12.7109375" style="7" customWidth="1"/>
    <col min="4631" max="4633" width="0" style="7" hidden="1" customWidth="1"/>
    <col min="4634" max="4634" width="2.28515625" style="7" customWidth="1"/>
    <col min="4635" max="4640" width="0" style="7" hidden="1" customWidth="1"/>
    <col min="4641" max="4641" width="12.7109375" style="7" customWidth="1"/>
    <col min="4642" max="4644" width="0" style="7" hidden="1" customWidth="1"/>
    <col min="4645" max="4645" width="2.28515625" style="7" customWidth="1"/>
    <col min="4646" max="4646" width="12.7109375" style="7" customWidth="1"/>
    <col min="4647" max="4653" width="0" style="7" hidden="1" customWidth="1"/>
    <col min="4654" max="4654" width="12.7109375" style="7" customWidth="1"/>
    <col min="4655" max="4657" width="0" style="7" hidden="1" customWidth="1"/>
    <col min="4658" max="4658" width="2.7109375" style="7" customWidth="1"/>
    <col min="4659" max="4659" width="12.7109375" style="7" customWidth="1"/>
    <col min="4660" max="4660" width="13.140625" style="7" bestFit="1" customWidth="1"/>
    <col min="4661" max="4661" width="5.7109375" style="7" customWidth="1"/>
    <col min="4662" max="4669" width="0" style="7" hidden="1" customWidth="1"/>
    <col min="4670" max="4670" width="34.5703125" style="7" customWidth="1"/>
    <col min="4671" max="4863" width="9.140625" style="7"/>
    <col min="4864" max="4864" width="7.85546875" style="7" customWidth="1"/>
    <col min="4865" max="4866" width="3" style="7" customWidth="1"/>
    <col min="4867" max="4867" width="22.5703125" style="7" customWidth="1"/>
    <col min="4868" max="4868" width="2.28515625" style="7" customWidth="1"/>
    <col min="4869" max="4874" width="0" style="7" hidden="1" customWidth="1"/>
    <col min="4875" max="4875" width="12.85546875" style="7" customWidth="1"/>
    <col min="4876" max="4878" width="0" style="7" hidden="1" customWidth="1"/>
    <col min="4879" max="4879" width="2.7109375" style="7" customWidth="1"/>
    <col min="4880" max="4885" width="0" style="7" hidden="1" customWidth="1"/>
    <col min="4886" max="4886" width="12.7109375" style="7" customWidth="1"/>
    <col min="4887" max="4889" width="0" style="7" hidden="1" customWidth="1"/>
    <col min="4890" max="4890" width="2.28515625" style="7" customWidth="1"/>
    <col min="4891" max="4896" width="0" style="7" hidden="1" customWidth="1"/>
    <col min="4897" max="4897" width="12.7109375" style="7" customWidth="1"/>
    <col min="4898" max="4900" width="0" style="7" hidden="1" customWidth="1"/>
    <col min="4901" max="4901" width="2.28515625" style="7" customWidth="1"/>
    <col min="4902" max="4902" width="12.7109375" style="7" customWidth="1"/>
    <col min="4903" max="4909" width="0" style="7" hidden="1" customWidth="1"/>
    <col min="4910" max="4910" width="12.7109375" style="7" customWidth="1"/>
    <col min="4911" max="4913" width="0" style="7" hidden="1" customWidth="1"/>
    <col min="4914" max="4914" width="2.7109375" style="7" customWidth="1"/>
    <col min="4915" max="4915" width="12.7109375" style="7" customWidth="1"/>
    <col min="4916" max="4916" width="13.140625" style="7" bestFit="1" customWidth="1"/>
    <col min="4917" max="4917" width="5.7109375" style="7" customWidth="1"/>
    <col min="4918" max="4925" width="0" style="7" hidden="1" customWidth="1"/>
    <col min="4926" max="4926" width="34.5703125" style="7" customWidth="1"/>
    <col min="4927" max="5119" width="9.140625" style="7"/>
    <col min="5120" max="5120" width="7.85546875" style="7" customWidth="1"/>
    <col min="5121" max="5122" width="3" style="7" customWidth="1"/>
    <col min="5123" max="5123" width="22.5703125" style="7" customWidth="1"/>
    <col min="5124" max="5124" width="2.28515625" style="7" customWidth="1"/>
    <col min="5125" max="5130" width="0" style="7" hidden="1" customWidth="1"/>
    <col min="5131" max="5131" width="12.85546875" style="7" customWidth="1"/>
    <col min="5132" max="5134" width="0" style="7" hidden="1" customWidth="1"/>
    <col min="5135" max="5135" width="2.7109375" style="7" customWidth="1"/>
    <col min="5136" max="5141" width="0" style="7" hidden="1" customWidth="1"/>
    <col min="5142" max="5142" width="12.7109375" style="7" customWidth="1"/>
    <col min="5143" max="5145" width="0" style="7" hidden="1" customWidth="1"/>
    <col min="5146" max="5146" width="2.28515625" style="7" customWidth="1"/>
    <col min="5147" max="5152" width="0" style="7" hidden="1" customWidth="1"/>
    <col min="5153" max="5153" width="12.7109375" style="7" customWidth="1"/>
    <col min="5154" max="5156" width="0" style="7" hidden="1" customWidth="1"/>
    <col min="5157" max="5157" width="2.28515625" style="7" customWidth="1"/>
    <col min="5158" max="5158" width="12.7109375" style="7" customWidth="1"/>
    <col min="5159" max="5165" width="0" style="7" hidden="1" customWidth="1"/>
    <col min="5166" max="5166" width="12.7109375" style="7" customWidth="1"/>
    <col min="5167" max="5169" width="0" style="7" hidden="1" customWidth="1"/>
    <col min="5170" max="5170" width="2.7109375" style="7" customWidth="1"/>
    <col min="5171" max="5171" width="12.7109375" style="7" customWidth="1"/>
    <col min="5172" max="5172" width="13.140625" style="7" bestFit="1" customWidth="1"/>
    <col min="5173" max="5173" width="5.7109375" style="7" customWidth="1"/>
    <col min="5174" max="5181" width="0" style="7" hidden="1" customWidth="1"/>
    <col min="5182" max="5182" width="34.5703125" style="7" customWidth="1"/>
    <col min="5183" max="5375" width="9.140625" style="7"/>
    <col min="5376" max="5376" width="7.85546875" style="7" customWidth="1"/>
    <col min="5377" max="5378" width="3" style="7" customWidth="1"/>
    <col min="5379" max="5379" width="22.5703125" style="7" customWidth="1"/>
    <col min="5380" max="5380" width="2.28515625" style="7" customWidth="1"/>
    <col min="5381" max="5386" width="0" style="7" hidden="1" customWidth="1"/>
    <col min="5387" max="5387" width="12.85546875" style="7" customWidth="1"/>
    <col min="5388" max="5390" width="0" style="7" hidden="1" customWidth="1"/>
    <col min="5391" max="5391" width="2.7109375" style="7" customWidth="1"/>
    <col min="5392" max="5397" width="0" style="7" hidden="1" customWidth="1"/>
    <col min="5398" max="5398" width="12.7109375" style="7" customWidth="1"/>
    <col min="5399" max="5401" width="0" style="7" hidden="1" customWidth="1"/>
    <col min="5402" max="5402" width="2.28515625" style="7" customWidth="1"/>
    <col min="5403" max="5408" width="0" style="7" hidden="1" customWidth="1"/>
    <col min="5409" max="5409" width="12.7109375" style="7" customWidth="1"/>
    <col min="5410" max="5412" width="0" style="7" hidden="1" customWidth="1"/>
    <col min="5413" max="5413" width="2.28515625" style="7" customWidth="1"/>
    <col min="5414" max="5414" width="12.7109375" style="7" customWidth="1"/>
    <col min="5415" max="5421" width="0" style="7" hidden="1" customWidth="1"/>
    <col min="5422" max="5422" width="12.7109375" style="7" customWidth="1"/>
    <col min="5423" max="5425" width="0" style="7" hidden="1" customWidth="1"/>
    <col min="5426" max="5426" width="2.7109375" style="7" customWidth="1"/>
    <col min="5427" max="5427" width="12.7109375" style="7" customWidth="1"/>
    <col min="5428" max="5428" width="13.140625" style="7" bestFit="1" customWidth="1"/>
    <col min="5429" max="5429" width="5.7109375" style="7" customWidth="1"/>
    <col min="5430" max="5437" width="0" style="7" hidden="1" customWidth="1"/>
    <col min="5438" max="5438" width="34.5703125" style="7" customWidth="1"/>
    <col min="5439" max="5631" width="9.140625" style="7"/>
    <col min="5632" max="5632" width="7.85546875" style="7" customWidth="1"/>
    <col min="5633" max="5634" width="3" style="7" customWidth="1"/>
    <col min="5635" max="5635" width="22.5703125" style="7" customWidth="1"/>
    <col min="5636" max="5636" width="2.28515625" style="7" customWidth="1"/>
    <col min="5637" max="5642" width="0" style="7" hidden="1" customWidth="1"/>
    <col min="5643" max="5643" width="12.85546875" style="7" customWidth="1"/>
    <col min="5644" max="5646" width="0" style="7" hidden="1" customWidth="1"/>
    <col min="5647" max="5647" width="2.7109375" style="7" customWidth="1"/>
    <col min="5648" max="5653" width="0" style="7" hidden="1" customWidth="1"/>
    <col min="5654" max="5654" width="12.7109375" style="7" customWidth="1"/>
    <col min="5655" max="5657" width="0" style="7" hidden="1" customWidth="1"/>
    <col min="5658" max="5658" width="2.28515625" style="7" customWidth="1"/>
    <col min="5659" max="5664" width="0" style="7" hidden="1" customWidth="1"/>
    <col min="5665" max="5665" width="12.7109375" style="7" customWidth="1"/>
    <col min="5666" max="5668" width="0" style="7" hidden="1" customWidth="1"/>
    <col min="5669" max="5669" width="2.28515625" style="7" customWidth="1"/>
    <col min="5670" max="5670" width="12.7109375" style="7" customWidth="1"/>
    <col min="5671" max="5677" width="0" style="7" hidden="1" customWidth="1"/>
    <col min="5678" max="5678" width="12.7109375" style="7" customWidth="1"/>
    <col min="5679" max="5681" width="0" style="7" hidden="1" customWidth="1"/>
    <col min="5682" max="5682" width="2.7109375" style="7" customWidth="1"/>
    <col min="5683" max="5683" width="12.7109375" style="7" customWidth="1"/>
    <col min="5684" max="5684" width="13.140625" style="7" bestFit="1" customWidth="1"/>
    <col min="5685" max="5685" width="5.7109375" style="7" customWidth="1"/>
    <col min="5686" max="5693" width="0" style="7" hidden="1" customWidth="1"/>
    <col min="5694" max="5694" width="34.5703125" style="7" customWidth="1"/>
    <col min="5695" max="5887" width="9.140625" style="7"/>
    <col min="5888" max="5888" width="7.85546875" style="7" customWidth="1"/>
    <col min="5889" max="5890" width="3" style="7" customWidth="1"/>
    <col min="5891" max="5891" width="22.5703125" style="7" customWidth="1"/>
    <col min="5892" max="5892" width="2.28515625" style="7" customWidth="1"/>
    <col min="5893" max="5898" width="0" style="7" hidden="1" customWidth="1"/>
    <col min="5899" max="5899" width="12.85546875" style="7" customWidth="1"/>
    <col min="5900" max="5902" width="0" style="7" hidden="1" customWidth="1"/>
    <col min="5903" max="5903" width="2.7109375" style="7" customWidth="1"/>
    <col min="5904" max="5909" width="0" style="7" hidden="1" customWidth="1"/>
    <col min="5910" max="5910" width="12.7109375" style="7" customWidth="1"/>
    <col min="5911" max="5913" width="0" style="7" hidden="1" customWidth="1"/>
    <col min="5914" max="5914" width="2.28515625" style="7" customWidth="1"/>
    <col min="5915" max="5920" width="0" style="7" hidden="1" customWidth="1"/>
    <col min="5921" max="5921" width="12.7109375" style="7" customWidth="1"/>
    <col min="5922" max="5924" width="0" style="7" hidden="1" customWidth="1"/>
    <col min="5925" max="5925" width="2.28515625" style="7" customWidth="1"/>
    <col min="5926" max="5926" width="12.7109375" style="7" customWidth="1"/>
    <col min="5927" max="5933" width="0" style="7" hidden="1" customWidth="1"/>
    <col min="5934" max="5934" width="12.7109375" style="7" customWidth="1"/>
    <col min="5935" max="5937" width="0" style="7" hidden="1" customWidth="1"/>
    <col min="5938" max="5938" width="2.7109375" style="7" customWidth="1"/>
    <col min="5939" max="5939" width="12.7109375" style="7" customWidth="1"/>
    <col min="5940" max="5940" width="13.140625" style="7" bestFit="1" customWidth="1"/>
    <col min="5941" max="5941" width="5.7109375" style="7" customWidth="1"/>
    <col min="5942" max="5949" width="0" style="7" hidden="1" customWidth="1"/>
    <col min="5950" max="5950" width="34.5703125" style="7" customWidth="1"/>
    <col min="5951" max="6143" width="9.140625" style="7"/>
    <col min="6144" max="6144" width="7.85546875" style="7" customWidth="1"/>
    <col min="6145" max="6146" width="3" style="7" customWidth="1"/>
    <col min="6147" max="6147" width="22.5703125" style="7" customWidth="1"/>
    <col min="6148" max="6148" width="2.28515625" style="7" customWidth="1"/>
    <col min="6149" max="6154" width="0" style="7" hidden="1" customWidth="1"/>
    <col min="6155" max="6155" width="12.85546875" style="7" customWidth="1"/>
    <col min="6156" max="6158" width="0" style="7" hidden="1" customWidth="1"/>
    <col min="6159" max="6159" width="2.7109375" style="7" customWidth="1"/>
    <col min="6160" max="6165" width="0" style="7" hidden="1" customWidth="1"/>
    <col min="6166" max="6166" width="12.7109375" style="7" customWidth="1"/>
    <col min="6167" max="6169" width="0" style="7" hidden="1" customWidth="1"/>
    <col min="6170" max="6170" width="2.28515625" style="7" customWidth="1"/>
    <col min="6171" max="6176" width="0" style="7" hidden="1" customWidth="1"/>
    <col min="6177" max="6177" width="12.7109375" style="7" customWidth="1"/>
    <col min="6178" max="6180" width="0" style="7" hidden="1" customWidth="1"/>
    <col min="6181" max="6181" width="2.28515625" style="7" customWidth="1"/>
    <col min="6182" max="6182" width="12.7109375" style="7" customWidth="1"/>
    <col min="6183" max="6189" width="0" style="7" hidden="1" customWidth="1"/>
    <col min="6190" max="6190" width="12.7109375" style="7" customWidth="1"/>
    <col min="6191" max="6193" width="0" style="7" hidden="1" customWidth="1"/>
    <col min="6194" max="6194" width="2.7109375" style="7" customWidth="1"/>
    <col min="6195" max="6195" width="12.7109375" style="7" customWidth="1"/>
    <col min="6196" max="6196" width="13.140625" style="7" bestFit="1" customWidth="1"/>
    <col min="6197" max="6197" width="5.7109375" style="7" customWidth="1"/>
    <col min="6198" max="6205" width="0" style="7" hidden="1" customWidth="1"/>
    <col min="6206" max="6206" width="34.5703125" style="7" customWidth="1"/>
    <col min="6207" max="6399" width="9.140625" style="7"/>
    <col min="6400" max="6400" width="7.85546875" style="7" customWidth="1"/>
    <col min="6401" max="6402" width="3" style="7" customWidth="1"/>
    <col min="6403" max="6403" width="22.5703125" style="7" customWidth="1"/>
    <col min="6404" max="6404" width="2.28515625" style="7" customWidth="1"/>
    <col min="6405" max="6410" width="0" style="7" hidden="1" customWidth="1"/>
    <col min="6411" max="6411" width="12.85546875" style="7" customWidth="1"/>
    <col min="6412" max="6414" width="0" style="7" hidden="1" customWidth="1"/>
    <col min="6415" max="6415" width="2.7109375" style="7" customWidth="1"/>
    <col min="6416" max="6421" width="0" style="7" hidden="1" customWidth="1"/>
    <col min="6422" max="6422" width="12.7109375" style="7" customWidth="1"/>
    <col min="6423" max="6425" width="0" style="7" hidden="1" customWidth="1"/>
    <col min="6426" max="6426" width="2.28515625" style="7" customWidth="1"/>
    <col min="6427" max="6432" width="0" style="7" hidden="1" customWidth="1"/>
    <col min="6433" max="6433" width="12.7109375" style="7" customWidth="1"/>
    <col min="6434" max="6436" width="0" style="7" hidden="1" customWidth="1"/>
    <col min="6437" max="6437" width="2.28515625" style="7" customWidth="1"/>
    <col min="6438" max="6438" width="12.7109375" style="7" customWidth="1"/>
    <col min="6439" max="6445" width="0" style="7" hidden="1" customWidth="1"/>
    <col min="6446" max="6446" width="12.7109375" style="7" customWidth="1"/>
    <col min="6447" max="6449" width="0" style="7" hidden="1" customWidth="1"/>
    <col min="6450" max="6450" width="2.7109375" style="7" customWidth="1"/>
    <col min="6451" max="6451" width="12.7109375" style="7" customWidth="1"/>
    <col min="6452" max="6452" width="13.140625" style="7" bestFit="1" customWidth="1"/>
    <col min="6453" max="6453" width="5.7109375" style="7" customWidth="1"/>
    <col min="6454" max="6461" width="0" style="7" hidden="1" customWidth="1"/>
    <col min="6462" max="6462" width="34.5703125" style="7" customWidth="1"/>
    <col min="6463" max="6655" width="9.140625" style="7"/>
    <col min="6656" max="6656" width="7.85546875" style="7" customWidth="1"/>
    <col min="6657" max="6658" width="3" style="7" customWidth="1"/>
    <col min="6659" max="6659" width="22.5703125" style="7" customWidth="1"/>
    <col min="6660" max="6660" width="2.28515625" style="7" customWidth="1"/>
    <col min="6661" max="6666" width="0" style="7" hidden="1" customWidth="1"/>
    <col min="6667" max="6667" width="12.85546875" style="7" customWidth="1"/>
    <col min="6668" max="6670" width="0" style="7" hidden="1" customWidth="1"/>
    <col min="6671" max="6671" width="2.7109375" style="7" customWidth="1"/>
    <col min="6672" max="6677" width="0" style="7" hidden="1" customWidth="1"/>
    <col min="6678" max="6678" width="12.7109375" style="7" customWidth="1"/>
    <col min="6679" max="6681" width="0" style="7" hidden="1" customWidth="1"/>
    <col min="6682" max="6682" width="2.28515625" style="7" customWidth="1"/>
    <col min="6683" max="6688" width="0" style="7" hidden="1" customWidth="1"/>
    <col min="6689" max="6689" width="12.7109375" style="7" customWidth="1"/>
    <col min="6690" max="6692" width="0" style="7" hidden="1" customWidth="1"/>
    <col min="6693" max="6693" width="2.28515625" style="7" customWidth="1"/>
    <col min="6694" max="6694" width="12.7109375" style="7" customWidth="1"/>
    <col min="6695" max="6701" width="0" style="7" hidden="1" customWidth="1"/>
    <col min="6702" max="6702" width="12.7109375" style="7" customWidth="1"/>
    <col min="6703" max="6705" width="0" style="7" hidden="1" customWidth="1"/>
    <col min="6706" max="6706" width="2.7109375" style="7" customWidth="1"/>
    <col min="6707" max="6707" width="12.7109375" style="7" customWidth="1"/>
    <col min="6708" max="6708" width="13.140625" style="7" bestFit="1" customWidth="1"/>
    <col min="6709" max="6709" width="5.7109375" style="7" customWidth="1"/>
    <col min="6710" max="6717" width="0" style="7" hidden="1" customWidth="1"/>
    <col min="6718" max="6718" width="34.5703125" style="7" customWidth="1"/>
    <col min="6719" max="6911" width="9.140625" style="7"/>
    <col min="6912" max="6912" width="7.85546875" style="7" customWidth="1"/>
    <col min="6913" max="6914" width="3" style="7" customWidth="1"/>
    <col min="6915" max="6915" width="22.5703125" style="7" customWidth="1"/>
    <col min="6916" max="6916" width="2.28515625" style="7" customWidth="1"/>
    <col min="6917" max="6922" width="0" style="7" hidden="1" customWidth="1"/>
    <col min="6923" max="6923" width="12.85546875" style="7" customWidth="1"/>
    <col min="6924" max="6926" width="0" style="7" hidden="1" customWidth="1"/>
    <col min="6927" max="6927" width="2.7109375" style="7" customWidth="1"/>
    <col min="6928" max="6933" width="0" style="7" hidden="1" customWidth="1"/>
    <col min="6934" max="6934" width="12.7109375" style="7" customWidth="1"/>
    <col min="6935" max="6937" width="0" style="7" hidden="1" customWidth="1"/>
    <col min="6938" max="6938" width="2.28515625" style="7" customWidth="1"/>
    <col min="6939" max="6944" width="0" style="7" hidden="1" customWidth="1"/>
    <col min="6945" max="6945" width="12.7109375" style="7" customWidth="1"/>
    <col min="6946" max="6948" width="0" style="7" hidden="1" customWidth="1"/>
    <col min="6949" max="6949" width="2.28515625" style="7" customWidth="1"/>
    <col min="6950" max="6950" width="12.7109375" style="7" customWidth="1"/>
    <col min="6951" max="6957" width="0" style="7" hidden="1" customWidth="1"/>
    <col min="6958" max="6958" width="12.7109375" style="7" customWidth="1"/>
    <col min="6959" max="6961" width="0" style="7" hidden="1" customWidth="1"/>
    <col min="6962" max="6962" width="2.7109375" style="7" customWidth="1"/>
    <col min="6963" max="6963" width="12.7109375" style="7" customWidth="1"/>
    <col min="6964" max="6964" width="13.140625" style="7" bestFit="1" customWidth="1"/>
    <col min="6965" max="6965" width="5.7109375" style="7" customWidth="1"/>
    <col min="6966" max="6973" width="0" style="7" hidden="1" customWidth="1"/>
    <col min="6974" max="6974" width="34.5703125" style="7" customWidth="1"/>
    <col min="6975" max="7167" width="9.140625" style="7"/>
    <col min="7168" max="7168" width="7.85546875" style="7" customWidth="1"/>
    <col min="7169" max="7170" width="3" style="7" customWidth="1"/>
    <col min="7171" max="7171" width="22.5703125" style="7" customWidth="1"/>
    <col min="7172" max="7172" width="2.28515625" style="7" customWidth="1"/>
    <col min="7173" max="7178" width="0" style="7" hidden="1" customWidth="1"/>
    <col min="7179" max="7179" width="12.85546875" style="7" customWidth="1"/>
    <col min="7180" max="7182" width="0" style="7" hidden="1" customWidth="1"/>
    <col min="7183" max="7183" width="2.7109375" style="7" customWidth="1"/>
    <col min="7184" max="7189" width="0" style="7" hidden="1" customWidth="1"/>
    <col min="7190" max="7190" width="12.7109375" style="7" customWidth="1"/>
    <col min="7191" max="7193" width="0" style="7" hidden="1" customWidth="1"/>
    <col min="7194" max="7194" width="2.28515625" style="7" customWidth="1"/>
    <col min="7195" max="7200" width="0" style="7" hidden="1" customWidth="1"/>
    <col min="7201" max="7201" width="12.7109375" style="7" customWidth="1"/>
    <col min="7202" max="7204" width="0" style="7" hidden="1" customWidth="1"/>
    <col min="7205" max="7205" width="2.28515625" style="7" customWidth="1"/>
    <col min="7206" max="7206" width="12.7109375" style="7" customWidth="1"/>
    <col min="7207" max="7213" width="0" style="7" hidden="1" customWidth="1"/>
    <col min="7214" max="7214" width="12.7109375" style="7" customWidth="1"/>
    <col min="7215" max="7217" width="0" style="7" hidden="1" customWidth="1"/>
    <col min="7218" max="7218" width="2.7109375" style="7" customWidth="1"/>
    <col min="7219" max="7219" width="12.7109375" style="7" customWidth="1"/>
    <col min="7220" max="7220" width="13.140625" style="7" bestFit="1" customWidth="1"/>
    <col min="7221" max="7221" width="5.7109375" style="7" customWidth="1"/>
    <col min="7222" max="7229" width="0" style="7" hidden="1" customWidth="1"/>
    <col min="7230" max="7230" width="34.5703125" style="7" customWidth="1"/>
    <col min="7231" max="7423" width="9.140625" style="7"/>
    <col min="7424" max="7424" width="7.85546875" style="7" customWidth="1"/>
    <col min="7425" max="7426" width="3" style="7" customWidth="1"/>
    <col min="7427" max="7427" width="22.5703125" style="7" customWidth="1"/>
    <col min="7428" max="7428" width="2.28515625" style="7" customWidth="1"/>
    <col min="7429" max="7434" width="0" style="7" hidden="1" customWidth="1"/>
    <col min="7435" max="7435" width="12.85546875" style="7" customWidth="1"/>
    <col min="7436" max="7438" width="0" style="7" hidden="1" customWidth="1"/>
    <col min="7439" max="7439" width="2.7109375" style="7" customWidth="1"/>
    <col min="7440" max="7445" width="0" style="7" hidden="1" customWidth="1"/>
    <col min="7446" max="7446" width="12.7109375" style="7" customWidth="1"/>
    <col min="7447" max="7449" width="0" style="7" hidden="1" customWidth="1"/>
    <col min="7450" max="7450" width="2.28515625" style="7" customWidth="1"/>
    <col min="7451" max="7456" width="0" style="7" hidden="1" customWidth="1"/>
    <col min="7457" max="7457" width="12.7109375" style="7" customWidth="1"/>
    <col min="7458" max="7460" width="0" style="7" hidden="1" customWidth="1"/>
    <col min="7461" max="7461" width="2.28515625" style="7" customWidth="1"/>
    <col min="7462" max="7462" width="12.7109375" style="7" customWidth="1"/>
    <col min="7463" max="7469" width="0" style="7" hidden="1" customWidth="1"/>
    <col min="7470" max="7470" width="12.7109375" style="7" customWidth="1"/>
    <col min="7471" max="7473" width="0" style="7" hidden="1" customWidth="1"/>
    <col min="7474" max="7474" width="2.7109375" style="7" customWidth="1"/>
    <col min="7475" max="7475" width="12.7109375" style="7" customWidth="1"/>
    <col min="7476" max="7476" width="13.140625" style="7" bestFit="1" customWidth="1"/>
    <col min="7477" max="7477" width="5.7109375" style="7" customWidth="1"/>
    <col min="7478" max="7485" width="0" style="7" hidden="1" customWidth="1"/>
    <col min="7486" max="7486" width="34.5703125" style="7" customWidth="1"/>
    <col min="7487" max="7679" width="9.140625" style="7"/>
    <col min="7680" max="7680" width="7.85546875" style="7" customWidth="1"/>
    <col min="7681" max="7682" width="3" style="7" customWidth="1"/>
    <col min="7683" max="7683" width="22.5703125" style="7" customWidth="1"/>
    <col min="7684" max="7684" width="2.28515625" style="7" customWidth="1"/>
    <col min="7685" max="7690" width="0" style="7" hidden="1" customWidth="1"/>
    <col min="7691" max="7691" width="12.85546875" style="7" customWidth="1"/>
    <col min="7692" max="7694" width="0" style="7" hidden="1" customWidth="1"/>
    <col min="7695" max="7695" width="2.7109375" style="7" customWidth="1"/>
    <col min="7696" max="7701" width="0" style="7" hidden="1" customWidth="1"/>
    <col min="7702" max="7702" width="12.7109375" style="7" customWidth="1"/>
    <col min="7703" max="7705" width="0" style="7" hidden="1" customWidth="1"/>
    <col min="7706" max="7706" width="2.28515625" style="7" customWidth="1"/>
    <col min="7707" max="7712" width="0" style="7" hidden="1" customWidth="1"/>
    <col min="7713" max="7713" width="12.7109375" style="7" customWidth="1"/>
    <col min="7714" max="7716" width="0" style="7" hidden="1" customWidth="1"/>
    <col min="7717" max="7717" width="2.28515625" style="7" customWidth="1"/>
    <col min="7718" max="7718" width="12.7109375" style="7" customWidth="1"/>
    <col min="7719" max="7725" width="0" style="7" hidden="1" customWidth="1"/>
    <col min="7726" max="7726" width="12.7109375" style="7" customWidth="1"/>
    <col min="7727" max="7729" width="0" style="7" hidden="1" customWidth="1"/>
    <col min="7730" max="7730" width="2.7109375" style="7" customWidth="1"/>
    <col min="7731" max="7731" width="12.7109375" style="7" customWidth="1"/>
    <col min="7732" max="7732" width="13.140625" style="7" bestFit="1" customWidth="1"/>
    <col min="7733" max="7733" width="5.7109375" style="7" customWidth="1"/>
    <col min="7734" max="7741" width="0" style="7" hidden="1" customWidth="1"/>
    <col min="7742" max="7742" width="34.5703125" style="7" customWidth="1"/>
    <col min="7743" max="7935" width="9.140625" style="7"/>
    <col min="7936" max="7936" width="7.85546875" style="7" customWidth="1"/>
    <col min="7937" max="7938" width="3" style="7" customWidth="1"/>
    <col min="7939" max="7939" width="22.5703125" style="7" customWidth="1"/>
    <col min="7940" max="7940" width="2.28515625" style="7" customWidth="1"/>
    <col min="7941" max="7946" width="0" style="7" hidden="1" customWidth="1"/>
    <col min="7947" max="7947" width="12.85546875" style="7" customWidth="1"/>
    <col min="7948" max="7950" width="0" style="7" hidden="1" customWidth="1"/>
    <col min="7951" max="7951" width="2.7109375" style="7" customWidth="1"/>
    <col min="7952" max="7957" width="0" style="7" hidden="1" customWidth="1"/>
    <col min="7958" max="7958" width="12.7109375" style="7" customWidth="1"/>
    <col min="7959" max="7961" width="0" style="7" hidden="1" customWidth="1"/>
    <col min="7962" max="7962" width="2.28515625" style="7" customWidth="1"/>
    <col min="7963" max="7968" width="0" style="7" hidden="1" customWidth="1"/>
    <col min="7969" max="7969" width="12.7109375" style="7" customWidth="1"/>
    <col min="7970" max="7972" width="0" style="7" hidden="1" customWidth="1"/>
    <col min="7973" max="7973" width="2.28515625" style="7" customWidth="1"/>
    <col min="7974" max="7974" width="12.7109375" style="7" customWidth="1"/>
    <col min="7975" max="7981" width="0" style="7" hidden="1" customWidth="1"/>
    <col min="7982" max="7982" width="12.7109375" style="7" customWidth="1"/>
    <col min="7983" max="7985" width="0" style="7" hidden="1" customWidth="1"/>
    <col min="7986" max="7986" width="2.7109375" style="7" customWidth="1"/>
    <col min="7987" max="7987" width="12.7109375" style="7" customWidth="1"/>
    <col min="7988" max="7988" width="13.140625" style="7" bestFit="1" customWidth="1"/>
    <col min="7989" max="7989" width="5.7109375" style="7" customWidth="1"/>
    <col min="7990" max="7997" width="0" style="7" hidden="1" customWidth="1"/>
    <col min="7998" max="7998" width="34.5703125" style="7" customWidth="1"/>
    <col min="7999" max="8191" width="9.140625" style="7"/>
    <col min="8192" max="8192" width="7.85546875" style="7" customWidth="1"/>
    <col min="8193" max="8194" width="3" style="7" customWidth="1"/>
    <col min="8195" max="8195" width="22.5703125" style="7" customWidth="1"/>
    <col min="8196" max="8196" width="2.28515625" style="7" customWidth="1"/>
    <col min="8197" max="8202" width="0" style="7" hidden="1" customWidth="1"/>
    <col min="8203" max="8203" width="12.85546875" style="7" customWidth="1"/>
    <col min="8204" max="8206" width="0" style="7" hidden="1" customWidth="1"/>
    <col min="8207" max="8207" width="2.7109375" style="7" customWidth="1"/>
    <col min="8208" max="8213" width="0" style="7" hidden="1" customWidth="1"/>
    <col min="8214" max="8214" width="12.7109375" style="7" customWidth="1"/>
    <col min="8215" max="8217" width="0" style="7" hidden="1" customWidth="1"/>
    <col min="8218" max="8218" width="2.28515625" style="7" customWidth="1"/>
    <col min="8219" max="8224" width="0" style="7" hidden="1" customWidth="1"/>
    <col min="8225" max="8225" width="12.7109375" style="7" customWidth="1"/>
    <col min="8226" max="8228" width="0" style="7" hidden="1" customWidth="1"/>
    <col min="8229" max="8229" width="2.28515625" style="7" customWidth="1"/>
    <col min="8230" max="8230" width="12.7109375" style="7" customWidth="1"/>
    <col min="8231" max="8237" width="0" style="7" hidden="1" customWidth="1"/>
    <col min="8238" max="8238" width="12.7109375" style="7" customWidth="1"/>
    <col min="8239" max="8241" width="0" style="7" hidden="1" customWidth="1"/>
    <col min="8242" max="8242" width="2.7109375" style="7" customWidth="1"/>
    <col min="8243" max="8243" width="12.7109375" style="7" customWidth="1"/>
    <col min="8244" max="8244" width="13.140625" style="7" bestFit="1" customWidth="1"/>
    <col min="8245" max="8245" width="5.7109375" style="7" customWidth="1"/>
    <col min="8246" max="8253" width="0" style="7" hidden="1" customWidth="1"/>
    <col min="8254" max="8254" width="34.5703125" style="7" customWidth="1"/>
    <col min="8255" max="8447" width="9.140625" style="7"/>
    <col min="8448" max="8448" width="7.85546875" style="7" customWidth="1"/>
    <col min="8449" max="8450" width="3" style="7" customWidth="1"/>
    <col min="8451" max="8451" width="22.5703125" style="7" customWidth="1"/>
    <col min="8452" max="8452" width="2.28515625" style="7" customWidth="1"/>
    <col min="8453" max="8458" width="0" style="7" hidden="1" customWidth="1"/>
    <col min="8459" max="8459" width="12.85546875" style="7" customWidth="1"/>
    <col min="8460" max="8462" width="0" style="7" hidden="1" customWidth="1"/>
    <col min="8463" max="8463" width="2.7109375" style="7" customWidth="1"/>
    <col min="8464" max="8469" width="0" style="7" hidden="1" customWidth="1"/>
    <col min="8470" max="8470" width="12.7109375" style="7" customWidth="1"/>
    <col min="8471" max="8473" width="0" style="7" hidden="1" customWidth="1"/>
    <col min="8474" max="8474" width="2.28515625" style="7" customWidth="1"/>
    <col min="8475" max="8480" width="0" style="7" hidden="1" customWidth="1"/>
    <col min="8481" max="8481" width="12.7109375" style="7" customWidth="1"/>
    <col min="8482" max="8484" width="0" style="7" hidden="1" customWidth="1"/>
    <col min="8485" max="8485" width="2.28515625" style="7" customWidth="1"/>
    <col min="8486" max="8486" width="12.7109375" style="7" customWidth="1"/>
    <col min="8487" max="8493" width="0" style="7" hidden="1" customWidth="1"/>
    <col min="8494" max="8494" width="12.7109375" style="7" customWidth="1"/>
    <col min="8495" max="8497" width="0" style="7" hidden="1" customWidth="1"/>
    <col min="8498" max="8498" width="2.7109375" style="7" customWidth="1"/>
    <col min="8499" max="8499" width="12.7109375" style="7" customWidth="1"/>
    <col min="8500" max="8500" width="13.140625" style="7" bestFit="1" customWidth="1"/>
    <col min="8501" max="8501" width="5.7109375" style="7" customWidth="1"/>
    <col min="8502" max="8509" width="0" style="7" hidden="1" customWidth="1"/>
    <col min="8510" max="8510" width="34.5703125" style="7" customWidth="1"/>
    <col min="8511" max="8703" width="9.140625" style="7"/>
    <col min="8704" max="8704" width="7.85546875" style="7" customWidth="1"/>
    <col min="8705" max="8706" width="3" style="7" customWidth="1"/>
    <col min="8707" max="8707" width="22.5703125" style="7" customWidth="1"/>
    <col min="8708" max="8708" width="2.28515625" style="7" customWidth="1"/>
    <col min="8709" max="8714" width="0" style="7" hidden="1" customWidth="1"/>
    <col min="8715" max="8715" width="12.85546875" style="7" customWidth="1"/>
    <col min="8716" max="8718" width="0" style="7" hidden="1" customWidth="1"/>
    <col min="8719" max="8719" width="2.7109375" style="7" customWidth="1"/>
    <col min="8720" max="8725" width="0" style="7" hidden="1" customWidth="1"/>
    <col min="8726" max="8726" width="12.7109375" style="7" customWidth="1"/>
    <col min="8727" max="8729" width="0" style="7" hidden="1" customWidth="1"/>
    <col min="8730" max="8730" width="2.28515625" style="7" customWidth="1"/>
    <col min="8731" max="8736" width="0" style="7" hidden="1" customWidth="1"/>
    <col min="8737" max="8737" width="12.7109375" style="7" customWidth="1"/>
    <col min="8738" max="8740" width="0" style="7" hidden="1" customWidth="1"/>
    <col min="8741" max="8741" width="2.28515625" style="7" customWidth="1"/>
    <col min="8742" max="8742" width="12.7109375" style="7" customWidth="1"/>
    <col min="8743" max="8749" width="0" style="7" hidden="1" customWidth="1"/>
    <col min="8750" max="8750" width="12.7109375" style="7" customWidth="1"/>
    <col min="8751" max="8753" width="0" style="7" hidden="1" customWidth="1"/>
    <col min="8754" max="8754" width="2.7109375" style="7" customWidth="1"/>
    <col min="8755" max="8755" width="12.7109375" style="7" customWidth="1"/>
    <col min="8756" max="8756" width="13.140625" style="7" bestFit="1" customWidth="1"/>
    <col min="8757" max="8757" width="5.7109375" style="7" customWidth="1"/>
    <col min="8758" max="8765" width="0" style="7" hidden="1" customWidth="1"/>
    <col min="8766" max="8766" width="34.5703125" style="7" customWidth="1"/>
    <col min="8767" max="8959" width="9.140625" style="7"/>
    <col min="8960" max="8960" width="7.85546875" style="7" customWidth="1"/>
    <col min="8961" max="8962" width="3" style="7" customWidth="1"/>
    <col min="8963" max="8963" width="22.5703125" style="7" customWidth="1"/>
    <col min="8964" max="8964" width="2.28515625" style="7" customWidth="1"/>
    <col min="8965" max="8970" width="0" style="7" hidden="1" customWidth="1"/>
    <col min="8971" max="8971" width="12.85546875" style="7" customWidth="1"/>
    <col min="8972" max="8974" width="0" style="7" hidden="1" customWidth="1"/>
    <col min="8975" max="8975" width="2.7109375" style="7" customWidth="1"/>
    <col min="8976" max="8981" width="0" style="7" hidden="1" customWidth="1"/>
    <col min="8982" max="8982" width="12.7109375" style="7" customWidth="1"/>
    <col min="8983" max="8985" width="0" style="7" hidden="1" customWidth="1"/>
    <col min="8986" max="8986" width="2.28515625" style="7" customWidth="1"/>
    <col min="8987" max="8992" width="0" style="7" hidden="1" customWidth="1"/>
    <col min="8993" max="8993" width="12.7109375" style="7" customWidth="1"/>
    <col min="8994" max="8996" width="0" style="7" hidden="1" customWidth="1"/>
    <col min="8997" max="8997" width="2.28515625" style="7" customWidth="1"/>
    <col min="8998" max="8998" width="12.7109375" style="7" customWidth="1"/>
    <col min="8999" max="9005" width="0" style="7" hidden="1" customWidth="1"/>
    <col min="9006" max="9006" width="12.7109375" style="7" customWidth="1"/>
    <col min="9007" max="9009" width="0" style="7" hidden="1" customWidth="1"/>
    <col min="9010" max="9010" width="2.7109375" style="7" customWidth="1"/>
    <col min="9011" max="9011" width="12.7109375" style="7" customWidth="1"/>
    <col min="9012" max="9012" width="13.140625" style="7" bestFit="1" customWidth="1"/>
    <col min="9013" max="9013" width="5.7109375" style="7" customWidth="1"/>
    <col min="9014" max="9021" width="0" style="7" hidden="1" customWidth="1"/>
    <col min="9022" max="9022" width="34.5703125" style="7" customWidth="1"/>
    <col min="9023" max="9215" width="9.140625" style="7"/>
    <col min="9216" max="9216" width="7.85546875" style="7" customWidth="1"/>
    <col min="9217" max="9218" width="3" style="7" customWidth="1"/>
    <col min="9219" max="9219" width="22.5703125" style="7" customWidth="1"/>
    <col min="9220" max="9220" width="2.28515625" style="7" customWidth="1"/>
    <col min="9221" max="9226" width="0" style="7" hidden="1" customWidth="1"/>
    <col min="9227" max="9227" width="12.85546875" style="7" customWidth="1"/>
    <col min="9228" max="9230" width="0" style="7" hidden="1" customWidth="1"/>
    <col min="9231" max="9231" width="2.7109375" style="7" customWidth="1"/>
    <col min="9232" max="9237" width="0" style="7" hidden="1" customWidth="1"/>
    <col min="9238" max="9238" width="12.7109375" style="7" customWidth="1"/>
    <col min="9239" max="9241" width="0" style="7" hidden="1" customWidth="1"/>
    <col min="9242" max="9242" width="2.28515625" style="7" customWidth="1"/>
    <col min="9243" max="9248" width="0" style="7" hidden="1" customWidth="1"/>
    <col min="9249" max="9249" width="12.7109375" style="7" customWidth="1"/>
    <col min="9250" max="9252" width="0" style="7" hidden="1" customWidth="1"/>
    <col min="9253" max="9253" width="2.28515625" style="7" customWidth="1"/>
    <col min="9254" max="9254" width="12.7109375" style="7" customWidth="1"/>
    <col min="9255" max="9261" width="0" style="7" hidden="1" customWidth="1"/>
    <col min="9262" max="9262" width="12.7109375" style="7" customWidth="1"/>
    <col min="9263" max="9265" width="0" style="7" hidden="1" customWidth="1"/>
    <col min="9266" max="9266" width="2.7109375" style="7" customWidth="1"/>
    <col min="9267" max="9267" width="12.7109375" style="7" customWidth="1"/>
    <col min="9268" max="9268" width="13.140625" style="7" bestFit="1" customWidth="1"/>
    <col min="9269" max="9269" width="5.7109375" style="7" customWidth="1"/>
    <col min="9270" max="9277" width="0" style="7" hidden="1" customWidth="1"/>
    <col min="9278" max="9278" width="34.5703125" style="7" customWidth="1"/>
    <col min="9279" max="9471" width="9.140625" style="7"/>
    <col min="9472" max="9472" width="7.85546875" style="7" customWidth="1"/>
    <col min="9473" max="9474" width="3" style="7" customWidth="1"/>
    <col min="9475" max="9475" width="22.5703125" style="7" customWidth="1"/>
    <col min="9476" max="9476" width="2.28515625" style="7" customWidth="1"/>
    <col min="9477" max="9482" width="0" style="7" hidden="1" customWidth="1"/>
    <col min="9483" max="9483" width="12.85546875" style="7" customWidth="1"/>
    <col min="9484" max="9486" width="0" style="7" hidden="1" customWidth="1"/>
    <col min="9487" max="9487" width="2.7109375" style="7" customWidth="1"/>
    <col min="9488" max="9493" width="0" style="7" hidden="1" customWidth="1"/>
    <col min="9494" max="9494" width="12.7109375" style="7" customWidth="1"/>
    <col min="9495" max="9497" width="0" style="7" hidden="1" customWidth="1"/>
    <col min="9498" max="9498" width="2.28515625" style="7" customWidth="1"/>
    <col min="9499" max="9504" width="0" style="7" hidden="1" customWidth="1"/>
    <col min="9505" max="9505" width="12.7109375" style="7" customWidth="1"/>
    <col min="9506" max="9508" width="0" style="7" hidden="1" customWidth="1"/>
    <col min="9509" max="9509" width="2.28515625" style="7" customWidth="1"/>
    <col min="9510" max="9510" width="12.7109375" style="7" customWidth="1"/>
    <col min="9511" max="9517" width="0" style="7" hidden="1" customWidth="1"/>
    <col min="9518" max="9518" width="12.7109375" style="7" customWidth="1"/>
    <col min="9519" max="9521" width="0" style="7" hidden="1" customWidth="1"/>
    <col min="9522" max="9522" width="2.7109375" style="7" customWidth="1"/>
    <col min="9523" max="9523" width="12.7109375" style="7" customWidth="1"/>
    <col min="9524" max="9524" width="13.140625" style="7" bestFit="1" customWidth="1"/>
    <col min="9525" max="9525" width="5.7109375" style="7" customWidth="1"/>
    <col min="9526" max="9533" width="0" style="7" hidden="1" customWidth="1"/>
    <col min="9534" max="9534" width="34.5703125" style="7" customWidth="1"/>
    <col min="9535" max="9727" width="9.140625" style="7"/>
    <col min="9728" max="9728" width="7.85546875" style="7" customWidth="1"/>
    <col min="9729" max="9730" width="3" style="7" customWidth="1"/>
    <col min="9731" max="9731" width="22.5703125" style="7" customWidth="1"/>
    <col min="9732" max="9732" width="2.28515625" style="7" customWidth="1"/>
    <col min="9733" max="9738" width="0" style="7" hidden="1" customWidth="1"/>
    <col min="9739" max="9739" width="12.85546875" style="7" customWidth="1"/>
    <col min="9740" max="9742" width="0" style="7" hidden="1" customWidth="1"/>
    <col min="9743" max="9743" width="2.7109375" style="7" customWidth="1"/>
    <col min="9744" max="9749" width="0" style="7" hidden="1" customWidth="1"/>
    <col min="9750" max="9750" width="12.7109375" style="7" customWidth="1"/>
    <col min="9751" max="9753" width="0" style="7" hidden="1" customWidth="1"/>
    <col min="9754" max="9754" width="2.28515625" style="7" customWidth="1"/>
    <col min="9755" max="9760" width="0" style="7" hidden="1" customWidth="1"/>
    <col min="9761" max="9761" width="12.7109375" style="7" customWidth="1"/>
    <col min="9762" max="9764" width="0" style="7" hidden="1" customWidth="1"/>
    <col min="9765" max="9765" width="2.28515625" style="7" customWidth="1"/>
    <col min="9766" max="9766" width="12.7109375" style="7" customWidth="1"/>
    <col min="9767" max="9773" width="0" style="7" hidden="1" customWidth="1"/>
    <col min="9774" max="9774" width="12.7109375" style="7" customWidth="1"/>
    <col min="9775" max="9777" width="0" style="7" hidden="1" customWidth="1"/>
    <col min="9778" max="9778" width="2.7109375" style="7" customWidth="1"/>
    <col min="9779" max="9779" width="12.7109375" style="7" customWidth="1"/>
    <col min="9780" max="9780" width="13.140625" style="7" bestFit="1" customWidth="1"/>
    <col min="9781" max="9781" width="5.7109375" style="7" customWidth="1"/>
    <col min="9782" max="9789" width="0" style="7" hidden="1" customWidth="1"/>
    <col min="9790" max="9790" width="34.5703125" style="7" customWidth="1"/>
    <col min="9791" max="9983" width="9.140625" style="7"/>
    <col min="9984" max="9984" width="7.85546875" style="7" customWidth="1"/>
    <col min="9985" max="9986" width="3" style="7" customWidth="1"/>
    <col min="9987" max="9987" width="22.5703125" style="7" customWidth="1"/>
    <col min="9988" max="9988" width="2.28515625" style="7" customWidth="1"/>
    <col min="9989" max="9994" width="0" style="7" hidden="1" customWidth="1"/>
    <col min="9995" max="9995" width="12.85546875" style="7" customWidth="1"/>
    <col min="9996" max="9998" width="0" style="7" hidden="1" customWidth="1"/>
    <col min="9999" max="9999" width="2.7109375" style="7" customWidth="1"/>
    <col min="10000" max="10005" width="0" style="7" hidden="1" customWidth="1"/>
    <col min="10006" max="10006" width="12.7109375" style="7" customWidth="1"/>
    <col min="10007" max="10009" width="0" style="7" hidden="1" customWidth="1"/>
    <col min="10010" max="10010" width="2.28515625" style="7" customWidth="1"/>
    <col min="10011" max="10016" width="0" style="7" hidden="1" customWidth="1"/>
    <col min="10017" max="10017" width="12.7109375" style="7" customWidth="1"/>
    <col min="10018" max="10020" width="0" style="7" hidden="1" customWidth="1"/>
    <col min="10021" max="10021" width="2.28515625" style="7" customWidth="1"/>
    <col min="10022" max="10022" width="12.7109375" style="7" customWidth="1"/>
    <col min="10023" max="10029" width="0" style="7" hidden="1" customWidth="1"/>
    <col min="10030" max="10030" width="12.7109375" style="7" customWidth="1"/>
    <col min="10031" max="10033" width="0" style="7" hidden="1" customWidth="1"/>
    <col min="10034" max="10034" width="2.7109375" style="7" customWidth="1"/>
    <col min="10035" max="10035" width="12.7109375" style="7" customWidth="1"/>
    <col min="10036" max="10036" width="13.140625" style="7" bestFit="1" customWidth="1"/>
    <col min="10037" max="10037" width="5.7109375" style="7" customWidth="1"/>
    <col min="10038" max="10045" width="0" style="7" hidden="1" customWidth="1"/>
    <col min="10046" max="10046" width="34.5703125" style="7" customWidth="1"/>
    <col min="10047" max="10239" width="9.140625" style="7"/>
    <col min="10240" max="10240" width="7.85546875" style="7" customWidth="1"/>
    <col min="10241" max="10242" width="3" style="7" customWidth="1"/>
    <col min="10243" max="10243" width="22.5703125" style="7" customWidth="1"/>
    <col min="10244" max="10244" width="2.28515625" style="7" customWidth="1"/>
    <col min="10245" max="10250" width="0" style="7" hidden="1" customWidth="1"/>
    <col min="10251" max="10251" width="12.85546875" style="7" customWidth="1"/>
    <col min="10252" max="10254" width="0" style="7" hidden="1" customWidth="1"/>
    <col min="10255" max="10255" width="2.7109375" style="7" customWidth="1"/>
    <col min="10256" max="10261" width="0" style="7" hidden="1" customWidth="1"/>
    <col min="10262" max="10262" width="12.7109375" style="7" customWidth="1"/>
    <col min="10263" max="10265" width="0" style="7" hidden="1" customWidth="1"/>
    <col min="10266" max="10266" width="2.28515625" style="7" customWidth="1"/>
    <col min="10267" max="10272" width="0" style="7" hidden="1" customWidth="1"/>
    <col min="10273" max="10273" width="12.7109375" style="7" customWidth="1"/>
    <col min="10274" max="10276" width="0" style="7" hidden="1" customWidth="1"/>
    <col min="10277" max="10277" width="2.28515625" style="7" customWidth="1"/>
    <col min="10278" max="10278" width="12.7109375" style="7" customWidth="1"/>
    <col min="10279" max="10285" width="0" style="7" hidden="1" customWidth="1"/>
    <col min="10286" max="10286" width="12.7109375" style="7" customWidth="1"/>
    <col min="10287" max="10289" width="0" style="7" hidden="1" customWidth="1"/>
    <col min="10290" max="10290" width="2.7109375" style="7" customWidth="1"/>
    <col min="10291" max="10291" width="12.7109375" style="7" customWidth="1"/>
    <col min="10292" max="10292" width="13.140625" style="7" bestFit="1" customWidth="1"/>
    <col min="10293" max="10293" width="5.7109375" style="7" customWidth="1"/>
    <col min="10294" max="10301" width="0" style="7" hidden="1" customWidth="1"/>
    <col min="10302" max="10302" width="34.5703125" style="7" customWidth="1"/>
    <col min="10303" max="10495" width="9.140625" style="7"/>
    <col min="10496" max="10496" width="7.85546875" style="7" customWidth="1"/>
    <col min="10497" max="10498" width="3" style="7" customWidth="1"/>
    <col min="10499" max="10499" width="22.5703125" style="7" customWidth="1"/>
    <col min="10500" max="10500" width="2.28515625" style="7" customWidth="1"/>
    <col min="10501" max="10506" width="0" style="7" hidden="1" customWidth="1"/>
    <col min="10507" max="10507" width="12.85546875" style="7" customWidth="1"/>
    <col min="10508" max="10510" width="0" style="7" hidden="1" customWidth="1"/>
    <col min="10511" max="10511" width="2.7109375" style="7" customWidth="1"/>
    <col min="10512" max="10517" width="0" style="7" hidden="1" customWidth="1"/>
    <col min="10518" max="10518" width="12.7109375" style="7" customWidth="1"/>
    <col min="10519" max="10521" width="0" style="7" hidden="1" customWidth="1"/>
    <col min="10522" max="10522" width="2.28515625" style="7" customWidth="1"/>
    <col min="10523" max="10528" width="0" style="7" hidden="1" customWidth="1"/>
    <col min="10529" max="10529" width="12.7109375" style="7" customWidth="1"/>
    <col min="10530" max="10532" width="0" style="7" hidden="1" customWidth="1"/>
    <col min="10533" max="10533" width="2.28515625" style="7" customWidth="1"/>
    <col min="10534" max="10534" width="12.7109375" style="7" customWidth="1"/>
    <col min="10535" max="10541" width="0" style="7" hidden="1" customWidth="1"/>
    <col min="10542" max="10542" width="12.7109375" style="7" customWidth="1"/>
    <col min="10543" max="10545" width="0" style="7" hidden="1" customWidth="1"/>
    <col min="10546" max="10546" width="2.7109375" style="7" customWidth="1"/>
    <col min="10547" max="10547" width="12.7109375" style="7" customWidth="1"/>
    <col min="10548" max="10548" width="13.140625" style="7" bestFit="1" customWidth="1"/>
    <col min="10549" max="10549" width="5.7109375" style="7" customWidth="1"/>
    <col min="10550" max="10557" width="0" style="7" hidden="1" customWidth="1"/>
    <col min="10558" max="10558" width="34.5703125" style="7" customWidth="1"/>
    <col min="10559" max="10751" width="9.140625" style="7"/>
    <col min="10752" max="10752" width="7.85546875" style="7" customWidth="1"/>
    <col min="10753" max="10754" width="3" style="7" customWidth="1"/>
    <col min="10755" max="10755" width="22.5703125" style="7" customWidth="1"/>
    <col min="10756" max="10756" width="2.28515625" style="7" customWidth="1"/>
    <col min="10757" max="10762" width="0" style="7" hidden="1" customWidth="1"/>
    <col min="10763" max="10763" width="12.85546875" style="7" customWidth="1"/>
    <col min="10764" max="10766" width="0" style="7" hidden="1" customWidth="1"/>
    <col min="10767" max="10767" width="2.7109375" style="7" customWidth="1"/>
    <col min="10768" max="10773" width="0" style="7" hidden="1" customWidth="1"/>
    <col min="10774" max="10774" width="12.7109375" style="7" customWidth="1"/>
    <col min="10775" max="10777" width="0" style="7" hidden="1" customWidth="1"/>
    <col min="10778" max="10778" width="2.28515625" style="7" customWidth="1"/>
    <col min="10779" max="10784" width="0" style="7" hidden="1" customWidth="1"/>
    <col min="10785" max="10785" width="12.7109375" style="7" customWidth="1"/>
    <col min="10786" max="10788" width="0" style="7" hidden="1" customWidth="1"/>
    <col min="10789" max="10789" width="2.28515625" style="7" customWidth="1"/>
    <col min="10790" max="10790" width="12.7109375" style="7" customWidth="1"/>
    <col min="10791" max="10797" width="0" style="7" hidden="1" customWidth="1"/>
    <col min="10798" max="10798" width="12.7109375" style="7" customWidth="1"/>
    <col min="10799" max="10801" width="0" style="7" hidden="1" customWidth="1"/>
    <col min="10802" max="10802" width="2.7109375" style="7" customWidth="1"/>
    <col min="10803" max="10803" width="12.7109375" style="7" customWidth="1"/>
    <col min="10804" max="10804" width="13.140625" style="7" bestFit="1" customWidth="1"/>
    <col min="10805" max="10805" width="5.7109375" style="7" customWidth="1"/>
    <col min="10806" max="10813" width="0" style="7" hidden="1" customWidth="1"/>
    <col min="10814" max="10814" width="34.5703125" style="7" customWidth="1"/>
    <col min="10815" max="11007" width="9.140625" style="7"/>
    <col min="11008" max="11008" width="7.85546875" style="7" customWidth="1"/>
    <col min="11009" max="11010" width="3" style="7" customWidth="1"/>
    <col min="11011" max="11011" width="22.5703125" style="7" customWidth="1"/>
    <col min="11012" max="11012" width="2.28515625" style="7" customWidth="1"/>
    <col min="11013" max="11018" width="0" style="7" hidden="1" customWidth="1"/>
    <col min="11019" max="11019" width="12.85546875" style="7" customWidth="1"/>
    <col min="11020" max="11022" width="0" style="7" hidden="1" customWidth="1"/>
    <col min="11023" max="11023" width="2.7109375" style="7" customWidth="1"/>
    <col min="11024" max="11029" width="0" style="7" hidden="1" customWidth="1"/>
    <col min="11030" max="11030" width="12.7109375" style="7" customWidth="1"/>
    <col min="11031" max="11033" width="0" style="7" hidden="1" customWidth="1"/>
    <col min="11034" max="11034" width="2.28515625" style="7" customWidth="1"/>
    <col min="11035" max="11040" width="0" style="7" hidden="1" customWidth="1"/>
    <col min="11041" max="11041" width="12.7109375" style="7" customWidth="1"/>
    <col min="11042" max="11044" width="0" style="7" hidden="1" customWidth="1"/>
    <col min="11045" max="11045" width="2.28515625" style="7" customWidth="1"/>
    <col min="11046" max="11046" width="12.7109375" style="7" customWidth="1"/>
    <col min="11047" max="11053" width="0" style="7" hidden="1" customWidth="1"/>
    <col min="11054" max="11054" width="12.7109375" style="7" customWidth="1"/>
    <col min="11055" max="11057" width="0" style="7" hidden="1" customWidth="1"/>
    <col min="11058" max="11058" width="2.7109375" style="7" customWidth="1"/>
    <col min="11059" max="11059" width="12.7109375" style="7" customWidth="1"/>
    <col min="11060" max="11060" width="13.140625" style="7" bestFit="1" customWidth="1"/>
    <col min="11061" max="11061" width="5.7109375" style="7" customWidth="1"/>
    <col min="11062" max="11069" width="0" style="7" hidden="1" customWidth="1"/>
    <col min="11070" max="11070" width="34.5703125" style="7" customWidth="1"/>
    <col min="11071" max="11263" width="9.140625" style="7"/>
    <col min="11264" max="11264" width="7.85546875" style="7" customWidth="1"/>
    <col min="11265" max="11266" width="3" style="7" customWidth="1"/>
    <col min="11267" max="11267" width="22.5703125" style="7" customWidth="1"/>
    <col min="11268" max="11268" width="2.28515625" style="7" customWidth="1"/>
    <col min="11269" max="11274" width="0" style="7" hidden="1" customWidth="1"/>
    <col min="11275" max="11275" width="12.85546875" style="7" customWidth="1"/>
    <col min="11276" max="11278" width="0" style="7" hidden="1" customWidth="1"/>
    <col min="11279" max="11279" width="2.7109375" style="7" customWidth="1"/>
    <col min="11280" max="11285" width="0" style="7" hidden="1" customWidth="1"/>
    <col min="11286" max="11286" width="12.7109375" style="7" customWidth="1"/>
    <col min="11287" max="11289" width="0" style="7" hidden="1" customWidth="1"/>
    <col min="11290" max="11290" width="2.28515625" style="7" customWidth="1"/>
    <col min="11291" max="11296" width="0" style="7" hidden="1" customWidth="1"/>
    <col min="11297" max="11297" width="12.7109375" style="7" customWidth="1"/>
    <col min="11298" max="11300" width="0" style="7" hidden="1" customWidth="1"/>
    <col min="11301" max="11301" width="2.28515625" style="7" customWidth="1"/>
    <col min="11302" max="11302" width="12.7109375" style="7" customWidth="1"/>
    <col min="11303" max="11309" width="0" style="7" hidden="1" customWidth="1"/>
    <col min="11310" max="11310" width="12.7109375" style="7" customWidth="1"/>
    <col min="11311" max="11313" width="0" style="7" hidden="1" customWidth="1"/>
    <col min="11314" max="11314" width="2.7109375" style="7" customWidth="1"/>
    <col min="11315" max="11315" width="12.7109375" style="7" customWidth="1"/>
    <col min="11316" max="11316" width="13.140625" style="7" bestFit="1" customWidth="1"/>
    <col min="11317" max="11317" width="5.7109375" style="7" customWidth="1"/>
    <col min="11318" max="11325" width="0" style="7" hidden="1" customWidth="1"/>
    <col min="11326" max="11326" width="34.5703125" style="7" customWidth="1"/>
    <col min="11327" max="11519" width="9.140625" style="7"/>
    <col min="11520" max="11520" width="7.85546875" style="7" customWidth="1"/>
    <col min="11521" max="11522" width="3" style="7" customWidth="1"/>
    <col min="11523" max="11523" width="22.5703125" style="7" customWidth="1"/>
    <col min="11524" max="11524" width="2.28515625" style="7" customWidth="1"/>
    <col min="11525" max="11530" width="0" style="7" hidden="1" customWidth="1"/>
    <col min="11531" max="11531" width="12.85546875" style="7" customWidth="1"/>
    <col min="11532" max="11534" width="0" style="7" hidden="1" customWidth="1"/>
    <col min="11535" max="11535" width="2.7109375" style="7" customWidth="1"/>
    <col min="11536" max="11541" width="0" style="7" hidden="1" customWidth="1"/>
    <col min="11542" max="11542" width="12.7109375" style="7" customWidth="1"/>
    <col min="11543" max="11545" width="0" style="7" hidden="1" customWidth="1"/>
    <col min="11546" max="11546" width="2.28515625" style="7" customWidth="1"/>
    <col min="11547" max="11552" width="0" style="7" hidden="1" customWidth="1"/>
    <col min="11553" max="11553" width="12.7109375" style="7" customWidth="1"/>
    <col min="11554" max="11556" width="0" style="7" hidden="1" customWidth="1"/>
    <col min="11557" max="11557" width="2.28515625" style="7" customWidth="1"/>
    <col min="11558" max="11558" width="12.7109375" style="7" customWidth="1"/>
    <col min="11559" max="11565" width="0" style="7" hidden="1" customWidth="1"/>
    <col min="11566" max="11566" width="12.7109375" style="7" customWidth="1"/>
    <col min="11567" max="11569" width="0" style="7" hidden="1" customWidth="1"/>
    <col min="11570" max="11570" width="2.7109375" style="7" customWidth="1"/>
    <col min="11571" max="11571" width="12.7109375" style="7" customWidth="1"/>
    <col min="11572" max="11572" width="13.140625" style="7" bestFit="1" customWidth="1"/>
    <col min="11573" max="11573" width="5.7109375" style="7" customWidth="1"/>
    <col min="11574" max="11581" width="0" style="7" hidden="1" customWidth="1"/>
    <col min="11582" max="11582" width="34.5703125" style="7" customWidth="1"/>
    <col min="11583" max="11775" width="9.140625" style="7"/>
    <col min="11776" max="11776" width="7.85546875" style="7" customWidth="1"/>
    <col min="11777" max="11778" width="3" style="7" customWidth="1"/>
    <col min="11779" max="11779" width="22.5703125" style="7" customWidth="1"/>
    <col min="11780" max="11780" width="2.28515625" style="7" customWidth="1"/>
    <col min="11781" max="11786" width="0" style="7" hidden="1" customWidth="1"/>
    <col min="11787" max="11787" width="12.85546875" style="7" customWidth="1"/>
    <col min="11788" max="11790" width="0" style="7" hidden="1" customWidth="1"/>
    <col min="11791" max="11791" width="2.7109375" style="7" customWidth="1"/>
    <col min="11792" max="11797" width="0" style="7" hidden="1" customWidth="1"/>
    <col min="11798" max="11798" width="12.7109375" style="7" customWidth="1"/>
    <col min="11799" max="11801" width="0" style="7" hidden="1" customWidth="1"/>
    <col min="11802" max="11802" width="2.28515625" style="7" customWidth="1"/>
    <col min="11803" max="11808" width="0" style="7" hidden="1" customWidth="1"/>
    <col min="11809" max="11809" width="12.7109375" style="7" customWidth="1"/>
    <col min="11810" max="11812" width="0" style="7" hidden="1" customWidth="1"/>
    <col min="11813" max="11813" width="2.28515625" style="7" customWidth="1"/>
    <col min="11814" max="11814" width="12.7109375" style="7" customWidth="1"/>
    <col min="11815" max="11821" width="0" style="7" hidden="1" customWidth="1"/>
    <col min="11822" max="11822" width="12.7109375" style="7" customWidth="1"/>
    <col min="11823" max="11825" width="0" style="7" hidden="1" customWidth="1"/>
    <col min="11826" max="11826" width="2.7109375" style="7" customWidth="1"/>
    <col min="11827" max="11827" width="12.7109375" style="7" customWidth="1"/>
    <col min="11828" max="11828" width="13.140625" style="7" bestFit="1" customWidth="1"/>
    <col min="11829" max="11829" width="5.7109375" style="7" customWidth="1"/>
    <col min="11830" max="11837" width="0" style="7" hidden="1" customWidth="1"/>
    <col min="11838" max="11838" width="34.5703125" style="7" customWidth="1"/>
    <col min="11839" max="12031" width="9.140625" style="7"/>
    <col min="12032" max="12032" width="7.85546875" style="7" customWidth="1"/>
    <col min="12033" max="12034" width="3" style="7" customWidth="1"/>
    <col min="12035" max="12035" width="22.5703125" style="7" customWidth="1"/>
    <col min="12036" max="12036" width="2.28515625" style="7" customWidth="1"/>
    <col min="12037" max="12042" width="0" style="7" hidden="1" customWidth="1"/>
    <col min="12043" max="12043" width="12.85546875" style="7" customWidth="1"/>
    <col min="12044" max="12046" width="0" style="7" hidden="1" customWidth="1"/>
    <col min="12047" max="12047" width="2.7109375" style="7" customWidth="1"/>
    <col min="12048" max="12053" width="0" style="7" hidden="1" customWidth="1"/>
    <col min="12054" max="12054" width="12.7109375" style="7" customWidth="1"/>
    <col min="12055" max="12057" width="0" style="7" hidden="1" customWidth="1"/>
    <col min="12058" max="12058" width="2.28515625" style="7" customWidth="1"/>
    <col min="12059" max="12064" width="0" style="7" hidden="1" customWidth="1"/>
    <col min="12065" max="12065" width="12.7109375" style="7" customWidth="1"/>
    <col min="12066" max="12068" width="0" style="7" hidden="1" customWidth="1"/>
    <col min="12069" max="12069" width="2.28515625" style="7" customWidth="1"/>
    <col min="12070" max="12070" width="12.7109375" style="7" customWidth="1"/>
    <col min="12071" max="12077" width="0" style="7" hidden="1" customWidth="1"/>
    <col min="12078" max="12078" width="12.7109375" style="7" customWidth="1"/>
    <col min="12079" max="12081" width="0" style="7" hidden="1" customWidth="1"/>
    <col min="12082" max="12082" width="2.7109375" style="7" customWidth="1"/>
    <col min="12083" max="12083" width="12.7109375" style="7" customWidth="1"/>
    <col min="12084" max="12084" width="13.140625" style="7" bestFit="1" customWidth="1"/>
    <col min="12085" max="12085" width="5.7109375" style="7" customWidth="1"/>
    <col min="12086" max="12093" width="0" style="7" hidden="1" customWidth="1"/>
    <col min="12094" max="12094" width="34.5703125" style="7" customWidth="1"/>
    <col min="12095" max="12287" width="9.140625" style="7"/>
    <col min="12288" max="12288" width="7.85546875" style="7" customWidth="1"/>
    <col min="12289" max="12290" width="3" style="7" customWidth="1"/>
    <col min="12291" max="12291" width="22.5703125" style="7" customWidth="1"/>
    <col min="12292" max="12292" width="2.28515625" style="7" customWidth="1"/>
    <col min="12293" max="12298" width="0" style="7" hidden="1" customWidth="1"/>
    <col min="12299" max="12299" width="12.85546875" style="7" customWidth="1"/>
    <col min="12300" max="12302" width="0" style="7" hidden="1" customWidth="1"/>
    <col min="12303" max="12303" width="2.7109375" style="7" customWidth="1"/>
    <col min="12304" max="12309" width="0" style="7" hidden="1" customWidth="1"/>
    <col min="12310" max="12310" width="12.7109375" style="7" customWidth="1"/>
    <col min="12311" max="12313" width="0" style="7" hidden="1" customWidth="1"/>
    <col min="12314" max="12314" width="2.28515625" style="7" customWidth="1"/>
    <col min="12315" max="12320" width="0" style="7" hidden="1" customWidth="1"/>
    <col min="12321" max="12321" width="12.7109375" style="7" customWidth="1"/>
    <col min="12322" max="12324" width="0" style="7" hidden="1" customWidth="1"/>
    <col min="12325" max="12325" width="2.28515625" style="7" customWidth="1"/>
    <col min="12326" max="12326" width="12.7109375" style="7" customWidth="1"/>
    <col min="12327" max="12333" width="0" style="7" hidden="1" customWidth="1"/>
    <col min="12334" max="12334" width="12.7109375" style="7" customWidth="1"/>
    <col min="12335" max="12337" width="0" style="7" hidden="1" customWidth="1"/>
    <col min="12338" max="12338" width="2.7109375" style="7" customWidth="1"/>
    <col min="12339" max="12339" width="12.7109375" style="7" customWidth="1"/>
    <col min="12340" max="12340" width="13.140625" style="7" bestFit="1" customWidth="1"/>
    <col min="12341" max="12341" width="5.7109375" style="7" customWidth="1"/>
    <col min="12342" max="12349" width="0" style="7" hidden="1" customWidth="1"/>
    <col min="12350" max="12350" width="34.5703125" style="7" customWidth="1"/>
    <col min="12351" max="12543" width="9.140625" style="7"/>
    <col min="12544" max="12544" width="7.85546875" style="7" customWidth="1"/>
    <col min="12545" max="12546" width="3" style="7" customWidth="1"/>
    <col min="12547" max="12547" width="22.5703125" style="7" customWidth="1"/>
    <col min="12548" max="12548" width="2.28515625" style="7" customWidth="1"/>
    <col min="12549" max="12554" width="0" style="7" hidden="1" customWidth="1"/>
    <col min="12555" max="12555" width="12.85546875" style="7" customWidth="1"/>
    <col min="12556" max="12558" width="0" style="7" hidden="1" customWidth="1"/>
    <col min="12559" max="12559" width="2.7109375" style="7" customWidth="1"/>
    <col min="12560" max="12565" width="0" style="7" hidden="1" customWidth="1"/>
    <col min="12566" max="12566" width="12.7109375" style="7" customWidth="1"/>
    <col min="12567" max="12569" width="0" style="7" hidden="1" customWidth="1"/>
    <col min="12570" max="12570" width="2.28515625" style="7" customWidth="1"/>
    <col min="12571" max="12576" width="0" style="7" hidden="1" customWidth="1"/>
    <col min="12577" max="12577" width="12.7109375" style="7" customWidth="1"/>
    <col min="12578" max="12580" width="0" style="7" hidden="1" customWidth="1"/>
    <col min="12581" max="12581" width="2.28515625" style="7" customWidth="1"/>
    <col min="12582" max="12582" width="12.7109375" style="7" customWidth="1"/>
    <col min="12583" max="12589" width="0" style="7" hidden="1" customWidth="1"/>
    <col min="12590" max="12590" width="12.7109375" style="7" customWidth="1"/>
    <col min="12591" max="12593" width="0" style="7" hidden="1" customWidth="1"/>
    <col min="12594" max="12594" width="2.7109375" style="7" customWidth="1"/>
    <col min="12595" max="12595" width="12.7109375" style="7" customWidth="1"/>
    <col min="12596" max="12596" width="13.140625" style="7" bestFit="1" customWidth="1"/>
    <col min="12597" max="12597" width="5.7109375" style="7" customWidth="1"/>
    <col min="12598" max="12605" width="0" style="7" hidden="1" customWidth="1"/>
    <col min="12606" max="12606" width="34.5703125" style="7" customWidth="1"/>
    <col min="12607" max="12799" width="9.140625" style="7"/>
    <col min="12800" max="12800" width="7.85546875" style="7" customWidth="1"/>
    <col min="12801" max="12802" width="3" style="7" customWidth="1"/>
    <col min="12803" max="12803" width="22.5703125" style="7" customWidth="1"/>
    <col min="12804" max="12804" width="2.28515625" style="7" customWidth="1"/>
    <col min="12805" max="12810" width="0" style="7" hidden="1" customWidth="1"/>
    <col min="12811" max="12811" width="12.85546875" style="7" customWidth="1"/>
    <col min="12812" max="12814" width="0" style="7" hidden="1" customWidth="1"/>
    <col min="12815" max="12815" width="2.7109375" style="7" customWidth="1"/>
    <col min="12816" max="12821" width="0" style="7" hidden="1" customWidth="1"/>
    <col min="12822" max="12822" width="12.7109375" style="7" customWidth="1"/>
    <col min="12823" max="12825" width="0" style="7" hidden="1" customWidth="1"/>
    <col min="12826" max="12826" width="2.28515625" style="7" customWidth="1"/>
    <col min="12827" max="12832" width="0" style="7" hidden="1" customWidth="1"/>
    <col min="12833" max="12833" width="12.7109375" style="7" customWidth="1"/>
    <col min="12834" max="12836" width="0" style="7" hidden="1" customWidth="1"/>
    <col min="12837" max="12837" width="2.28515625" style="7" customWidth="1"/>
    <col min="12838" max="12838" width="12.7109375" style="7" customWidth="1"/>
    <col min="12839" max="12845" width="0" style="7" hidden="1" customWidth="1"/>
    <col min="12846" max="12846" width="12.7109375" style="7" customWidth="1"/>
    <col min="12847" max="12849" width="0" style="7" hidden="1" customWidth="1"/>
    <col min="12850" max="12850" width="2.7109375" style="7" customWidth="1"/>
    <col min="12851" max="12851" width="12.7109375" style="7" customWidth="1"/>
    <col min="12852" max="12852" width="13.140625" style="7" bestFit="1" customWidth="1"/>
    <col min="12853" max="12853" width="5.7109375" style="7" customWidth="1"/>
    <col min="12854" max="12861" width="0" style="7" hidden="1" customWidth="1"/>
    <col min="12862" max="12862" width="34.5703125" style="7" customWidth="1"/>
    <col min="12863" max="13055" width="9.140625" style="7"/>
    <col min="13056" max="13056" width="7.85546875" style="7" customWidth="1"/>
    <col min="13057" max="13058" width="3" style="7" customWidth="1"/>
    <col min="13059" max="13059" width="22.5703125" style="7" customWidth="1"/>
    <col min="13060" max="13060" width="2.28515625" style="7" customWidth="1"/>
    <col min="13061" max="13066" width="0" style="7" hidden="1" customWidth="1"/>
    <col min="13067" max="13067" width="12.85546875" style="7" customWidth="1"/>
    <col min="13068" max="13070" width="0" style="7" hidden="1" customWidth="1"/>
    <col min="13071" max="13071" width="2.7109375" style="7" customWidth="1"/>
    <col min="13072" max="13077" width="0" style="7" hidden="1" customWidth="1"/>
    <col min="13078" max="13078" width="12.7109375" style="7" customWidth="1"/>
    <col min="13079" max="13081" width="0" style="7" hidden="1" customWidth="1"/>
    <col min="13082" max="13082" width="2.28515625" style="7" customWidth="1"/>
    <col min="13083" max="13088" width="0" style="7" hidden="1" customWidth="1"/>
    <col min="13089" max="13089" width="12.7109375" style="7" customWidth="1"/>
    <col min="13090" max="13092" width="0" style="7" hidden="1" customWidth="1"/>
    <col min="13093" max="13093" width="2.28515625" style="7" customWidth="1"/>
    <col min="13094" max="13094" width="12.7109375" style="7" customWidth="1"/>
    <col min="13095" max="13101" width="0" style="7" hidden="1" customWidth="1"/>
    <col min="13102" max="13102" width="12.7109375" style="7" customWidth="1"/>
    <col min="13103" max="13105" width="0" style="7" hidden="1" customWidth="1"/>
    <col min="13106" max="13106" width="2.7109375" style="7" customWidth="1"/>
    <col min="13107" max="13107" width="12.7109375" style="7" customWidth="1"/>
    <col min="13108" max="13108" width="13.140625" style="7" bestFit="1" customWidth="1"/>
    <col min="13109" max="13109" width="5.7109375" style="7" customWidth="1"/>
    <col min="13110" max="13117" width="0" style="7" hidden="1" customWidth="1"/>
    <col min="13118" max="13118" width="34.5703125" style="7" customWidth="1"/>
    <col min="13119" max="13311" width="9.140625" style="7"/>
    <col min="13312" max="13312" width="7.85546875" style="7" customWidth="1"/>
    <col min="13313" max="13314" width="3" style="7" customWidth="1"/>
    <col min="13315" max="13315" width="22.5703125" style="7" customWidth="1"/>
    <col min="13316" max="13316" width="2.28515625" style="7" customWidth="1"/>
    <col min="13317" max="13322" width="0" style="7" hidden="1" customWidth="1"/>
    <col min="13323" max="13323" width="12.85546875" style="7" customWidth="1"/>
    <col min="13324" max="13326" width="0" style="7" hidden="1" customWidth="1"/>
    <col min="13327" max="13327" width="2.7109375" style="7" customWidth="1"/>
    <col min="13328" max="13333" width="0" style="7" hidden="1" customWidth="1"/>
    <col min="13334" max="13334" width="12.7109375" style="7" customWidth="1"/>
    <col min="13335" max="13337" width="0" style="7" hidden="1" customWidth="1"/>
    <col min="13338" max="13338" width="2.28515625" style="7" customWidth="1"/>
    <col min="13339" max="13344" width="0" style="7" hidden="1" customWidth="1"/>
    <col min="13345" max="13345" width="12.7109375" style="7" customWidth="1"/>
    <col min="13346" max="13348" width="0" style="7" hidden="1" customWidth="1"/>
    <col min="13349" max="13349" width="2.28515625" style="7" customWidth="1"/>
    <col min="13350" max="13350" width="12.7109375" style="7" customWidth="1"/>
    <col min="13351" max="13357" width="0" style="7" hidden="1" customWidth="1"/>
    <col min="13358" max="13358" width="12.7109375" style="7" customWidth="1"/>
    <col min="13359" max="13361" width="0" style="7" hidden="1" customWidth="1"/>
    <col min="13362" max="13362" width="2.7109375" style="7" customWidth="1"/>
    <col min="13363" max="13363" width="12.7109375" style="7" customWidth="1"/>
    <col min="13364" max="13364" width="13.140625" style="7" bestFit="1" customWidth="1"/>
    <col min="13365" max="13365" width="5.7109375" style="7" customWidth="1"/>
    <col min="13366" max="13373" width="0" style="7" hidden="1" customWidth="1"/>
    <col min="13374" max="13374" width="34.5703125" style="7" customWidth="1"/>
    <col min="13375" max="13567" width="9.140625" style="7"/>
    <col min="13568" max="13568" width="7.85546875" style="7" customWidth="1"/>
    <col min="13569" max="13570" width="3" style="7" customWidth="1"/>
    <col min="13571" max="13571" width="22.5703125" style="7" customWidth="1"/>
    <col min="13572" max="13572" width="2.28515625" style="7" customWidth="1"/>
    <col min="13573" max="13578" width="0" style="7" hidden="1" customWidth="1"/>
    <col min="13579" max="13579" width="12.85546875" style="7" customWidth="1"/>
    <col min="13580" max="13582" width="0" style="7" hidden="1" customWidth="1"/>
    <col min="13583" max="13583" width="2.7109375" style="7" customWidth="1"/>
    <col min="13584" max="13589" width="0" style="7" hidden="1" customWidth="1"/>
    <col min="13590" max="13590" width="12.7109375" style="7" customWidth="1"/>
    <col min="13591" max="13593" width="0" style="7" hidden="1" customWidth="1"/>
    <col min="13594" max="13594" width="2.28515625" style="7" customWidth="1"/>
    <col min="13595" max="13600" width="0" style="7" hidden="1" customWidth="1"/>
    <col min="13601" max="13601" width="12.7109375" style="7" customWidth="1"/>
    <col min="13602" max="13604" width="0" style="7" hidden="1" customWidth="1"/>
    <col min="13605" max="13605" width="2.28515625" style="7" customWidth="1"/>
    <col min="13606" max="13606" width="12.7109375" style="7" customWidth="1"/>
    <col min="13607" max="13613" width="0" style="7" hidden="1" customWidth="1"/>
    <col min="13614" max="13614" width="12.7109375" style="7" customWidth="1"/>
    <col min="13615" max="13617" width="0" style="7" hidden="1" customWidth="1"/>
    <col min="13618" max="13618" width="2.7109375" style="7" customWidth="1"/>
    <col min="13619" max="13619" width="12.7109375" style="7" customWidth="1"/>
    <col min="13620" max="13620" width="13.140625" style="7" bestFit="1" customWidth="1"/>
    <col min="13621" max="13621" width="5.7109375" style="7" customWidth="1"/>
    <col min="13622" max="13629" width="0" style="7" hidden="1" customWidth="1"/>
    <col min="13630" max="13630" width="34.5703125" style="7" customWidth="1"/>
    <col min="13631" max="13823" width="9.140625" style="7"/>
    <col min="13824" max="13824" width="7.85546875" style="7" customWidth="1"/>
    <col min="13825" max="13826" width="3" style="7" customWidth="1"/>
    <col min="13827" max="13827" width="22.5703125" style="7" customWidth="1"/>
    <col min="13828" max="13828" width="2.28515625" style="7" customWidth="1"/>
    <col min="13829" max="13834" width="0" style="7" hidden="1" customWidth="1"/>
    <col min="13835" max="13835" width="12.85546875" style="7" customWidth="1"/>
    <col min="13836" max="13838" width="0" style="7" hidden="1" customWidth="1"/>
    <col min="13839" max="13839" width="2.7109375" style="7" customWidth="1"/>
    <col min="13840" max="13845" width="0" style="7" hidden="1" customWidth="1"/>
    <col min="13846" max="13846" width="12.7109375" style="7" customWidth="1"/>
    <col min="13847" max="13849" width="0" style="7" hidden="1" customWidth="1"/>
    <col min="13850" max="13850" width="2.28515625" style="7" customWidth="1"/>
    <col min="13851" max="13856" width="0" style="7" hidden="1" customWidth="1"/>
    <col min="13857" max="13857" width="12.7109375" style="7" customWidth="1"/>
    <col min="13858" max="13860" width="0" style="7" hidden="1" customWidth="1"/>
    <col min="13861" max="13861" width="2.28515625" style="7" customWidth="1"/>
    <col min="13862" max="13862" width="12.7109375" style="7" customWidth="1"/>
    <col min="13863" max="13869" width="0" style="7" hidden="1" customWidth="1"/>
    <col min="13870" max="13870" width="12.7109375" style="7" customWidth="1"/>
    <col min="13871" max="13873" width="0" style="7" hidden="1" customWidth="1"/>
    <col min="13874" max="13874" width="2.7109375" style="7" customWidth="1"/>
    <col min="13875" max="13875" width="12.7109375" style="7" customWidth="1"/>
    <col min="13876" max="13876" width="13.140625" style="7" bestFit="1" customWidth="1"/>
    <col min="13877" max="13877" width="5.7109375" style="7" customWidth="1"/>
    <col min="13878" max="13885" width="0" style="7" hidden="1" customWidth="1"/>
    <col min="13886" max="13886" width="34.5703125" style="7" customWidth="1"/>
    <col min="13887" max="14079" width="9.140625" style="7"/>
    <col min="14080" max="14080" width="7.85546875" style="7" customWidth="1"/>
    <col min="14081" max="14082" width="3" style="7" customWidth="1"/>
    <col min="14083" max="14083" width="22.5703125" style="7" customWidth="1"/>
    <col min="14084" max="14084" width="2.28515625" style="7" customWidth="1"/>
    <col min="14085" max="14090" width="0" style="7" hidden="1" customWidth="1"/>
    <col min="14091" max="14091" width="12.85546875" style="7" customWidth="1"/>
    <col min="14092" max="14094" width="0" style="7" hidden="1" customWidth="1"/>
    <col min="14095" max="14095" width="2.7109375" style="7" customWidth="1"/>
    <col min="14096" max="14101" width="0" style="7" hidden="1" customWidth="1"/>
    <col min="14102" max="14102" width="12.7109375" style="7" customWidth="1"/>
    <col min="14103" max="14105" width="0" style="7" hidden="1" customWidth="1"/>
    <col min="14106" max="14106" width="2.28515625" style="7" customWidth="1"/>
    <col min="14107" max="14112" width="0" style="7" hidden="1" customWidth="1"/>
    <col min="14113" max="14113" width="12.7109375" style="7" customWidth="1"/>
    <col min="14114" max="14116" width="0" style="7" hidden="1" customWidth="1"/>
    <col min="14117" max="14117" width="2.28515625" style="7" customWidth="1"/>
    <col min="14118" max="14118" width="12.7109375" style="7" customWidth="1"/>
    <col min="14119" max="14125" width="0" style="7" hidden="1" customWidth="1"/>
    <col min="14126" max="14126" width="12.7109375" style="7" customWidth="1"/>
    <col min="14127" max="14129" width="0" style="7" hidden="1" customWidth="1"/>
    <col min="14130" max="14130" width="2.7109375" style="7" customWidth="1"/>
    <col min="14131" max="14131" width="12.7109375" style="7" customWidth="1"/>
    <col min="14132" max="14132" width="13.140625" style="7" bestFit="1" customWidth="1"/>
    <col min="14133" max="14133" width="5.7109375" style="7" customWidth="1"/>
    <col min="14134" max="14141" width="0" style="7" hidden="1" customWidth="1"/>
    <col min="14142" max="14142" width="34.5703125" style="7" customWidth="1"/>
    <col min="14143" max="14335" width="9.140625" style="7"/>
    <col min="14336" max="14336" width="7.85546875" style="7" customWidth="1"/>
    <col min="14337" max="14338" width="3" style="7" customWidth="1"/>
    <col min="14339" max="14339" width="22.5703125" style="7" customWidth="1"/>
    <col min="14340" max="14340" width="2.28515625" style="7" customWidth="1"/>
    <col min="14341" max="14346" width="0" style="7" hidden="1" customWidth="1"/>
    <col min="14347" max="14347" width="12.85546875" style="7" customWidth="1"/>
    <col min="14348" max="14350" width="0" style="7" hidden="1" customWidth="1"/>
    <col min="14351" max="14351" width="2.7109375" style="7" customWidth="1"/>
    <col min="14352" max="14357" width="0" style="7" hidden="1" customWidth="1"/>
    <col min="14358" max="14358" width="12.7109375" style="7" customWidth="1"/>
    <col min="14359" max="14361" width="0" style="7" hidden="1" customWidth="1"/>
    <col min="14362" max="14362" width="2.28515625" style="7" customWidth="1"/>
    <col min="14363" max="14368" width="0" style="7" hidden="1" customWidth="1"/>
    <col min="14369" max="14369" width="12.7109375" style="7" customWidth="1"/>
    <col min="14370" max="14372" width="0" style="7" hidden="1" customWidth="1"/>
    <col min="14373" max="14373" width="2.28515625" style="7" customWidth="1"/>
    <col min="14374" max="14374" width="12.7109375" style="7" customWidth="1"/>
    <col min="14375" max="14381" width="0" style="7" hidden="1" customWidth="1"/>
    <col min="14382" max="14382" width="12.7109375" style="7" customWidth="1"/>
    <col min="14383" max="14385" width="0" style="7" hidden="1" customWidth="1"/>
    <col min="14386" max="14386" width="2.7109375" style="7" customWidth="1"/>
    <col min="14387" max="14387" width="12.7109375" style="7" customWidth="1"/>
    <col min="14388" max="14388" width="13.140625" style="7" bestFit="1" customWidth="1"/>
    <col min="14389" max="14389" width="5.7109375" style="7" customWidth="1"/>
    <col min="14390" max="14397" width="0" style="7" hidden="1" customWidth="1"/>
    <col min="14398" max="14398" width="34.5703125" style="7" customWidth="1"/>
    <col min="14399" max="14591" width="9.140625" style="7"/>
    <col min="14592" max="14592" width="7.85546875" style="7" customWidth="1"/>
    <col min="14593" max="14594" width="3" style="7" customWidth="1"/>
    <col min="14595" max="14595" width="22.5703125" style="7" customWidth="1"/>
    <col min="14596" max="14596" width="2.28515625" style="7" customWidth="1"/>
    <col min="14597" max="14602" width="0" style="7" hidden="1" customWidth="1"/>
    <col min="14603" max="14603" width="12.85546875" style="7" customWidth="1"/>
    <col min="14604" max="14606" width="0" style="7" hidden="1" customWidth="1"/>
    <col min="14607" max="14607" width="2.7109375" style="7" customWidth="1"/>
    <col min="14608" max="14613" width="0" style="7" hidden="1" customWidth="1"/>
    <col min="14614" max="14614" width="12.7109375" style="7" customWidth="1"/>
    <col min="14615" max="14617" width="0" style="7" hidden="1" customWidth="1"/>
    <col min="14618" max="14618" width="2.28515625" style="7" customWidth="1"/>
    <col min="14619" max="14624" width="0" style="7" hidden="1" customWidth="1"/>
    <col min="14625" max="14625" width="12.7109375" style="7" customWidth="1"/>
    <col min="14626" max="14628" width="0" style="7" hidden="1" customWidth="1"/>
    <col min="14629" max="14629" width="2.28515625" style="7" customWidth="1"/>
    <col min="14630" max="14630" width="12.7109375" style="7" customWidth="1"/>
    <col min="14631" max="14637" width="0" style="7" hidden="1" customWidth="1"/>
    <col min="14638" max="14638" width="12.7109375" style="7" customWidth="1"/>
    <col min="14639" max="14641" width="0" style="7" hidden="1" customWidth="1"/>
    <col min="14642" max="14642" width="2.7109375" style="7" customWidth="1"/>
    <col min="14643" max="14643" width="12.7109375" style="7" customWidth="1"/>
    <col min="14644" max="14644" width="13.140625" style="7" bestFit="1" customWidth="1"/>
    <col min="14645" max="14645" width="5.7109375" style="7" customWidth="1"/>
    <col min="14646" max="14653" width="0" style="7" hidden="1" customWidth="1"/>
    <col min="14654" max="14654" width="34.5703125" style="7" customWidth="1"/>
    <col min="14655" max="14847" width="9.140625" style="7"/>
    <col min="14848" max="14848" width="7.85546875" style="7" customWidth="1"/>
    <col min="14849" max="14850" width="3" style="7" customWidth="1"/>
    <col min="14851" max="14851" width="22.5703125" style="7" customWidth="1"/>
    <col min="14852" max="14852" width="2.28515625" style="7" customWidth="1"/>
    <col min="14853" max="14858" width="0" style="7" hidden="1" customWidth="1"/>
    <col min="14859" max="14859" width="12.85546875" style="7" customWidth="1"/>
    <col min="14860" max="14862" width="0" style="7" hidden="1" customWidth="1"/>
    <col min="14863" max="14863" width="2.7109375" style="7" customWidth="1"/>
    <col min="14864" max="14869" width="0" style="7" hidden="1" customWidth="1"/>
    <col min="14870" max="14870" width="12.7109375" style="7" customWidth="1"/>
    <col min="14871" max="14873" width="0" style="7" hidden="1" customWidth="1"/>
    <col min="14874" max="14874" width="2.28515625" style="7" customWidth="1"/>
    <col min="14875" max="14880" width="0" style="7" hidden="1" customWidth="1"/>
    <col min="14881" max="14881" width="12.7109375" style="7" customWidth="1"/>
    <col min="14882" max="14884" width="0" style="7" hidden="1" customWidth="1"/>
    <col min="14885" max="14885" width="2.28515625" style="7" customWidth="1"/>
    <col min="14886" max="14886" width="12.7109375" style="7" customWidth="1"/>
    <col min="14887" max="14893" width="0" style="7" hidden="1" customWidth="1"/>
    <col min="14894" max="14894" width="12.7109375" style="7" customWidth="1"/>
    <col min="14895" max="14897" width="0" style="7" hidden="1" customWidth="1"/>
    <col min="14898" max="14898" width="2.7109375" style="7" customWidth="1"/>
    <col min="14899" max="14899" width="12.7109375" style="7" customWidth="1"/>
    <col min="14900" max="14900" width="13.140625" style="7" bestFit="1" customWidth="1"/>
    <col min="14901" max="14901" width="5.7109375" style="7" customWidth="1"/>
    <col min="14902" max="14909" width="0" style="7" hidden="1" customWidth="1"/>
    <col min="14910" max="14910" width="34.5703125" style="7" customWidth="1"/>
    <col min="14911" max="15103" width="9.140625" style="7"/>
    <col min="15104" max="15104" width="7.85546875" style="7" customWidth="1"/>
    <col min="15105" max="15106" width="3" style="7" customWidth="1"/>
    <col min="15107" max="15107" width="22.5703125" style="7" customWidth="1"/>
    <col min="15108" max="15108" width="2.28515625" style="7" customWidth="1"/>
    <col min="15109" max="15114" width="0" style="7" hidden="1" customWidth="1"/>
    <col min="15115" max="15115" width="12.85546875" style="7" customWidth="1"/>
    <col min="15116" max="15118" width="0" style="7" hidden="1" customWidth="1"/>
    <col min="15119" max="15119" width="2.7109375" style="7" customWidth="1"/>
    <col min="15120" max="15125" width="0" style="7" hidden="1" customWidth="1"/>
    <col min="15126" max="15126" width="12.7109375" style="7" customWidth="1"/>
    <col min="15127" max="15129" width="0" style="7" hidden="1" customWidth="1"/>
    <col min="15130" max="15130" width="2.28515625" style="7" customWidth="1"/>
    <col min="15131" max="15136" width="0" style="7" hidden="1" customWidth="1"/>
    <col min="15137" max="15137" width="12.7109375" style="7" customWidth="1"/>
    <col min="15138" max="15140" width="0" style="7" hidden="1" customWidth="1"/>
    <col min="15141" max="15141" width="2.28515625" style="7" customWidth="1"/>
    <col min="15142" max="15142" width="12.7109375" style="7" customWidth="1"/>
    <col min="15143" max="15149" width="0" style="7" hidden="1" customWidth="1"/>
    <col min="15150" max="15150" width="12.7109375" style="7" customWidth="1"/>
    <col min="15151" max="15153" width="0" style="7" hidden="1" customWidth="1"/>
    <col min="15154" max="15154" width="2.7109375" style="7" customWidth="1"/>
    <col min="15155" max="15155" width="12.7109375" style="7" customWidth="1"/>
    <col min="15156" max="15156" width="13.140625" style="7" bestFit="1" customWidth="1"/>
    <col min="15157" max="15157" width="5.7109375" style="7" customWidth="1"/>
    <col min="15158" max="15165" width="0" style="7" hidden="1" customWidth="1"/>
    <col min="15166" max="15166" width="34.5703125" style="7" customWidth="1"/>
    <col min="15167" max="15359" width="9.140625" style="7"/>
    <col min="15360" max="15360" width="7.85546875" style="7" customWidth="1"/>
    <col min="15361" max="15362" width="3" style="7" customWidth="1"/>
    <col min="15363" max="15363" width="22.5703125" style="7" customWidth="1"/>
    <col min="15364" max="15364" width="2.28515625" style="7" customWidth="1"/>
    <col min="15365" max="15370" width="0" style="7" hidden="1" customWidth="1"/>
    <col min="15371" max="15371" width="12.85546875" style="7" customWidth="1"/>
    <col min="15372" max="15374" width="0" style="7" hidden="1" customWidth="1"/>
    <col min="15375" max="15375" width="2.7109375" style="7" customWidth="1"/>
    <col min="15376" max="15381" width="0" style="7" hidden="1" customWidth="1"/>
    <col min="15382" max="15382" width="12.7109375" style="7" customWidth="1"/>
    <col min="15383" max="15385" width="0" style="7" hidden="1" customWidth="1"/>
    <col min="15386" max="15386" width="2.28515625" style="7" customWidth="1"/>
    <col min="15387" max="15392" width="0" style="7" hidden="1" customWidth="1"/>
    <col min="15393" max="15393" width="12.7109375" style="7" customWidth="1"/>
    <col min="15394" max="15396" width="0" style="7" hidden="1" customWidth="1"/>
    <col min="15397" max="15397" width="2.28515625" style="7" customWidth="1"/>
    <col min="15398" max="15398" width="12.7109375" style="7" customWidth="1"/>
    <col min="15399" max="15405" width="0" style="7" hidden="1" customWidth="1"/>
    <col min="15406" max="15406" width="12.7109375" style="7" customWidth="1"/>
    <col min="15407" max="15409" width="0" style="7" hidden="1" customWidth="1"/>
    <col min="15410" max="15410" width="2.7109375" style="7" customWidth="1"/>
    <col min="15411" max="15411" width="12.7109375" style="7" customWidth="1"/>
    <col min="15412" max="15412" width="13.140625" style="7" bestFit="1" customWidth="1"/>
    <col min="15413" max="15413" width="5.7109375" style="7" customWidth="1"/>
    <col min="15414" max="15421" width="0" style="7" hidden="1" customWidth="1"/>
    <col min="15422" max="15422" width="34.5703125" style="7" customWidth="1"/>
    <col min="15423" max="15615" width="9.140625" style="7"/>
    <col min="15616" max="15616" width="7.85546875" style="7" customWidth="1"/>
    <col min="15617" max="15618" width="3" style="7" customWidth="1"/>
    <col min="15619" max="15619" width="22.5703125" style="7" customWidth="1"/>
    <col min="15620" max="15620" width="2.28515625" style="7" customWidth="1"/>
    <col min="15621" max="15626" width="0" style="7" hidden="1" customWidth="1"/>
    <col min="15627" max="15627" width="12.85546875" style="7" customWidth="1"/>
    <col min="15628" max="15630" width="0" style="7" hidden="1" customWidth="1"/>
    <col min="15631" max="15631" width="2.7109375" style="7" customWidth="1"/>
    <col min="15632" max="15637" width="0" style="7" hidden="1" customWidth="1"/>
    <col min="15638" max="15638" width="12.7109375" style="7" customWidth="1"/>
    <col min="15639" max="15641" width="0" style="7" hidden="1" customWidth="1"/>
    <col min="15642" max="15642" width="2.28515625" style="7" customWidth="1"/>
    <col min="15643" max="15648" width="0" style="7" hidden="1" customWidth="1"/>
    <col min="15649" max="15649" width="12.7109375" style="7" customWidth="1"/>
    <col min="15650" max="15652" width="0" style="7" hidden="1" customWidth="1"/>
    <col min="15653" max="15653" width="2.28515625" style="7" customWidth="1"/>
    <col min="15654" max="15654" width="12.7109375" style="7" customWidth="1"/>
    <col min="15655" max="15661" width="0" style="7" hidden="1" customWidth="1"/>
    <col min="15662" max="15662" width="12.7109375" style="7" customWidth="1"/>
    <col min="15663" max="15665" width="0" style="7" hidden="1" customWidth="1"/>
    <col min="15666" max="15666" width="2.7109375" style="7" customWidth="1"/>
    <col min="15667" max="15667" width="12.7109375" style="7" customWidth="1"/>
    <col min="15668" max="15668" width="13.140625" style="7" bestFit="1" customWidth="1"/>
    <col min="15669" max="15669" width="5.7109375" style="7" customWidth="1"/>
    <col min="15670" max="15677" width="0" style="7" hidden="1" customWidth="1"/>
    <col min="15678" max="15678" width="34.5703125" style="7" customWidth="1"/>
    <col min="15679" max="15871" width="9.140625" style="7"/>
    <col min="15872" max="15872" width="7.85546875" style="7" customWidth="1"/>
    <col min="15873" max="15874" width="3" style="7" customWidth="1"/>
    <col min="15875" max="15875" width="22.5703125" style="7" customWidth="1"/>
    <col min="15876" max="15876" width="2.28515625" style="7" customWidth="1"/>
    <col min="15877" max="15882" width="0" style="7" hidden="1" customWidth="1"/>
    <col min="15883" max="15883" width="12.85546875" style="7" customWidth="1"/>
    <col min="15884" max="15886" width="0" style="7" hidden="1" customWidth="1"/>
    <col min="15887" max="15887" width="2.7109375" style="7" customWidth="1"/>
    <col min="15888" max="15893" width="0" style="7" hidden="1" customWidth="1"/>
    <col min="15894" max="15894" width="12.7109375" style="7" customWidth="1"/>
    <col min="15895" max="15897" width="0" style="7" hidden="1" customWidth="1"/>
    <col min="15898" max="15898" width="2.28515625" style="7" customWidth="1"/>
    <col min="15899" max="15904" width="0" style="7" hidden="1" customWidth="1"/>
    <col min="15905" max="15905" width="12.7109375" style="7" customWidth="1"/>
    <col min="15906" max="15908" width="0" style="7" hidden="1" customWidth="1"/>
    <col min="15909" max="15909" width="2.28515625" style="7" customWidth="1"/>
    <col min="15910" max="15910" width="12.7109375" style="7" customWidth="1"/>
    <col min="15911" max="15917" width="0" style="7" hidden="1" customWidth="1"/>
    <col min="15918" max="15918" width="12.7109375" style="7" customWidth="1"/>
    <col min="15919" max="15921" width="0" style="7" hidden="1" customWidth="1"/>
    <col min="15922" max="15922" width="2.7109375" style="7" customWidth="1"/>
    <col min="15923" max="15923" width="12.7109375" style="7" customWidth="1"/>
    <col min="15924" max="15924" width="13.140625" style="7" bestFit="1" customWidth="1"/>
    <col min="15925" max="15925" width="5.7109375" style="7" customWidth="1"/>
    <col min="15926" max="15933" width="0" style="7" hidden="1" customWidth="1"/>
    <col min="15934" max="15934" width="34.5703125" style="7" customWidth="1"/>
    <col min="15935" max="16127" width="9.140625" style="7"/>
    <col min="16128" max="16128" width="7.85546875" style="7" customWidth="1"/>
    <col min="16129" max="16130" width="3" style="7" customWidth="1"/>
    <col min="16131" max="16131" width="22.5703125" style="7" customWidth="1"/>
    <col min="16132" max="16132" width="2.28515625" style="7" customWidth="1"/>
    <col min="16133" max="16138" width="0" style="7" hidden="1" customWidth="1"/>
    <col min="16139" max="16139" width="12.85546875" style="7" customWidth="1"/>
    <col min="16140" max="16142" width="0" style="7" hidden="1" customWidth="1"/>
    <col min="16143" max="16143" width="2.7109375" style="7" customWidth="1"/>
    <col min="16144" max="16149" width="0" style="7" hidden="1" customWidth="1"/>
    <col min="16150" max="16150" width="12.7109375" style="7" customWidth="1"/>
    <col min="16151" max="16153" width="0" style="7" hidden="1" customWidth="1"/>
    <col min="16154" max="16154" width="2.28515625" style="7" customWidth="1"/>
    <col min="16155" max="16160" width="0" style="7" hidden="1" customWidth="1"/>
    <col min="16161" max="16161" width="12.7109375" style="7" customWidth="1"/>
    <col min="16162" max="16164" width="0" style="7" hidden="1" customWidth="1"/>
    <col min="16165" max="16165" width="2.28515625" style="7" customWidth="1"/>
    <col min="16166" max="16166" width="12.7109375" style="7" customWidth="1"/>
    <col min="16167" max="16173" width="0" style="7" hidden="1" customWidth="1"/>
    <col min="16174" max="16174" width="12.7109375" style="7" customWidth="1"/>
    <col min="16175" max="16177" width="0" style="7" hidden="1" customWidth="1"/>
    <col min="16178" max="16178" width="2.7109375" style="7" customWidth="1"/>
    <col min="16179" max="16179" width="12.7109375" style="7" customWidth="1"/>
    <col min="16180" max="16180" width="13.140625" style="7" bestFit="1" customWidth="1"/>
    <col min="16181" max="16181" width="5.7109375" style="7" customWidth="1"/>
    <col min="16182" max="16189" width="0" style="7" hidden="1" customWidth="1"/>
    <col min="16190" max="16190" width="34.5703125" style="7" customWidth="1"/>
    <col min="16191" max="16384" width="9.140625" style="7"/>
  </cols>
  <sheetData>
    <row r="1" spans="1:62" x14ac:dyDescent="0.25">
      <c r="B1" s="3" t="s">
        <v>119</v>
      </c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5"/>
      <c r="AD1" s="5"/>
      <c r="AE1" s="5"/>
      <c r="AF1" s="5"/>
      <c r="AG1" s="5"/>
      <c r="AH1" s="5"/>
      <c r="AI1" s="5"/>
      <c r="AJ1" s="5"/>
      <c r="AK1" s="5"/>
      <c r="AL1" s="5"/>
      <c r="AM1" s="6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6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x14ac:dyDescent="0.25">
      <c r="B2" s="3" t="s">
        <v>118</v>
      </c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6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x14ac:dyDescent="0.25">
      <c r="B3" s="3" t="s">
        <v>1</v>
      </c>
      <c r="C3" s="3"/>
      <c r="D3" s="8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  <c r="AC3" s="5"/>
      <c r="AD3" s="5"/>
      <c r="AE3" s="5"/>
      <c r="AF3" s="5"/>
      <c r="AG3" s="5"/>
      <c r="AH3" s="5"/>
      <c r="AI3" s="5"/>
      <c r="AJ3" s="5"/>
      <c r="AK3" s="5"/>
      <c r="AL3" s="9"/>
      <c r="AM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6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x14ac:dyDescent="0.25">
      <c r="B4" s="10"/>
      <c r="C4" s="10"/>
      <c r="D4" s="11"/>
      <c r="AA4" s="13"/>
      <c r="AL4" s="13"/>
    </row>
    <row r="5" spans="1:62" x14ac:dyDescent="0.25">
      <c r="B5" s="10"/>
      <c r="C5" s="10"/>
      <c r="D5" s="10"/>
      <c r="E5" s="14"/>
      <c r="F5" s="204" t="s">
        <v>2</v>
      </c>
      <c r="G5" s="204"/>
      <c r="H5" s="204"/>
      <c r="I5" s="204"/>
      <c r="J5" s="204"/>
      <c r="K5" s="204"/>
      <c r="L5" s="204"/>
      <c r="M5" s="15"/>
      <c r="N5" s="14"/>
      <c r="O5" s="14"/>
      <c r="Q5" s="204" t="s">
        <v>3</v>
      </c>
      <c r="R5" s="204"/>
      <c r="S5" s="204"/>
      <c r="T5" s="204"/>
      <c r="U5" s="204"/>
      <c r="V5" s="204"/>
      <c r="W5" s="204"/>
      <c r="X5" s="15"/>
      <c r="Y5" s="14"/>
      <c r="Z5" s="14"/>
      <c r="AA5" s="16"/>
      <c r="AB5" s="205" t="s">
        <v>4</v>
      </c>
      <c r="AC5" s="205"/>
      <c r="AD5" s="205"/>
      <c r="AE5" s="205"/>
      <c r="AF5" s="205"/>
      <c r="AG5" s="205"/>
      <c r="AH5" s="205"/>
      <c r="AI5" s="205"/>
      <c r="AJ5" s="205"/>
      <c r="AK5" s="205"/>
      <c r="AL5" s="17"/>
      <c r="AM5" s="18" t="s">
        <v>5</v>
      </c>
      <c r="AN5" s="15"/>
      <c r="AO5" s="15"/>
      <c r="AP5" s="15"/>
      <c r="AQ5" s="15"/>
      <c r="AR5" s="15"/>
      <c r="AS5" s="15"/>
      <c r="AT5" s="15"/>
      <c r="AU5" s="19"/>
      <c r="AV5" s="19"/>
      <c r="AW5" s="19"/>
      <c r="AY5" s="18" t="s">
        <v>6</v>
      </c>
      <c r="AZ5" s="19"/>
      <c r="BA5" s="19"/>
      <c r="BB5" s="15"/>
      <c r="BC5" s="15"/>
      <c r="BD5" s="15"/>
      <c r="BE5" s="15"/>
      <c r="BF5" s="15"/>
      <c r="BG5" s="15"/>
      <c r="BH5" s="19"/>
      <c r="BI5" s="19"/>
      <c r="BJ5" s="19"/>
    </row>
    <row r="6" spans="1:62" ht="45" customHeight="1" x14ac:dyDescent="0.25">
      <c r="B6" s="20"/>
      <c r="C6" s="20"/>
      <c r="D6" s="20"/>
      <c r="E6" s="21"/>
      <c r="F6" s="22" t="s">
        <v>7</v>
      </c>
      <c r="G6" s="23" t="s">
        <v>8</v>
      </c>
      <c r="H6" s="23" t="s">
        <v>9</v>
      </c>
      <c r="I6" s="23" t="s">
        <v>10</v>
      </c>
      <c r="J6" s="23" t="s">
        <v>11</v>
      </c>
      <c r="K6" s="23" t="s">
        <v>12</v>
      </c>
      <c r="L6" s="23" t="s">
        <v>13</v>
      </c>
      <c r="M6" s="203" t="s">
        <v>14</v>
      </c>
      <c r="N6" s="203"/>
      <c r="O6" s="23" t="s">
        <v>15</v>
      </c>
      <c r="Q6" s="23" t="s">
        <v>16</v>
      </c>
      <c r="R6" s="23" t="s">
        <v>8</v>
      </c>
      <c r="S6" s="23" t="s">
        <v>9</v>
      </c>
      <c r="T6" s="23" t="s">
        <v>10</v>
      </c>
      <c r="U6" s="23" t="s">
        <v>11</v>
      </c>
      <c r="V6" s="23" t="s">
        <v>12</v>
      </c>
      <c r="W6" s="23" t="s">
        <v>13</v>
      </c>
      <c r="X6" s="203" t="s">
        <v>14</v>
      </c>
      <c r="Y6" s="203"/>
      <c r="Z6" s="23" t="s">
        <v>15</v>
      </c>
      <c r="AA6" s="24"/>
      <c r="AB6" s="22" t="s">
        <v>16</v>
      </c>
      <c r="AC6" s="23" t="s">
        <v>8</v>
      </c>
      <c r="AD6" s="23" t="s">
        <v>9</v>
      </c>
      <c r="AE6" s="23" t="s">
        <v>10</v>
      </c>
      <c r="AF6" s="23" t="s">
        <v>11</v>
      </c>
      <c r="AG6" s="23" t="s">
        <v>12</v>
      </c>
      <c r="AH6" s="23" t="s">
        <v>13</v>
      </c>
      <c r="AI6" s="203" t="s">
        <v>18</v>
      </c>
      <c r="AJ6" s="203"/>
      <c r="AK6" s="23" t="s">
        <v>15</v>
      </c>
      <c r="AL6" s="24"/>
      <c r="AM6" s="22" t="s">
        <v>620</v>
      </c>
      <c r="AN6" s="23" t="s">
        <v>8</v>
      </c>
      <c r="AO6" s="200" t="s">
        <v>621</v>
      </c>
      <c r="AP6" s="23" t="s">
        <v>9</v>
      </c>
      <c r="AQ6" s="23" t="s">
        <v>10</v>
      </c>
      <c r="AR6" s="23" t="s">
        <v>11</v>
      </c>
      <c r="AS6" s="23" t="s">
        <v>12</v>
      </c>
      <c r="AT6" s="23" t="s">
        <v>17</v>
      </c>
      <c r="AU6" s="203" t="s">
        <v>18</v>
      </c>
      <c r="AV6" s="203"/>
      <c r="AW6" s="23" t="s">
        <v>15</v>
      </c>
      <c r="AY6" s="22" t="s">
        <v>19</v>
      </c>
      <c r="AZ6" s="203" t="s">
        <v>20</v>
      </c>
      <c r="BA6" s="203"/>
      <c r="BB6" s="23" t="s">
        <v>8</v>
      </c>
      <c r="BC6" s="23" t="s">
        <v>9</v>
      </c>
      <c r="BD6" s="23" t="s">
        <v>10</v>
      </c>
      <c r="BE6" s="23" t="s">
        <v>11</v>
      </c>
      <c r="BF6" s="23" t="s">
        <v>12</v>
      </c>
      <c r="BG6" s="23" t="s">
        <v>17</v>
      </c>
      <c r="BH6" s="203" t="s">
        <v>18</v>
      </c>
      <c r="BI6" s="203"/>
      <c r="BJ6" s="23" t="s">
        <v>15</v>
      </c>
    </row>
    <row r="7" spans="1:62" x14ac:dyDescent="0.25">
      <c r="B7" s="25"/>
      <c r="C7" s="25"/>
      <c r="D7" s="26"/>
      <c r="E7" s="27"/>
      <c r="F7" s="28"/>
      <c r="G7" s="27"/>
      <c r="H7" s="27"/>
      <c r="I7" s="27"/>
      <c r="J7" s="27"/>
      <c r="K7" s="27"/>
      <c r="L7" s="27"/>
      <c r="M7" s="27"/>
      <c r="N7" s="27"/>
      <c r="O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  <c r="AC7" s="27"/>
      <c r="AD7" s="27"/>
      <c r="AE7" s="27"/>
      <c r="AF7" s="27"/>
      <c r="AG7" s="27"/>
      <c r="AH7" s="27"/>
      <c r="AL7" s="13"/>
      <c r="AN7" s="27"/>
      <c r="AO7" s="27"/>
      <c r="AP7" s="27"/>
      <c r="AQ7" s="27"/>
      <c r="AR7" s="27"/>
      <c r="AS7" s="27"/>
      <c r="AT7" s="27"/>
      <c r="BB7" s="27"/>
      <c r="BC7" s="27"/>
      <c r="BD7" s="27"/>
      <c r="BE7" s="27"/>
      <c r="BF7" s="27"/>
      <c r="BG7" s="27"/>
    </row>
    <row r="8" spans="1:62" x14ac:dyDescent="0.25">
      <c r="B8" s="25" t="s">
        <v>21</v>
      </c>
      <c r="C8" s="30"/>
      <c r="D8" s="31"/>
      <c r="E8" s="31"/>
      <c r="F8" s="32">
        <v>0</v>
      </c>
      <c r="G8" s="31">
        <f>F8</f>
        <v>0</v>
      </c>
      <c r="H8" s="31"/>
      <c r="I8" s="31"/>
      <c r="J8" s="31"/>
      <c r="K8" s="31"/>
      <c r="L8" s="31">
        <v>0</v>
      </c>
      <c r="M8" s="31"/>
      <c r="N8" s="31"/>
      <c r="O8" s="31"/>
      <c r="Q8" s="31">
        <f>L33</f>
        <v>-101521.52000000014</v>
      </c>
      <c r="R8" s="31">
        <f>L33</f>
        <v>-101521.52000000014</v>
      </c>
      <c r="S8" s="31"/>
      <c r="T8" s="31"/>
      <c r="U8" s="31"/>
      <c r="V8" s="31"/>
      <c r="W8" s="31">
        <f>L33</f>
        <v>-101521.52000000014</v>
      </c>
      <c r="X8" s="31"/>
      <c r="Y8" s="31"/>
      <c r="Z8" s="31"/>
      <c r="AA8" s="33"/>
      <c r="AB8" s="34">
        <f ca="1">+W33</f>
        <v>-196547.16000000006</v>
      </c>
      <c r="AC8" s="31">
        <f ca="1">AB8</f>
        <v>-196547.16000000006</v>
      </c>
      <c r="AD8" s="31"/>
      <c r="AE8" s="31"/>
      <c r="AF8" s="31"/>
      <c r="AG8" s="31"/>
      <c r="AH8" s="31">
        <f ca="1">AB8</f>
        <v>-196547.16000000006</v>
      </c>
      <c r="AL8" s="13"/>
      <c r="AM8" s="34">
        <f ca="1">AH33</f>
        <v>-231422.36000000004</v>
      </c>
      <c r="AN8" s="31"/>
      <c r="AO8" s="31"/>
      <c r="AP8" s="31"/>
      <c r="AQ8" s="31"/>
      <c r="AR8" s="31"/>
      <c r="AS8" s="31"/>
      <c r="AT8" s="31">
        <f ca="1">AH33</f>
        <v>-231422.36000000004</v>
      </c>
      <c r="AY8" s="34">
        <f ca="1">AT33</f>
        <v>-231422.36000000004</v>
      </c>
      <c r="BB8" s="31"/>
      <c r="BC8" s="31"/>
      <c r="BD8" s="31"/>
      <c r="BE8" s="31"/>
      <c r="BF8" s="31"/>
      <c r="BG8" s="31">
        <f ca="1">AT33</f>
        <v>-231422.36000000004</v>
      </c>
    </row>
    <row r="9" spans="1:62" x14ac:dyDescent="0.25">
      <c r="B9" s="25"/>
      <c r="C9" s="25"/>
      <c r="D9" s="35"/>
      <c r="E9" s="27"/>
      <c r="F9" s="28"/>
      <c r="G9" s="27"/>
      <c r="H9" s="27"/>
      <c r="I9" s="27"/>
      <c r="J9" s="27"/>
      <c r="K9" s="27"/>
      <c r="L9" s="27"/>
      <c r="M9" s="27"/>
      <c r="N9" s="27"/>
      <c r="O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C9" s="27"/>
      <c r="AD9" s="27"/>
      <c r="AE9" s="27"/>
      <c r="AF9" s="27"/>
      <c r="AG9" s="27"/>
      <c r="AH9" s="27"/>
      <c r="AL9" s="13"/>
      <c r="AN9" s="27"/>
      <c r="AO9" s="27"/>
      <c r="AP9" s="27"/>
      <c r="AQ9" s="27"/>
      <c r="AR9" s="27"/>
      <c r="AS9" s="27"/>
      <c r="AT9" s="27"/>
      <c r="BB9" s="27"/>
      <c r="BC9" s="27"/>
      <c r="BD9" s="27"/>
      <c r="BE9" s="27"/>
      <c r="BF9" s="27"/>
      <c r="BG9" s="27"/>
    </row>
    <row r="10" spans="1:62" x14ac:dyDescent="0.25">
      <c r="B10" s="25" t="s">
        <v>22</v>
      </c>
      <c r="C10" s="25"/>
      <c r="D10" s="27"/>
      <c r="E10" s="1"/>
      <c r="F10" s="36"/>
      <c r="G10" s="1"/>
      <c r="H10" s="1"/>
      <c r="I10" s="27"/>
      <c r="J10" s="27"/>
      <c r="K10" s="27"/>
      <c r="L10" s="27"/>
      <c r="M10" s="27"/>
      <c r="N10" s="27"/>
      <c r="O10" s="27"/>
      <c r="Q10" s="1"/>
      <c r="R10" s="1"/>
      <c r="S10" s="1"/>
      <c r="T10" s="27"/>
      <c r="U10" s="27"/>
      <c r="V10" s="27"/>
      <c r="W10" s="27"/>
      <c r="X10" s="27"/>
      <c r="Y10" s="37"/>
      <c r="Z10" s="27"/>
      <c r="AA10" s="27"/>
      <c r="AC10" s="1"/>
      <c r="AD10" s="1"/>
      <c r="AE10" s="27"/>
      <c r="AF10" s="27"/>
      <c r="AG10" s="27"/>
      <c r="AH10" s="27"/>
      <c r="AL10" s="13"/>
      <c r="AN10" s="1"/>
      <c r="AO10" s="1"/>
      <c r="AP10" s="1"/>
      <c r="AQ10" s="27"/>
      <c r="AR10" s="27"/>
      <c r="AS10" s="27"/>
      <c r="AT10" s="27"/>
      <c r="BB10" s="1"/>
      <c r="BC10" s="1"/>
      <c r="BD10" s="27"/>
      <c r="BE10" s="27"/>
      <c r="BF10" s="27"/>
      <c r="BG10" s="27"/>
    </row>
    <row r="11" spans="1:62" ht="13.9" customHeight="1" x14ac:dyDescent="0.25">
      <c r="A11" s="2">
        <v>1</v>
      </c>
      <c r="B11" s="38"/>
      <c r="C11" s="38"/>
      <c r="D11" s="39" t="s">
        <v>23</v>
      </c>
      <c r="E11" s="40"/>
      <c r="F11" s="41">
        <f ca="1">SUMIF(Revenues!$A$3:$A$12,'Current Working'!$A$11:$A$13,Revenues!H$3:H$11)</f>
        <v>231885</v>
      </c>
      <c r="G11" s="41">
        <f ca="1">SUMIF(Revenues!$A$3:$A$12,'Current Working'!$A$11:$A$13,Revenues!I$3:I$11)</f>
        <v>0</v>
      </c>
      <c r="H11" s="41">
        <f ca="1">SUMIF(Revenues!$A$3:$A$12,'Current Working'!$A$11:$A$13,Revenues!J$3:J$11)</f>
        <v>0</v>
      </c>
      <c r="I11" s="41">
        <f ca="1">SUMIF(Revenues!$A$3:$A$12,'Current Working'!$A$11:$A$13,Revenues!K$3:K$11)</f>
        <v>0</v>
      </c>
      <c r="J11" s="41">
        <f ca="1">SUMIF(Revenues!$A$3:$A$12,'Current Working'!$A$11:$A$13,Revenues!L$3:L$11)</f>
        <v>0</v>
      </c>
      <c r="K11" s="41">
        <f ca="1">SUMIF(Revenues!$A$3:$A$12,'Current Working'!$A$11:$A$13,Revenues!M$3:M$11)</f>
        <v>0</v>
      </c>
      <c r="L11" s="41">
        <f>SUMIF(Revenues!$A$3:$A$12,'Current Working'!$A$11:$A$13,Revenues!N$3:N$14)</f>
        <v>196842.21999999997</v>
      </c>
      <c r="M11" s="42">
        <f ca="1">L11-G11</f>
        <v>196842.21999999997</v>
      </c>
      <c r="N11" s="43" t="str">
        <f ca="1">IFERROR(M11/G11,"-")</f>
        <v>-</v>
      </c>
      <c r="O11" s="44"/>
      <c r="Q11" s="41">
        <f ca="1">SUMIF(Revenues!$A$3:$A$12,'Current Working'!$A$11:$A$13,Revenues!Q$3:Q$11)</f>
        <v>196840</v>
      </c>
      <c r="R11" s="41">
        <f ca="1">SUMIF(Revenues!$A$3:$A$12,'Current Working'!$A$11:$A$13,Revenues!R$3:R$11)</f>
        <v>0</v>
      </c>
      <c r="S11" s="41">
        <f ca="1">SUMIF(Revenues!$A$3:$A$12,'Current Working'!$A$11:$A$13,Revenues!S$3:S$11)</f>
        <v>0</v>
      </c>
      <c r="T11" s="41">
        <f ca="1">SUMIF(Revenues!$A$3:$A$12,'Current Working'!$A$11:$A$13,Revenues!T$3:T$11)</f>
        <v>0</v>
      </c>
      <c r="U11" s="41">
        <f ca="1">SUMIF(Revenues!$A$3:$A$12,'Current Working'!$A$11:$A$13,Revenues!U$3:U$11)</f>
        <v>0</v>
      </c>
      <c r="V11" s="41">
        <f ca="1">SUMIF(Revenues!$A$3:$A$12,'Current Working'!$A$11:$A$13,Revenues!V$3:V$11)</f>
        <v>0</v>
      </c>
      <c r="W11" s="41">
        <f ca="1">SUMIF(Revenues!$A$3:$A$12,'Current Working'!$A$11:$A$13,Revenues!W$3:W$11)</f>
        <v>196735.15</v>
      </c>
      <c r="X11" s="42">
        <f ca="1">+W11-Q11</f>
        <v>-104.85000000000582</v>
      </c>
      <c r="Y11" s="43">
        <f ca="1">IFERROR(X11/Q11,"-")</f>
        <v>-5.3266612477141748E-4</v>
      </c>
      <c r="Z11" s="44"/>
      <c r="AA11" s="44"/>
      <c r="AB11" s="41">
        <f ca="1">SUMIF(Revenues!$A$3:$A$13,'Current Working'!$A$11:$A$13,Revenues!Z$3:Z$11)</f>
        <v>246295</v>
      </c>
      <c r="AC11" s="41">
        <f ca="1">SUMIF(Revenues!$A$3:$A$13,'Current Working'!$A$11:$A$13,Revenues!AA$3:AA$11)</f>
        <v>246295</v>
      </c>
      <c r="AD11" s="41">
        <f ca="1">SUMIF(Revenues!$A$3:$A$13,'Current Working'!$A$11:$A$13,Revenues!AB$3:AB$11)</f>
        <v>0</v>
      </c>
      <c r="AE11" s="41">
        <f ca="1">SUMIF(Revenues!$A$3:$A$13,'Current Working'!$A$11:$A$13,Revenues!AC$3:AC$11)</f>
        <v>0</v>
      </c>
      <c r="AF11" s="41">
        <f ca="1">SUMIF(Revenues!$A$3:$A$13,'Current Working'!$A$11:$A$13,Revenues!AD$3:AD$11)</f>
        <v>0</v>
      </c>
      <c r="AG11" s="41">
        <f ca="1">SUMIF(Revenues!$A$3:$A$13,'Current Working'!$A$11:$A$13,Revenues!AE$3:AE$11)</f>
        <v>0</v>
      </c>
      <c r="AH11" s="41">
        <f ca="1">SUMIF(Revenues!$A$3:$A$13,'Current Working'!$A$11:$A$13,Revenues!AF$3:AF$11)</f>
        <v>0</v>
      </c>
      <c r="AI11" s="45">
        <f ca="1">+AH11-AC11</f>
        <v>-246295</v>
      </c>
      <c r="AJ11" s="46">
        <f ca="1">IFERROR(AI11/AC11,"-")</f>
        <v>-1</v>
      </c>
      <c r="AK11" s="47"/>
      <c r="AL11" s="48"/>
      <c r="AM11" s="41">
        <f ca="1">SUMIF(Revenues!$A$3:$A$13,'Current Working'!$A$11:$A$13,Revenues!AI$3:AI$11)</f>
        <v>246295</v>
      </c>
      <c r="AN11" s="41">
        <f ca="1">SUMIF(Revenues!$A$3:$A$13,'Current Working'!$A$11:$A$13,Revenues!AJ$3:AJ$11)</f>
        <v>246295</v>
      </c>
      <c r="AO11" s="41">
        <f ca="1">SUMIF(Revenues!$A$3:$A$13,'Current Working'!$A$11:$A$13,Revenues!AK$3:AK$11)</f>
        <v>246295</v>
      </c>
      <c r="AP11" s="41">
        <f ca="1">SUMIF(Revenues!$A$3:$A$13,'Current Working'!$A$11:$A$13,Revenues!AL$3:AL$11)</f>
        <v>0</v>
      </c>
      <c r="AQ11" s="41">
        <f ca="1">SUMIF(Revenues!$A$3:$A$13,'Current Working'!$A$11:$A$13,Revenues!AM$3:AM$11)</f>
        <v>0</v>
      </c>
      <c r="AR11" s="41">
        <f ca="1">SUMIF(Revenues!$A$3:$A$13,'Current Working'!$A$11:$A$13,Revenues!AN$3:AN$11)</f>
        <v>0</v>
      </c>
      <c r="AS11" s="41">
        <f ca="1">SUMIF(Revenues!$A$3:$A$13,'Current Working'!$A$11:$A$13,Revenues!AO$3:AO$11)</f>
        <v>0</v>
      </c>
      <c r="AT11" s="41">
        <f ca="1">SUMIF(Revenues!$A$3:$A$13,'Current Working'!$A$11:$A$13,Revenues!AP$3:AP$11)</f>
        <v>0</v>
      </c>
      <c r="AU11" s="45">
        <f ca="1">+AT11-AN11</f>
        <v>-246295</v>
      </c>
      <c r="AV11" s="46">
        <f ca="1">IFERROR(AU11/AN11,"-")</f>
        <v>-1</v>
      </c>
      <c r="AW11" s="47"/>
      <c r="AY11" s="41">
        <f ca="1">SUMIF(Revenues!$A$3:$A$13,'Current Working'!$A$11:$A$13,Revenues!AS$3:AS$11)</f>
        <v>0</v>
      </c>
      <c r="AZ11" s="45">
        <f ca="1">+AY11-AT11</f>
        <v>0</v>
      </c>
      <c r="BA11" s="46" t="str">
        <f ca="1">IFERROR(AZ11/AT11,"-")</f>
        <v>-</v>
      </c>
      <c r="BB11" s="41">
        <f ca="1">SUMIF(Revenues!$A$3:$A$13,'Current Working'!$A$11:$A$13,Revenues!AT$3:AT$11)</f>
        <v>0</v>
      </c>
      <c r="BC11" s="41">
        <f ca="1">SUMIF(Revenues!$A$3:$A$13,'Current Working'!$A$11:$A$13,Revenues!AU$3:AU$11)</f>
        <v>0</v>
      </c>
      <c r="BD11" s="41">
        <f ca="1">SUMIF(Revenues!$A$3:$A$13,'Current Working'!$A$11:$A$13,Revenues!AV$3:AV$11)</f>
        <v>0</v>
      </c>
      <c r="BE11" s="41">
        <f ca="1">SUMIF(Revenues!$A$3:$A$13,'Current Working'!$A$11:$A$13,Revenues!AW$3:AW$11)</f>
        <v>0</v>
      </c>
      <c r="BF11" s="41">
        <f ca="1">SUMIF(Revenues!$A$3:$A$13,'Current Working'!$A$11:$A$13,Revenues!AX$3:AX$11)</f>
        <v>0</v>
      </c>
      <c r="BG11" s="41">
        <f ca="1">SUMIF(Revenues!$A$3:$A$13,'Current Working'!$A$11:$A$13,Revenues!AY$3:AY$11)</f>
        <v>0</v>
      </c>
      <c r="BH11" s="45">
        <f ca="1">+BG11-BB11</f>
        <v>0</v>
      </c>
      <c r="BI11" s="46" t="str">
        <f ca="1">IFERROR(BH11/BB11,"-")</f>
        <v>-</v>
      </c>
      <c r="BJ11" s="47"/>
    </row>
    <row r="12" spans="1:62" x14ac:dyDescent="0.25">
      <c r="A12" s="2">
        <v>2</v>
      </c>
      <c r="B12" s="38"/>
      <c r="C12" s="38"/>
      <c r="D12" s="39" t="s">
        <v>619</v>
      </c>
      <c r="E12" s="40"/>
      <c r="F12" s="41">
        <f ca="1">SUMIF(Revenues!$A$3:$A$12,'Current Working'!$A$11:$A$13,Revenues!H$3:H$11)</f>
        <v>0</v>
      </c>
      <c r="G12" s="41">
        <f ca="1">SUMIF(Revenues!$A$3:$A$12,'Current Working'!$A$11:$A$13,Revenues!I$3:I$11)</f>
        <v>0</v>
      </c>
      <c r="H12" s="41">
        <f ca="1">SUMIF(Revenues!$A$3:$A$12,'Current Working'!$A$11:$A$13,Revenues!J$3:J$11)</f>
        <v>0</v>
      </c>
      <c r="I12" s="41">
        <f ca="1">SUMIF(Revenues!$A$3:$A$12,'Current Working'!$A$11:$A$13,Revenues!K$3:K$11)</f>
        <v>0</v>
      </c>
      <c r="J12" s="41">
        <f ca="1">SUMIF(Revenues!$A$3:$A$12,'Current Working'!$A$11:$A$13,Revenues!L$3:L$11)</f>
        <v>0</v>
      </c>
      <c r="K12" s="41">
        <f ca="1">SUMIF(Revenues!$A$3:$A$12,'Current Working'!$A$11:$A$13,Revenues!M$3:M$11)</f>
        <v>0</v>
      </c>
      <c r="L12" s="41">
        <f>SUMIF(Revenues!$A$3:$A$12,'Current Working'!$A$11:$A$13,Revenues!N$3:N$14)</f>
        <v>0</v>
      </c>
      <c r="M12" s="42">
        <f ca="1">L12-G12</f>
        <v>0</v>
      </c>
      <c r="N12" s="43" t="str">
        <f ca="1">IFERROR(M12/G12,"-")</f>
        <v>-</v>
      </c>
      <c r="O12" s="44"/>
      <c r="Q12" s="41">
        <f ca="1">SUMIF(Revenues!$A$3:$A$12,'Current Working'!$A$11:$A$13,Revenues!Q$3:Q$11)</f>
        <v>0</v>
      </c>
      <c r="R12" s="41">
        <f ca="1">SUMIF(Revenues!$A$3:$A$12,'Current Working'!$A$11:$A$13,Revenues!R$3:R$11)</f>
        <v>0</v>
      </c>
      <c r="S12" s="41">
        <f ca="1">SUMIF(Revenues!$A$3:$A$12,'Current Working'!$A$11:$A$13,Revenues!S$3:S$11)</f>
        <v>0</v>
      </c>
      <c r="T12" s="41">
        <f ca="1">SUMIF(Revenues!$A$3:$A$12,'Current Working'!$A$11:$A$13,Revenues!T$3:T$11)</f>
        <v>0</v>
      </c>
      <c r="U12" s="41">
        <f ca="1">SUMIF(Revenues!$A$3:$A$12,'Current Working'!$A$11:$A$13,Revenues!U$3:U$11)</f>
        <v>0</v>
      </c>
      <c r="V12" s="41">
        <f ca="1">SUMIF(Revenues!$A$3:$A$12,'Current Working'!$A$11:$A$13,Revenues!V$3:V$11)</f>
        <v>0</v>
      </c>
      <c r="W12" s="41">
        <f ca="1">SUMIF(Revenues!$A$3:$A$12,'Current Working'!$A$11:$A$13,Revenues!W$3:W$11)</f>
        <v>0</v>
      </c>
      <c r="X12" s="42">
        <f ca="1">+W12-Q12</f>
        <v>0</v>
      </c>
      <c r="Y12" s="43" t="str">
        <f ca="1">IFERROR(X12/L12,"-")</f>
        <v>-</v>
      </c>
      <c r="Z12" s="44"/>
      <c r="AA12" s="44"/>
      <c r="AB12" s="41">
        <f ca="1">SUMIF(Revenues!$A$3:$A$13,'Current Working'!$A$11:$A$13,Revenues!Z$3:Z$11)</f>
        <v>0</v>
      </c>
      <c r="AC12" s="41">
        <f ca="1">SUMIF(Revenues!$A$3:$A$13,'Current Working'!$A$11:$A$13,Revenues!AA$3:AA$11)</f>
        <v>0</v>
      </c>
      <c r="AD12" s="41">
        <f ca="1">SUMIF(Revenues!$A$3:$A$13,'Current Working'!$A$11:$A$13,Revenues!AB$3:AB$11)</f>
        <v>0</v>
      </c>
      <c r="AE12" s="41">
        <f ca="1">SUMIF(Revenues!$A$3:$A$13,'Current Working'!$A$11:$A$13,Revenues!AC$3:AC$11)</f>
        <v>0</v>
      </c>
      <c r="AF12" s="41">
        <f ca="1">SUMIF(Revenues!$A$3:$A$13,'Current Working'!$A$11:$A$13,Revenues!AD$3:AD$11)</f>
        <v>0</v>
      </c>
      <c r="AG12" s="41">
        <f ca="1">SUMIF(Revenues!$A$3:$A$13,'Current Working'!$A$11:$A$13,Revenues!AE$3:AE$11)</f>
        <v>0</v>
      </c>
      <c r="AH12" s="41">
        <f ca="1">SUMIF(Revenues!$A$3:$A$13,'Current Working'!$A$11:$A$13,Revenues!AF$3:AF$11)</f>
        <v>0</v>
      </c>
      <c r="AI12" s="42">
        <f ca="1">+AH12-AC12</f>
        <v>0</v>
      </c>
      <c r="AJ12" s="46" t="str">
        <f ca="1">IFERROR(AI12/AC12,"-")</f>
        <v>-</v>
      </c>
      <c r="AL12" s="13"/>
      <c r="AM12" s="41">
        <f ca="1">SUMIF(Revenues!$A$3:$A$13,'Current Working'!$A$11:$A$13,Revenues!AI$3:AI$11)</f>
        <v>0</v>
      </c>
      <c r="AN12" s="41">
        <f ca="1">SUMIF(Revenues!$A$3:$A$13,'Current Working'!$A$11:$A$13,Revenues!AJ$3:AJ$11)</f>
        <v>0</v>
      </c>
      <c r="AO12" s="41">
        <f ca="1">SUMIF(Revenues!$A$3:$A$13,'Current Working'!$A$11:$A$13,Revenues!AK$3:AK$11)</f>
        <v>0</v>
      </c>
      <c r="AP12" s="41">
        <f ca="1">SUMIF(Revenues!$A$3:$A$13,'Current Working'!$A$11:$A$13,Revenues!AL$3:AL$11)</f>
        <v>0</v>
      </c>
      <c r="AQ12" s="41">
        <f ca="1">SUMIF(Revenues!$A$3:$A$13,'Current Working'!$A$11:$A$13,Revenues!AM$3:AM$11)</f>
        <v>0</v>
      </c>
      <c r="AR12" s="41">
        <f ca="1">SUMIF(Revenues!$A$3:$A$13,'Current Working'!$A$11:$A$13,Revenues!AN$3:AN$11)</f>
        <v>0</v>
      </c>
      <c r="AS12" s="41">
        <f ca="1">SUMIF(Revenues!$A$3:$A$13,'Current Working'!$A$11:$A$13,Revenues!AO$3:AO$11)</f>
        <v>0</v>
      </c>
      <c r="AT12" s="41">
        <f ca="1">SUMIF(Revenues!$A$3:$A$13,'Current Working'!$A$11:$A$13,Revenues!AP$3:AP$11)</f>
        <v>0</v>
      </c>
      <c r="AU12" s="45">
        <f ca="1">+AT12-AN12</f>
        <v>0</v>
      </c>
      <c r="AV12" s="46" t="str">
        <f ca="1">IFERROR(AU12/AN12,"-")</f>
        <v>-</v>
      </c>
      <c r="AY12" s="41">
        <f ca="1">SUMIF(Revenues!$A$3:$A$13,'Current Working'!$A$11:$A$13,Revenues!AS$3:AS$11)</f>
        <v>0</v>
      </c>
      <c r="AZ12" s="45">
        <f ca="1">+AY12-AT12</f>
        <v>0</v>
      </c>
      <c r="BA12" s="46" t="str">
        <f ca="1">IFERROR(AZ12/AT12,"-")</f>
        <v>-</v>
      </c>
      <c r="BB12" s="41">
        <f ca="1">SUMIF(Revenues!$A$3:$A$13,'Current Working'!$A$11:$A$13,Revenues!AT$3:AT$11)</f>
        <v>0</v>
      </c>
      <c r="BC12" s="41">
        <f ca="1">SUMIF(Revenues!$A$3:$A$13,'Current Working'!$A$11:$A$13,Revenues!AU$3:AU$11)</f>
        <v>0</v>
      </c>
      <c r="BD12" s="41">
        <f ca="1">SUMIF(Revenues!$A$3:$A$13,'Current Working'!$A$11:$A$13,Revenues!AV$3:AV$11)</f>
        <v>0</v>
      </c>
      <c r="BE12" s="41">
        <f ca="1">SUMIF(Revenues!$A$3:$A$13,'Current Working'!$A$11:$A$13,Revenues!AW$3:AW$11)</f>
        <v>0</v>
      </c>
      <c r="BF12" s="41">
        <f ca="1">SUMIF(Revenues!$A$3:$A$13,'Current Working'!$A$11:$A$13,Revenues!AX$3:AX$11)</f>
        <v>0</v>
      </c>
      <c r="BG12" s="41">
        <f ca="1">SUMIF(Revenues!$A$3:$A$13,'Current Working'!$A$11:$A$13,Revenues!AY$3:AY$11)</f>
        <v>0</v>
      </c>
      <c r="BH12" s="45">
        <f ca="1">+BG12-BB12</f>
        <v>0</v>
      </c>
      <c r="BI12" s="46" t="str">
        <f ca="1">IFERROR(BH12/BB12,"-")</f>
        <v>-</v>
      </c>
    </row>
    <row r="13" spans="1:62" x14ac:dyDescent="0.25">
      <c r="A13" s="2">
        <v>3</v>
      </c>
      <c r="B13" s="38"/>
      <c r="C13" s="38"/>
      <c r="D13" s="39" t="s">
        <v>24</v>
      </c>
      <c r="E13" s="40"/>
      <c r="F13" s="41">
        <f ca="1">SUMIF(Revenues!$A$3:$A$12,'Current Working'!$A$11:$A$13,Revenues!H$3:H$11)</f>
        <v>0</v>
      </c>
      <c r="G13" s="41">
        <f ca="1">SUMIF(Revenues!$A$3:$A$12,'Current Working'!$A$11:$A$13,Revenues!I$3:I$11)</f>
        <v>0</v>
      </c>
      <c r="H13" s="41">
        <f ca="1">SUMIF(Revenues!$A$3:$A$12,'Current Working'!$A$11:$A$13,Revenues!J$3:J$11)</f>
        <v>0</v>
      </c>
      <c r="I13" s="41">
        <f ca="1">SUMIF(Revenues!$A$3:$A$12,'Current Working'!$A$11:$A$13,Revenues!K$3:K$11)</f>
        <v>0</v>
      </c>
      <c r="J13" s="41">
        <f ca="1">SUMIF(Revenues!$A$3:$A$12,'Current Working'!$A$11:$A$13,Revenues!L$3:L$11)</f>
        <v>0</v>
      </c>
      <c r="K13" s="41">
        <f ca="1">SUMIF(Revenues!$A$3:$A$12,'Current Working'!$A$11:$A$13,Revenues!M$3:M$11)</f>
        <v>0</v>
      </c>
      <c r="L13" s="41">
        <f>SUMIF(Revenues!$A$3:$A$12,'Current Working'!$A$11:$A$13,Revenues!N$3:N$14)</f>
        <v>0</v>
      </c>
      <c r="M13" s="42">
        <f ca="1">L13-G13</f>
        <v>0</v>
      </c>
      <c r="N13" s="43" t="str">
        <f ca="1">IFERROR(M13/G13,"-")</f>
        <v>-</v>
      </c>
      <c r="O13" s="44"/>
      <c r="Q13" s="41">
        <f ca="1">SUMIF(Revenues!$A$3:$A$12,'Current Working'!$A$11:$A$13,Revenues!Q$3:Q$11)</f>
        <v>0</v>
      </c>
      <c r="R13" s="41">
        <f ca="1">SUMIF(Revenues!$A$3:$A$12,'Current Working'!$A$11:$A$13,Revenues!R$3:R$11)</f>
        <v>0</v>
      </c>
      <c r="S13" s="41">
        <f ca="1">SUMIF(Revenues!$A$3:$A$12,'Current Working'!$A$11:$A$13,Revenues!S$3:S$11)</f>
        <v>0</v>
      </c>
      <c r="T13" s="41">
        <f ca="1">SUMIF(Revenues!$A$3:$A$12,'Current Working'!$A$11:$A$13,Revenues!T$3:T$11)</f>
        <v>0</v>
      </c>
      <c r="U13" s="41">
        <f ca="1">SUMIF(Revenues!$A$3:$A$12,'Current Working'!$A$11:$A$13,Revenues!U$3:U$11)</f>
        <v>0</v>
      </c>
      <c r="V13" s="41">
        <f ca="1">SUMIF(Revenues!$A$3:$A$12,'Current Working'!$A$11:$A$13,Revenues!V$3:V$11)</f>
        <v>0</v>
      </c>
      <c r="W13" s="41">
        <f ca="1">SUMIF(Revenues!$A$3:$A$12,'Current Working'!$A$11:$A$13,Revenues!W$3:W$11)</f>
        <v>0</v>
      </c>
      <c r="X13" s="49">
        <f ca="1">+W13-Q13</f>
        <v>0</v>
      </c>
      <c r="Y13" s="50" t="str">
        <f ca="1">IFERROR(X13/L13,"-")</f>
        <v>-</v>
      </c>
      <c r="Z13" s="44"/>
      <c r="AA13" s="44"/>
      <c r="AB13" s="41">
        <f ca="1">SUMIF(Revenues!$A$3:$A$13,'Current Working'!$A$11:$A$13,Revenues!Z$3:Z$11)</f>
        <v>0</v>
      </c>
      <c r="AC13" s="41">
        <f ca="1">SUMIF(Revenues!$A$3:$A$13,'Current Working'!$A$11:$A$13,Revenues!AA$3:AA$11)</f>
        <v>0</v>
      </c>
      <c r="AD13" s="41">
        <f ca="1">SUMIF(Revenues!$A$3:$A$13,'Current Working'!$A$11:$A$13,Revenues!AB$3:AB$11)</f>
        <v>0</v>
      </c>
      <c r="AE13" s="41">
        <f ca="1">SUMIF(Revenues!$A$3:$A$13,'Current Working'!$A$11:$A$13,Revenues!AC$3:AC$11)</f>
        <v>0</v>
      </c>
      <c r="AF13" s="41">
        <f ca="1">SUMIF(Revenues!$A$3:$A$13,'Current Working'!$A$11:$A$13,Revenues!AD$3:AD$11)</f>
        <v>0</v>
      </c>
      <c r="AG13" s="41">
        <f ca="1">SUMIF(Revenues!$A$3:$A$13,'Current Working'!$A$11:$A$13,Revenues!AE$3:AE$11)</f>
        <v>0</v>
      </c>
      <c r="AH13" s="41">
        <f ca="1">SUMIF(Revenues!$A$3:$A$13,'Current Working'!$A$11:$A$13,Revenues!AF$3:AF$11)</f>
        <v>0</v>
      </c>
      <c r="AI13" s="42">
        <f ca="1">+AH13-AC13</f>
        <v>0</v>
      </c>
      <c r="AJ13" s="46" t="str">
        <f ca="1">IFERROR(AI13/AC13,"-")</f>
        <v>-</v>
      </c>
      <c r="AL13" s="13"/>
      <c r="AM13" s="41">
        <f ca="1">SUMIF(Revenues!$A$3:$A$13,'Current Working'!$A$11:$A$13,Revenues!AI$3:AI$11)</f>
        <v>0</v>
      </c>
      <c r="AN13" s="41">
        <f ca="1">SUMIF(Revenues!$A$3:$A$13,'Current Working'!$A$11:$A$13,Revenues!AJ$3:AJ$11)</f>
        <v>0</v>
      </c>
      <c r="AO13" s="41">
        <f ca="1">SUMIF(Revenues!$A$3:$A$13,'Current Working'!$A$11:$A$13,Revenues!AK$3:AK$11)</f>
        <v>0</v>
      </c>
      <c r="AP13" s="41">
        <f ca="1">SUMIF(Revenues!$A$3:$A$13,'Current Working'!$A$11:$A$13,Revenues!AL$3:AL$11)</f>
        <v>0</v>
      </c>
      <c r="AQ13" s="41">
        <f ca="1">SUMIF(Revenues!$A$3:$A$13,'Current Working'!$A$11:$A$13,Revenues!AM$3:AM$11)</f>
        <v>0</v>
      </c>
      <c r="AR13" s="41">
        <f ca="1">SUMIF(Revenues!$A$3:$A$13,'Current Working'!$A$11:$A$13,Revenues!AN$3:AN$11)</f>
        <v>0</v>
      </c>
      <c r="AS13" s="41">
        <f ca="1">SUMIF(Revenues!$A$3:$A$13,'Current Working'!$A$11:$A$13,Revenues!AO$3:AO$11)</f>
        <v>0</v>
      </c>
      <c r="AT13" s="41">
        <f ca="1">SUMIF(Revenues!$A$3:$A$13,'Current Working'!$A$11:$A$13,Revenues!AP$3:AP$11)</f>
        <v>0</v>
      </c>
      <c r="AU13" s="45">
        <f ca="1">+AT13-AN13</f>
        <v>0</v>
      </c>
      <c r="AV13" s="46" t="str">
        <f ca="1">IFERROR(AU13/AN13,"-")</f>
        <v>-</v>
      </c>
      <c r="AY13" s="41">
        <f ca="1">SUMIF(Revenues!$A$3:$A$13,'Current Working'!$A$11:$A$13,Revenues!AS$3:AS$11)</f>
        <v>0</v>
      </c>
      <c r="AZ13" s="45">
        <f ca="1">+AY13-AT13</f>
        <v>0</v>
      </c>
      <c r="BA13" s="46" t="str">
        <f ca="1">IFERROR(AZ13/AT13,"-")</f>
        <v>-</v>
      </c>
      <c r="BB13" s="41">
        <f ca="1">SUMIF(Revenues!$A$3:$A$13,'Current Working'!$A$11:$A$13,Revenues!AT$3:AT$11)</f>
        <v>0</v>
      </c>
      <c r="BC13" s="41">
        <f ca="1">SUMIF(Revenues!$A$3:$A$13,'Current Working'!$A$11:$A$13,Revenues!AU$3:AU$11)</f>
        <v>0</v>
      </c>
      <c r="BD13" s="41">
        <f ca="1">SUMIF(Revenues!$A$3:$A$13,'Current Working'!$A$11:$A$13,Revenues!AV$3:AV$11)</f>
        <v>0</v>
      </c>
      <c r="BE13" s="41">
        <f ca="1">SUMIF(Revenues!$A$3:$A$13,'Current Working'!$A$11:$A$13,Revenues!AW$3:AW$11)</f>
        <v>0</v>
      </c>
      <c r="BF13" s="41">
        <f ca="1">SUMIF(Revenues!$A$3:$A$13,'Current Working'!$A$11:$A$13,Revenues!AX$3:AX$11)</f>
        <v>0</v>
      </c>
      <c r="BG13" s="41">
        <f ca="1">SUMIF(Revenues!$A$3:$A$13,'Current Working'!$A$11:$A$13,Revenues!AY$3:AY$11)</f>
        <v>0</v>
      </c>
      <c r="BH13" s="45">
        <f ca="1">+BG13-BB13</f>
        <v>0</v>
      </c>
      <c r="BI13" s="46" t="str">
        <f ca="1">IFERROR(BH13/BB13,"-")</f>
        <v>-</v>
      </c>
    </row>
    <row r="14" spans="1:62" x14ac:dyDescent="0.25">
      <c r="B14" s="1"/>
      <c r="C14" s="25" t="s">
        <v>0</v>
      </c>
      <c r="D14" s="51"/>
      <c r="E14" s="47"/>
      <c r="F14" s="52">
        <f t="shared" ref="F14:L14" ca="1" si="0">SUM(F11:F13)</f>
        <v>231885</v>
      </c>
      <c r="G14" s="53">
        <f t="shared" ca="1" si="0"/>
        <v>0</v>
      </c>
      <c r="H14" s="53">
        <f t="shared" ca="1" si="0"/>
        <v>0</v>
      </c>
      <c r="I14" s="53">
        <f t="shared" ca="1" si="0"/>
        <v>0</v>
      </c>
      <c r="J14" s="53">
        <f t="shared" ca="1" si="0"/>
        <v>0</v>
      </c>
      <c r="K14" s="53">
        <f t="shared" ca="1" si="0"/>
        <v>0</v>
      </c>
      <c r="L14" s="53">
        <f t="shared" si="0"/>
        <v>196842.21999999997</v>
      </c>
      <c r="M14" s="54">
        <f ca="1">L14-G14</f>
        <v>196842.21999999997</v>
      </c>
      <c r="N14" s="43" t="str">
        <f ca="1">IFERROR(M14/G14,"-")</f>
        <v>-</v>
      </c>
      <c r="O14" s="44"/>
      <c r="Q14" s="53">
        <f t="shared" ref="Q14:W14" ca="1" si="1">SUM(Q11:Q13)</f>
        <v>196840</v>
      </c>
      <c r="R14" s="53">
        <f t="shared" ca="1" si="1"/>
        <v>0</v>
      </c>
      <c r="S14" s="53">
        <f t="shared" ca="1" si="1"/>
        <v>0</v>
      </c>
      <c r="T14" s="53">
        <f t="shared" ca="1" si="1"/>
        <v>0</v>
      </c>
      <c r="U14" s="53">
        <f t="shared" ca="1" si="1"/>
        <v>0</v>
      </c>
      <c r="V14" s="55">
        <f t="shared" ca="1" si="1"/>
        <v>0</v>
      </c>
      <c r="W14" s="53">
        <f t="shared" ca="1" si="1"/>
        <v>196735.15</v>
      </c>
      <c r="X14" s="42">
        <f ca="1">+W14-Q14</f>
        <v>-104.85000000000582</v>
      </c>
      <c r="Y14" s="43">
        <f ca="1">IFERROR(X14/Q14,"-")</f>
        <v>-5.3266612477141748E-4</v>
      </c>
      <c r="Z14" s="44"/>
      <c r="AA14" s="44"/>
      <c r="AB14" s="52">
        <f t="shared" ref="AB14:AI14" ca="1" si="2">SUM(AB11:AB13)</f>
        <v>246295</v>
      </c>
      <c r="AC14" s="53">
        <f t="shared" ca="1" si="2"/>
        <v>246295</v>
      </c>
      <c r="AD14" s="53">
        <f t="shared" ca="1" si="2"/>
        <v>0</v>
      </c>
      <c r="AE14" s="53">
        <f t="shared" ca="1" si="2"/>
        <v>0</v>
      </c>
      <c r="AF14" s="53">
        <f t="shared" ca="1" si="2"/>
        <v>0</v>
      </c>
      <c r="AG14" s="55">
        <f t="shared" ca="1" si="2"/>
        <v>0</v>
      </c>
      <c r="AH14" s="53">
        <f t="shared" ca="1" si="2"/>
        <v>0</v>
      </c>
      <c r="AI14" s="53">
        <f t="shared" ca="1" si="2"/>
        <v>-246295</v>
      </c>
      <c r="AJ14" s="46">
        <f ca="1">IFERROR(AI14/AC14,"-")</f>
        <v>-1</v>
      </c>
      <c r="AL14" s="13"/>
      <c r="AM14" s="52">
        <f t="shared" ref="AM14:AU14" ca="1" si="3">SUM(AM11:AM13)</f>
        <v>246295</v>
      </c>
      <c r="AN14" s="53">
        <f t="shared" ca="1" si="3"/>
        <v>246295</v>
      </c>
      <c r="AO14" s="53">
        <f t="shared" ca="1" si="3"/>
        <v>246295</v>
      </c>
      <c r="AP14" s="53">
        <f t="shared" ca="1" si="3"/>
        <v>0</v>
      </c>
      <c r="AQ14" s="53">
        <f t="shared" ca="1" si="3"/>
        <v>0</v>
      </c>
      <c r="AR14" s="53">
        <f t="shared" ca="1" si="3"/>
        <v>0</v>
      </c>
      <c r="AS14" s="55">
        <f t="shared" ca="1" si="3"/>
        <v>0</v>
      </c>
      <c r="AT14" s="53">
        <f t="shared" ca="1" si="3"/>
        <v>0</v>
      </c>
      <c r="AU14" s="53">
        <f t="shared" ca="1" si="3"/>
        <v>-246295</v>
      </c>
      <c r="AV14" s="46">
        <f ca="1">IFERROR(AU14/AN14,"-")</f>
        <v>-1</v>
      </c>
      <c r="AY14" s="52">
        <f ca="1">SUM(AY11:AY13)</f>
        <v>0</v>
      </c>
      <c r="AZ14" s="53">
        <f ca="1">SUM(AZ11:AZ13)</f>
        <v>0</v>
      </c>
      <c r="BA14" s="46" t="str">
        <f ca="1">IFERROR(AZ14/AT14,"-")</f>
        <v>-</v>
      </c>
      <c r="BB14" s="53">
        <f t="shared" ref="BB14:BH14" ca="1" si="4">SUM(BB11:BB13)</f>
        <v>0</v>
      </c>
      <c r="BC14" s="53">
        <f t="shared" ca="1" si="4"/>
        <v>0</v>
      </c>
      <c r="BD14" s="53">
        <f t="shared" ca="1" si="4"/>
        <v>0</v>
      </c>
      <c r="BE14" s="53">
        <f t="shared" ca="1" si="4"/>
        <v>0</v>
      </c>
      <c r="BF14" s="55">
        <f t="shared" ca="1" si="4"/>
        <v>0</v>
      </c>
      <c r="BG14" s="53">
        <f t="shared" ca="1" si="4"/>
        <v>0</v>
      </c>
      <c r="BH14" s="53">
        <f t="shared" ca="1" si="4"/>
        <v>0</v>
      </c>
      <c r="BI14" s="46" t="str">
        <f ca="1">IFERROR(BH14/BB14,"-")</f>
        <v>-</v>
      </c>
    </row>
    <row r="15" spans="1:62" x14ac:dyDescent="0.25">
      <c r="B15" s="25"/>
      <c r="C15" s="25"/>
      <c r="D15" s="56"/>
      <c r="E15" s="47"/>
      <c r="F15" s="57"/>
      <c r="G15" s="47"/>
      <c r="H15" s="47"/>
      <c r="J15" s="27"/>
      <c r="K15" s="27"/>
      <c r="L15" s="27"/>
      <c r="M15" s="27"/>
      <c r="N15" s="37"/>
      <c r="O15" s="44"/>
      <c r="Q15" s="47"/>
      <c r="R15" s="47"/>
      <c r="S15" s="47"/>
      <c r="U15" s="27"/>
      <c r="V15" s="27"/>
      <c r="W15" s="27"/>
      <c r="X15" s="27"/>
      <c r="Y15" s="37"/>
      <c r="Z15" s="44"/>
      <c r="AA15" s="44"/>
      <c r="AB15" s="28"/>
      <c r="AC15" s="47"/>
      <c r="AD15" s="47"/>
      <c r="AF15" s="27"/>
      <c r="AG15" s="27"/>
      <c r="AH15" s="27"/>
      <c r="AI15" s="27"/>
      <c r="AJ15" s="37"/>
      <c r="AL15" s="13"/>
      <c r="AM15" s="28"/>
      <c r="AN15" s="47"/>
      <c r="AO15" s="47"/>
      <c r="AP15" s="47"/>
      <c r="AR15" s="27"/>
      <c r="AS15" s="27"/>
      <c r="AT15" s="27"/>
      <c r="AU15" s="27"/>
      <c r="AV15" s="37"/>
      <c r="AY15" s="28"/>
      <c r="AZ15" s="27"/>
      <c r="BA15" s="37"/>
      <c r="BB15" s="47"/>
      <c r="BC15" s="47"/>
      <c r="BE15" s="27"/>
      <c r="BF15" s="27"/>
      <c r="BG15" s="27"/>
      <c r="BH15" s="27"/>
      <c r="BI15" s="37"/>
    </row>
    <row r="16" spans="1:62" x14ac:dyDescent="0.25">
      <c r="B16" s="25" t="s">
        <v>25</v>
      </c>
      <c r="C16" s="25"/>
      <c r="D16" s="51"/>
      <c r="E16" s="58"/>
      <c r="F16" s="59"/>
      <c r="G16" s="58"/>
      <c r="H16" s="58"/>
      <c r="I16" s="60"/>
      <c r="J16" s="61"/>
      <c r="K16" s="61"/>
      <c r="L16" s="61"/>
      <c r="M16" s="61"/>
      <c r="N16" s="62"/>
      <c r="O16" s="40"/>
      <c r="Q16" s="58"/>
      <c r="R16" s="58"/>
      <c r="S16" s="58"/>
      <c r="T16" s="60"/>
      <c r="U16" s="61"/>
      <c r="V16" s="61"/>
      <c r="W16" s="61"/>
      <c r="X16" s="61"/>
      <c r="Y16" s="62"/>
      <c r="Z16" s="40"/>
      <c r="AA16" s="40"/>
      <c r="AB16" s="63"/>
      <c r="AC16" s="58"/>
      <c r="AD16" s="58"/>
      <c r="AE16" s="60"/>
      <c r="AF16" s="61"/>
      <c r="AG16" s="61"/>
      <c r="AH16" s="61"/>
      <c r="AI16" s="61"/>
      <c r="AJ16" s="62"/>
      <c r="AL16" s="13"/>
      <c r="AM16" s="63"/>
      <c r="AN16" s="58"/>
      <c r="AO16" s="58"/>
      <c r="AP16" s="58"/>
      <c r="AQ16" s="60"/>
      <c r="AR16" s="61"/>
      <c r="AS16" s="61"/>
      <c r="AT16" s="61"/>
      <c r="AU16" s="61"/>
      <c r="AV16" s="62"/>
      <c r="AY16" s="63"/>
      <c r="AZ16" s="61"/>
      <c r="BA16" s="62"/>
      <c r="BB16" s="58"/>
      <c r="BC16" s="58"/>
      <c r="BD16" s="60"/>
      <c r="BE16" s="61"/>
      <c r="BF16" s="61"/>
      <c r="BG16" s="61"/>
      <c r="BH16" s="61"/>
      <c r="BI16" s="62"/>
    </row>
    <row r="17" spans="1:62" s="66" customFormat="1" x14ac:dyDescent="0.25">
      <c r="A17" s="64">
        <v>4</v>
      </c>
      <c r="B17" s="65"/>
      <c r="C17" s="65"/>
      <c r="D17" s="39" t="s">
        <v>26</v>
      </c>
      <c r="E17" s="47"/>
      <c r="F17" s="41">
        <f>SUMIF(Expenses!$A$3:$A$207,'Current Working'!$A$17:$A$22,Expenses!H$3:H$207)</f>
        <v>242030</v>
      </c>
      <c r="G17" s="41">
        <f>SUMIF(Expenses!$A$3:$A$207,'Current Working'!$A$17:$A$22,Expenses!I$3:I$207)</f>
        <v>0</v>
      </c>
      <c r="H17" s="41">
        <f>SUMIF(Expenses!$A$3:$A$207,'Current Working'!$A$17:$A$22,Expenses!J$3:J$207)</f>
        <v>0</v>
      </c>
      <c r="I17" s="41">
        <f>SUMIF(Expenses!$A$3:$A$207,'Current Working'!$A$17:$A$22,Expenses!K$3:K$207)</f>
        <v>0</v>
      </c>
      <c r="J17" s="41">
        <f>SUMIF(Expenses!$A$3:$A$207,'Current Working'!$A$17:$A$22,Expenses!L$3:L$207)</f>
        <v>0</v>
      </c>
      <c r="K17" s="41">
        <f>SUMIF(Expenses!$A$3:$A$207,'Current Working'!$A$17:$A$22,Expenses!M$3:M$207)</f>
        <v>0</v>
      </c>
      <c r="L17" s="41">
        <f>SUMIF(Expenses!$A$3:$A$207,'Current Working'!$A$17:$A$22,Expenses!N$3:N$207)</f>
        <v>244862.18000000014</v>
      </c>
      <c r="M17" s="45">
        <f>L17-G17</f>
        <v>244862.18000000014</v>
      </c>
      <c r="N17" s="46" t="str">
        <f>IFERROR(M17/G17,"-")</f>
        <v>-</v>
      </c>
      <c r="O17" s="40"/>
      <c r="Q17" s="41">
        <f>SUMIF(Expenses!$A$3:$A$207,'Current Working'!$A$17:$A$22,Expenses!Q$3:Q$207)</f>
        <v>0</v>
      </c>
      <c r="R17" s="41">
        <f>SUMIF(Expenses!$A$3:$A$207,'Current Working'!$A$17:$A$22,Expenses!R$3:R$207)</f>
        <v>261118</v>
      </c>
      <c r="S17" s="41">
        <f>SUMIF(Expenses!$A$3:$A$207,'Current Working'!$A$17:$A$22,Expenses!S$3:S$207)</f>
        <v>0</v>
      </c>
      <c r="T17" s="41">
        <f>SUMIF(Expenses!$A$3:$A$207,'Current Working'!$A$17:$A$22,Expenses!T$3:T$207)</f>
        <v>0</v>
      </c>
      <c r="U17" s="41">
        <f>SUMIF(Expenses!$A$3:$A$207,'Current Working'!$A$17:$A$22,Expenses!U$3:U$207)</f>
        <v>0</v>
      </c>
      <c r="V17" s="41">
        <f>SUMIF(Expenses!$A$3:$A$207,'Current Working'!$A$17:$A$22,Expenses!V$3:V$207)</f>
        <v>0</v>
      </c>
      <c r="W17" s="41">
        <f>SUMIF(Expenses!$A$3:$A$207,'Current Working'!$A$17:$A$22,Expenses!W$3:W$207)</f>
        <v>239019.27</v>
      </c>
      <c r="X17" s="45">
        <f>+W17-Q17</f>
        <v>239019.27</v>
      </c>
      <c r="Y17" s="46" t="str">
        <f>IFERROR(X17/Q17,"-")</f>
        <v>-</v>
      </c>
      <c r="Z17" s="40"/>
      <c r="AA17" s="40"/>
      <c r="AB17" s="41">
        <f>SUMIF(Expenses!$A$3:$A$207,'Current Working'!$A$17:$A$22,Expenses!Z$3:Z$207)</f>
        <v>0</v>
      </c>
      <c r="AC17" s="41">
        <f>SUMIF(Expenses!$A$3:$A$207,'Current Working'!$A$17:$A$22,Expenses!AA$3:AA$207)</f>
        <v>267615</v>
      </c>
      <c r="AD17" s="41">
        <f>SUMIF(Expenses!$A$3:$A$207,'Current Working'!$A$17:$A$22,Expenses!AB$3:AB$207)</f>
        <v>0</v>
      </c>
      <c r="AE17" s="41">
        <f>SUMIF(Expenses!$A$3:$A$207,'Current Working'!$A$17:$A$22,Expenses!AC$3:AC$207)</f>
        <v>0</v>
      </c>
      <c r="AF17" s="41">
        <f>SUMIF(Expenses!$A$3:$A$207,'Current Working'!$A$17:$A$22,Expenses!AD$3:AD$207)</f>
        <v>0</v>
      </c>
      <c r="AG17" s="41">
        <f>SUMIF(Expenses!$A$3:$A$207,'Current Working'!$A$17:$A$22,Expenses!AE$3:AE$207)</f>
        <v>0</v>
      </c>
      <c r="AH17" s="41">
        <f>SUMIF(Expenses!$A$3:$A$207,'Current Working'!$A$17:$A$22,Expenses!AF$3:AF$207)</f>
        <v>25860.679999999997</v>
      </c>
      <c r="AI17" s="45">
        <f>+AH17-AC17</f>
        <v>-241754.32</v>
      </c>
      <c r="AJ17" s="46">
        <f>IFERROR(AI17/AC17,"-")</f>
        <v>-0.90336610429161301</v>
      </c>
      <c r="AK17" s="47"/>
      <c r="AL17" s="48"/>
      <c r="AM17" s="41">
        <f>SUMIF(Expenses!$A$3:$A$207,'Current Working'!$A$17:$A$22,Expenses!AI$3:AI$207)</f>
        <v>256070</v>
      </c>
      <c r="AN17" s="41">
        <f>SUMIF(Expenses!$A$3:$A$207,'Current Working'!$A$17:$A$22,Expenses!AJ$3:AJ$207)</f>
        <v>256070</v>
      </c>
      <c r="AO17" s="41">
        <f>SUMIF(Expenses!$A$3:$A$207,'Current Working'!$A$17:$A$22,Expenses!AK$3:AK$207)</f>
        <v>256070</v>
      </c>
      <c r="AP17" s="41">
        <f>SUMIF(Expenses!$A$3:$A$207,'Current Working'!$A$17:$A$22,Expenses!AL$3:AL$207)</f>
        <v>69695.790000000066</v>
      </c>
      <c r="AQ17" s="41">
        <f>SUMIF(Expenses!$A$3:$A$207,'Current Working'!$A$17:$A$22,Expenses!AM$3:AM$207)</f>
        <v>0</v>
      </c>
      <c r="AR17" s="41">
        <f>SUMIF(Expenses!$A$3:$A$207,'Current Working'!$A$17:$A$22,Expenses!AN$3:AN$207)</f>
        <v>0</v>
      </c>
      <c r="AS17" s="41">
        <f>SUMIF(Expenses!$A$3:$A$207,'Current Working'!$A$17:$A$22,Expenses!AO$3:AO$207)</f>
        <v>0</v>
      </c>
      <c r="AT17" s="41">
        <f>SUMIF(Expenses!$A$3:$A$207,'Current Working'!$A$17:$A$22,Expenses!AP$3:AP$207)</f>
        <v>0</v>
      </c>
      <c r="AU17" s="45">
        <f>+AT17-AN17</f>
        <v>-256070</v>
      </c>
      <c r="AV17" s="46">
        <f>IFERROR(AU17/AN17,"-")</f>
        <v>-1</v>
      </c>
      <c r="AW17" s="47"/>
      <c r="AX17" s="67"/>
      <c r="AY17" s="41">
        <f>SUMIF(Expenses!$A$3:$A$207,'Current Working'!$A$17:$A$22,Expenses!AS$3:AS$207)</f>
        <v>0</v>
      </c>
      <c r="AZ17" s="45">
        <f>+AY17-AT17</f>
        <v>0</v>
      </c>
      <c r="BA17" s="46" t="str">
        <f>IFERROR(AZ17/AT17,"-")</f>
        <v>-</v>
      </c>
      <c r="BB17" s="41">
        <f>SUMIF(Expenses!$A$3:$A$207,'Current Working'!$A$17:$A$22,Expenses!AT$3:AT$207)</f>
        <v>0</v>
      </c>
      <c r="BC17" s="41">
        <f>SUMIF(Expenses!$A$3:$A$207,'Current Working'!$A$17:$A$22,Expenses!AU$3:AU$207)</f>
        <v>0</v>
      </c>
      <c r="BD17" s="41">
        <f>SUMIF(Expenses!$A$3:$A$207,'Current Working'!$A$17:$A$22,Expenses!AV$3:AV$207)</f>
        <v>0</v>
      </c>
      <c r="BE17" s="41">
        <f>SUMIF(Expenses!$A$3:$A$207,'Current Working'!$A$17:$A$22,Expenses!AW$3:AW$207)</f>
        <v>0</v>
      </c>
      <c r="BF17" s="41">
        <f>SUMIF(Expenses!$A$3:$A$207,'Current Working'!$A$17:$A$22,Expenses!AX$3:AX$207)</f>
        <v>0</v>
      </c>
      <c r="BG17" s="41">
        <f>SUMIF(Expenses!$A$3:$A$207,'Current Working'!$A$17:$A$22,Expenses!AY$3:AY$207)</f>
        <v>0</v>
      </c>
      <c r="BH17" s="45">
        <f>+BG17-BB17</f>
        <v>0</v>
      </c>
      <c r="BI17" s="46" t="str">
        <f>IFERROR(BH17/BB17,"-")</f>
        <v>-</v>
      </c>
      <c r="BJ17" s="47"/>
    </row>
    <row r="18" spans="1:62" s="66" customFormat="1" x14ac:dyDescent="0.25">
      <c r="A18" s="64">
        <v>5</v>
      </c>
      <c r="B18" s="65"/>
      <c r="C18" s="65"/>
      <c r="D18" s="39" t="s">
        <v>27</v>
      </c>
      <c r="E18" s="40"/>
      <c r="F18" s="41">
        <f>SUMIF(Expenses!$A$3:$A$207,'Current Working'!$A$17:$A$22,Expenses!H$3:H$207)</f>
        <v>835</v>
      </c>
      <c r="G18" s="41">
        <f>SUMIF(Expenses!$A$3:$A$207,'Current Working'!$A$17:$A$22,Expenses!I$3:I$207)</f>
        <v>0</v>
      </c>
      <c r="H18" s="41">
        <f>SUMIF(Expenses!$A$3:$A$207,'Current Working'!$A$17:$A$22,Expenses!J$3:J$207)</f>
        <v>0</v>
      </c>
      <c r="I18" s="41">
        <f>SUMIF(Expenses!$A$3:$A$207,'Current Working'!$A$17:$A$22,Expenses!K$3:K$207)</f>
        <v>0</v>
      </c>
      <c r="J18" s="41">
        <f>SUMIF(Expenses!$A$3:$A$207,'Current Working'!$A$17:$A$22,Expenses!L$3:L$207)</f>
        <v>0</v>
      </c>
      <c r="K18" s="41">
        <f>SUMIF(Expenses!$A$3:$A$207,'Current Working'!$A$17:$A$22,Expenses!M$3:M$207)</f>
        <v>0</v>
      </c>
      <c r="L18" s="41">
        <f>SUMIF(Expenses!$A$3:$A$207,'Current Working'!$A$17:$A$22,Expenses!N$3:N$207)</f>
        <v>907.8599999999999</v>
      </c>
      <c r="M18" s="45">
        <f>L18-G18</f>
        <v>907.8599999999999</v>
      </c>
      <c r="N18" s="46" t="str">
        <f>IFERROR(M18/G18,"-")</f>
        <v>-</v>
      </c>
      <c r="O18" s="40"/>
      <c r="Q18" s="41">
        <f>SUMIF(Expenses!$A$3:$A$207,'Current Working'!$A$17:$A$22,Expenses!Q$3:Q$207)</f>
        <v>0</v>
      </c>
      <c r="R18" s="41">
        <f>SUMIF(Expenses!$A$3:$A$207,'Current Working'!$A$17:$A$22,Expenses!R$3:R$207)</f>
        <v>1212</v>
      </c>
      <c r="S18" s="41">
        <f>SUMIF(Expenses!$A$3:$A$207,'Current Working'!$A$17:$A$22,Expenses!S$3:S$207)</f>
        <v>0</v>
      </c>
      <c r="T18" s="41">
        <f>SUMIF(Expenses!$A$3:$A$207,'Current Working'!$A$17:$A$22,Expenses!T$3:T$207)</f>
        <v>0</v>
      </c>
      <c r="U18" s="41">
        <f>SUMIF(Expenses!$A$3:$A$207,'Current Working'!$A$17:$A$22,Expenses!U$3:U$207)</f>
        <v>0</v>
      </c>
      <c r="V18" s="41">
        <f>SUMIF(Expenses!$A$3:$A$207,'Current Working'!$A$17:$A$22,Expenses!V$3:V$207)</f>
        <v>0</v>
      </c>
      <c r="W18" s="41">
        <f>SUMIF(Expenses!$A$3:$A$207,'Current Working'!$A$17:$A$22,Expenses!W$3:W$207)</f>
        <v>1051.81</v>
      </c>
      <c r="X18" s="45">
        <f>+W18-Q18</f>
        <v>1051.81</v>
      </c>
      <c r="Y18" s="46" t="str">
        <f>IFERROR(X18/Q18,"-")</f>
        <v>-</v>
      </c>
      <c r="Z18" s="40"/>
      <c r="AA18" s="40"/>
      <c r="AB18" s="41">
        <f>SUMIF(Expenses!$A$3:$A$207,'Current Working'!$A$17:$A$22,Expenses!Z$3:Z$207)</f>
        <v>0</v>
      </c>
      <c r="AC18" s="41">
        <f>SUMIF(Expenses!$A$3:$A$207,'Current Working'!$A$17:$A$22,Expenses!AA$3:AA$207)</f>
        <v>1260</v>
      </c>
      <c r="AD18" s="41">
        <f>SUMIF(Expenses!$A$3:$A$207,'Current Working'!$A$17:$A$22,Expenses!AB$3:AB$207)</f>
        <v>0</v>
      </c>
      <c r="AE18" s="41">
        <f>SUMIF(Expenses!$A$3:$A$207,'Current Working'!$A$17:$A$22,Expenses!AC$3:AC$207)</f>
        <v>0</v>
      </c>
      <c r="AF18" s="41">
        <f>SUMIF(Expenses!$A$3:$A$207,'Current Working'!$A$17:$A$22,Expenses!AD$3:AD$207)</f>
        <v>0</v>
      </c>
      <c r="AG18" s="41">
        <f>SUMIF(Expenses!$A$3:$A$207,'Current Working'!$A$17:$A$22,Expenses!AE$3:AE$207)</f>
        <v>0</v>
      </c>
      <c r="AH18" s="41">
        <f>SUMIF(Expenses!$A$3:$A$207,'Current Working'!$A$17:$A$22,Expenses!AF$3:AF$207)</f>
        <v>348.56</v>
      </c>
      <c r="AI18" s="45">
        <f>+AH18-AC18</f>
        <v>-911.44</v>
      </c>
      <c r="AJ18" s="46">
        <f>IFERROR(AI18/AC18,"-")</f>
        <v>-0.72336507936507943</v>
      </c>
      <c r="AK18" s="47"/>
      <c r="AL18" s="48"/>
      <c r="AM18" s="41">
        <f>SUMIF(Expenses!$A$3:$A$207,'Current Working'!$A$17:$A$22,Expenses!AI$3:AI$207)</f>
        <v>1260</v>
      </c>
      <c r="AN18" s="41">
        <f>SUMIF(Expenses!$A$3:$A$207,'Current Working'!$A$17:$A$22,Expenses!AJ$3:AJ$207)</f>
        <v>1260</v>
      </c>
      <c r="AO18" s="41">
        <f>SUMIF(Expenses!$A$3:$A$207,'Current Working'!$A$17:$A$22,Expenses!AK$3:AK$207)</f>
        <v>1260</v>
      </c>
      <c r="AP18" s="41">
        <f>SUMIF(Expenses!$A$3:$A$207,'Current Working'!$A$17:$A$22,Expenses!AL$3:AL$207)</f>
        <v>181.6</v>
      </c>
      <c r="AQ18" s="41">
        <f>SUMIF(Expenses!$A$3:$A$207,'Current Working'!$A$17:$A$22,Expenses!AM$3:AM$207)</f>
        <v>0</v>
      </c>
      <c r="AR18" s="41">
        <f>SUMIF(Expenses!$A$3:$A$207,'Current Working'!$A$17:$A$22,Expenses!AN$3:AN$207)</f>
        <v>0</v>
      </c>
      <c r="AS18" s="41">
        <f>SUMIF(Expenses!$A$3:$A$207,'Current Working'!$A$17:$A$22,Expenses!AO$3:AO$207)</f>
        <v>0</v>
      </c>
      <c r="AT18" s="41">
        <f>SUMIF(Expenses!$A$3:$A$207,'Current Working'!$A$17:$A$22,Expenses!AP$3:AP$207)</f>
        <v>0</v>
      </c>
      <c r="AU18" s="45">
        <f>+AT18-AN18</f>
        <v>-1260</v>
      </c>
      <c r="AV18" s="46">
        <f t="shared" ref="AV18:AV23" si="5">IFERROR(AU18/AN18,"-")</f>
        <v>-1</v>
      </c>
      <c r="AW18" s="68"/>
      <c r="AY18" s="41">
        <f>SUMIF(Expenses!$A$3:$A$207,'Current Working'!$A$17:$A$22,Expenses!AS$3:AS$207)</f>
        <v>0</v>
      </c>
      <c r="AZ18" s="45">
        <f>+AY18-AT18</f>
        <v>0</v>
      </c>
      <c r="BA18" s="46" t="str">
        <f>IFERROR(AZ18/AT18,"-")</f>
        <v>-</v>
      </c>
      <c r="BB18" s="41">
        <f>SUMIF(Expenses!$A$3:$A$207,'Current Working'!$A$17:$A$22,Expenses!AT$3:AT$207)</f>
        <v>0</v>
      </c>
      <c r="BC18" s="41">
        <f>SUMIF(Expenses!$A$3:$A$207,'Current Working'!$A$17:$A$22,Expenses!AU$3:AU$207)</f>
        <v>0</v>
      </c>
      <c r="BD18" s="41">
        <f>SUMIF(Expenses!$A$3:$A$207,'Current Working'!$A$17:$A$22,Expenses!AV$3:AV$207)</f>
        <v>0</v>
      </c>
      <c r="BE18" s="41">
        <f>SUMIF(Expenses!$A$3:$A$207,'Current Working'!$A$17:$A$22,Expenses!AW$3:AW$207)</f>
        <v>0</v>
      </c>
      <c r="BF18" s="41">
        <f>SUMIF(Expenses!$A$3:$A$207,'Current Working'!$A$17:$A$22,Expenses!AX$3:AX$207)</f>
        <v>0</v>
      </c>
      <c r="BG18" s="41">
        <f>SUMIF(Expenses!$A$3:$A$207,'Current Working'!$A$17:$A$22,Expenses!AY$3:AY$207)</f>
        <v>0</v>
      </c>
      <c r="BH18" s="45">
        <f>+BG18-BB18</f>
        <v>0</v>
      </c>
      <c r="BI18" s="46" t="str">
        <f>IFERROR(BH18/BB18,"-")</f>
        <v>-</v>
      </c>
      <c r="BJ18" s="68"/>
    </row>
    <row r="19" spans="1:62" s="66" customFormat="1" x14ac:dyDescent="0.25">
      <c r="A19" s="64">
        <v>6</v>
      </c>
      <c r="B19" s="65"/>
      <c r="C19" s="65"/>
      <c r="D19" s="39" t="s">
        <v>111</v>
      </c>
      <c r="E19" s="40"/>
      <c r="F19" s="41">
        <f>SUMIF(Expenses!$A$3:$A$207,'Current Working'!$A$17:$A$22,Expenses!H$3:H$207)</f>
        <v>33655</v>
      </c>
      <c r="G19" s="41">
        <f>SUMIF(Expenses!$A$3:$A$207,'Current Working'!$A$17:$A$22,Expenses!I$3:I$207)</f>
        <v>0</v>
      </c>
      <c r="H19" s="41">
        <f>SUMIF(Expenses!$A$3:$A$207,'Current Working'!$A$17:$A$22,Expenses!J$3:J$207)</f>
        <v>0</v>
      </c>
      <c r="I19" s="41">
        <f>SUMIF(Expenses!$A$3:$A$207,'Current Working'!$A$17:$A$22,Expenses!K$3:K$207)</f>
        <v>0</v>
      </c>
      <c r="J19" s="41">
        <f>SUMIF(Expenses!$A$3:$A$207,'Current Working'!$A$17:$A$22,Expenses!L$3:L$207)</f>
        <v>0</v>
      </c>
      <c r="K19" s="41">
        <f>SUMIF(Expenses!$A$3:$A$207,'Current Working'!$A$17:$A$22,Expenses!M$3:M$207)</f>
        <v>0</v>
      </c>
      <c r="L19" s="41">
        <f>SUMIF(Expenses!$A$3:$A$207,'Current Working'!$A$17:$A$22,Expenses!N$3:N$207)</f>
        <v>34793.519999999997</v>
      </c>
      <c r="M19" s="45">
        <f>L19-G19</f>
        <v>34793.519999999997</v>
      </c>
      <c r="N19" s="46" t="str">
        <f>IFERROR(M19/G19,"-")</f>
        <v>-</v>
      </c>
      <c r="O19" s="40"/>
      <c r="Q19" s="41">
        <f>SUMIF(Expenses!$A$3:$A$207,'Current Working'!$A$17:$A$22,Expenses!Q$3:Q$207)</f>
        <v>0</v>
      </c>
      <c r="R19" s="41">
        <f>SUMIF(Expenses!$A$3:$A$207,'Current Working'!$A$17:$A$22,Expenses!R$3:R$207)</f>
        <v>36302</v>
      </c>
      <c r="S19" s="41">
        <f>SUMIF(Expenses!$A$3:$A$207,'Current Working'!$A$17:$A$22,Expenses!S$3:S$207)</f>
        <v>0</v>
      </c>
      <c r="T19" s="41">
        <f>SUMIF(Expenses!$A$3:$A$207,'Current Working'!$A$17:$A$22,Expenses!T$3:T$207)</f>
        <v>0</v>
      </c>
      <c r="U19" s="41">
        <f>SUMIF(Expenses!$A$3:$A$207,'Current Working'!$A$17:$A$22,Expenses!U$3:U$207)</f>
        <v>0</v>
      </c>
      <c r="V19" s="41">
        <f>SUMIF(Expenses!$A$3:$A$207,'Current Working'!$A$17:$A$22,Expenses!V$3:V$207)</f>
        <v>0</v>
      </c>
      <c r="W19" s="41">
        <f>SUMIF(Expenses!$A$3:$A$207,'Current Working'!$A$17:$A$22,Expenses!W$3:W$207)</f>
        <v>34246.5</v>
      </c>
      <c r="X19" s="45">
        <f>+W19-Q19</f>
        <v>34246.5</v>
      </c>
      <c r="Y19" s="46" t="str">
        <f>IFERROR(X19/Q19,"-")</f>
        <v>-</v>
      </c>
      <c r="Z19" s="40"/>
      <c r="AA19" s="40"/>
      <c r="AB19" s="41">
        <f>SUMIF(Expenses!$A$3:$A$207,'Current Working'!$A$17:$A$22,Expenses!Z$3:Z$207)</f>
        <v>0</v>
      </c>
      <c r="AC19" s="41">
        <f>SUMIF(Expenses!$A$3:$A$207,'Current Working'!$A$17:$A$22,Expenses!AA$3:AA$207)</f>
        <v>40365</v>
      </c>
      <c r="AD19" s="41">
        <f>SUMIF(Expenses!$A$3:$A$207,'Current Working'!$A$17:$A$22,Expenses!AB$3:AB$207)</f>
        <v>0</v>
      </c>
      <c r="AE19" s="41">
        <f>SUMIF(Expenses!$A$3:$A$207,'Current Working'!$A$17:$A$22,Expenses!AC$3:AC$207)</f>
        <v>0</v>
      </c>
      <c r="AF19" s="41">
        <f>SUMIF(Expenses!$A$3:$A$207,'Current Working'!$A$17:$A$22,Expenses!AD$3:AD$207)</f>
        <v>0</v>
      </c>
      <c r="AG19" s="41">
        <f>SUMIF(Expenses!$A$3:$A$207,'Current Working'!$A$17:$A$22,Expenses!AE$3:AE$207)</f>
        <v>0</v>
      </c>
      <c r="AH19" s="41">
        <f>SUMIF(Expenses!$A$3:$A$207,'Current Working'!$A$17:$A$22,Expenses!AF$3:AF$207)</f>
        <v>7489.94</v>
      </c>
      <c r="AI19" s="45">
        <f>+AH19-AC19</f>
        <v>-32875.06</v>
      </c>
      <c r="AJ19" s="46">
        <f>IFERROR(AI19/AC19,"-")</f>
        <v>-0.81444469218382254</v>
      </c>
      <c r="AK19" s="47"/>
      <c r="AL19" s="48"/>
      <c r="AM19" s="41">
        <f>SUMIF(Expenses!$A$3:$A$207,'Current Working'!$A$17:$A$22,Expenses!AI$3:AI$207)</f>
        <v>37800</v>
      </c>
      <c r="AN19" s="41">
        <f>SUMIF(Expenses!$A$3:$A$207,'Current Working'!$A$17:$A$22,Expenses!AJ$3:AJ$207)</f>
        <v>37800</v>
      </c>
      <c r="AO19" s="41">
        <f>SUMIF(Expenses!$A$3:$A$207,'Current Working'!$A$17:$A$22,Expenses!AK$3:AK$207)</f>
        <v>37800</v>
      </c>
      <c r="AP19" s="41">
        <f>SUMIF(Expenses!$A$3:$A$207,'Current Working'!$A$17:$A$22,Expenses!AL$3:AL$207)</f>
        <v>21711.919999999998</v>
      </c>
      <c r="AQ19" s="41">
        <f>SUMIF(Expenses!$A$3:$A$207,'Current Working'!$A$17:$A$22,Expenses!AM$3:AM$207)</f>
        <v>0</v>
      </c>
      <c r="AR19" s="41">
        <f>SUMIF(Expenses!$A$3:$A$207,'Current Working'!$A$17:$A$22,Expenses!AN$3:AN$207)</f>
        <v>0</v>
      </c>
      <c r="AS19" s="41">
        <f>SUMIF(Expenses!$A$3:$A$207,'Current Working'!$A$17:$A$22,Expenses!AO$3:AO$207)</f>
        <v>0</v>
      </c>
      <c r="AT19" s="41">
        <f>SUMIF(Expenses!$A$3:$A$207,'Current Working'!$A$17:$A$22,Expenses!AP$3:AP$207)</f>
        <v>0</v>
      </c>
      <c r="AU19" s="45">
        <f>+AT19-AN19</f>
        <v>-37800</v>
      </c>
      <c r="AV19" s="46">
        <f t="shared" si="5"/>
        <v>-1</v>
      </c>
      <c r="AW19" s="69"/>
      <c r="AY19" s="41">
        <f>SUMIF(Expenses!$A$3:$A$207,'Current Working'!$A$17:$A$22,Expenses!AS$3:AS$207)</f>
        <v>0</v>
      </c>
      <c r="AZ19" s="45">
        <f>+AY19-AT19</f>
        <v>0</v>
      </c>
      <c r="BA19" s="46" t="str">
        <f>IFERROR(AZ19/AT19,"-")</f>
        <v>-</v>
      </c>
      <c r="BB19" s="41">
        <f>SUMIF(Expenses!$A$3:$A$207,'Current Working'!$A$17:$A$22,Expenses!AT$3:AT$207)</f>
        <v>0</v>
      </c>
      <c r="BC19" s="41">
        <f>SUMIF(Expenses!$A$3:$A$207,'Current Working'!$A$17:$A$22,Expenses!AU$3:AU$207)</f>
        <v>0</v>
      </c>
      <c r="BD19" s="41">
        <f>SUMIF(Expenses!$A$3:$A$207,'Current Working'!$A$17:$A$22,Expenses!AV$3:AV$207)</f>
        <v>0</v>
      </c>
      <c r="BE19" s="41">
        <f>SUMIF(Expenses!$A$3:$A$207,'Current Working'!$A$17:$A$22,Expenses!AW$3:AW$207)</f>
        <v>0</v>
      </c>
      <c r="BF19" s="41">
        <f>SUMIF(Expenses!$A$3:$A$207,'Current Working'!$A$17:$A$22,Expenses!AX$3:AX$207)</f>
        <v>0</v>
      </c>
      <c r="BG19" s="41">
        <f>SUMIF(Expenses!$A$3:$A$207,'Current Working'!$A$17:$A$22,Expenses!AY$3:AY$207)</f>
        <v>0</v>
      </c>
      <c r="BH19" s="45">
        <f>+BG19-BB19</f>
        <v>0</v>
      </c>
      <c r="BI19" s="46" t="str">
        <f>IFERROR(BH19/BB19,"-")</f>
        <v>-</v>
      </c>
      <c r="BJ19" s="69"/>
    </row>
    <row r="20" spans="1:62" s="66" customFormat="1" x14ac:dyDescent="0.25">
      <c r="A20" s="64">
        <v>9</v>
      </c>
      <c r="B20" s="65"/>
      <c r="C20" s="65"/>
      <c r="D20" s="39" t="s">
        <v>110</v>
      </c>
      <c r="E20" s="40"/>
      <c r="F20" s="41">
        <f>SUMIF(Expenses!$A$3:$A$207,'Current Working'!$A$17:$A$22,Expenses!H$3:H$207)</f>
        <v>10420</v>
      </c>
      <c r="G20" s="41">
        <f>SUMIF(Expenses!$A$3:$A$207,'Current Working'!$A$17:$A$22,Expenses!I$3:I$207)</f>
        <v>0</v>
      </c>
      <c r="H20" s="41">
        <f>SUMIF(Expenses!$A$3:$A$207,'Current Working'!$A$17:$A$22,Expenses!J$3:J$207)</f>
        <v>0</v>
      </c>
      <c r="I20" s="41">
        <f>SUMIF(Expenses!$A$3:$A$207,'Current Working'!$A$17:$A$22,Expenses!K$3:K$207)</f>
        <v>0</v>
      </c>
      <c r="J20" s="41">
        <f>SUMIF(Expenses!$A$3:$A$207,'Current Working'!$A$17:$A$22,Expenses!L$3:L$207)</f>
        <v>0</v>
      </c>
      <c r="K20" s="41">
        <f>SUMIF(Expenses!$A$3:$A$207,'Current Working'!$A$17:$A$22,Expenses!M$3:M$207)</f>
        <v>0</v>
      </c>
      <c r="L20" s="41">
        <f>SUMIF(Expenses!$A$3:$A$207,'Current Working'!$A$17:$A$22,Expenses!N$3:N$207)</f>
        <v>10864.989999999998</v>
      </c>
      <c r="M20" s="45"/>
      <c r="N20" s="46"/>
      <c r="O20" s="40"/>
      <c r="Q20" s="41">
        <f>SUMIF(Expenses!$A$3:$A$207,'Current Working'!$A$17:$A$22,Expenses!Q$3:Q$207)</f>
        <v>0</v>
      </c>
      <c r="R20" s="41">
        <f>SUMIF(Expenses!$A$3:$A$207,'Current Working'!$A$17:$A$22,Expenses!R$3:R$207)</f>
        <v>10989</v>
      </c>
      <c r="S20" s="41">
        <f>SUMIF(Expenses!$A$3:$A$207,'Current Working'!$A$17:$A$22,Expenses!S$3:S$207)</f>
        <v>0</v>
      </c>
      <c r="T20" s="41">
        <f>SUMIF(Expenses!$A$3:$A$207,'Current Working'!$A$17:$A$22,Expenses!T$3:T$207)</f>
        <v>0</v>
      </c>
      <c r="U20" s="41">
        <f>SUMIF(Expenses!$A$3:$A$207,'Current Working'!$A$17:$A$22,Expenses!U$3:U$207)</f>
        <v>0</v>
      </c>
      <c r="V20" s="41">
        <f>SUMIF(Expenses!$A$3:$A$207,'Current Working'!$A$17:$A$22,Expenses!V$3:V$207)</f>
        <v>0</v>
      </c>
      <c r="W20" s="41">
        <f>SUMIF(Expenses!$A$3:$A$207,'Current Working'!$A$17:$A$22,Expenses!W$3:W$207)</f>
        <v>10165.949999999999</v>
      </c>
      <c r="X20" s="45"/>
      <c r="Y20" s="46"/>
      <c r="Z20" s="40"/>
      <c r="AA20" s="40"/>
      <c r="AB20" s="41">
        <f>SUMIF(Expenses!$A$3:$A$207,'Current Working'!$A$17:$A$22,Expenses!Z$3:Z$207)</f>
        <v>0</v>
      </c>
      <c r="AC20" s="41">
        <f>SUMIF(Expenses!$A$3:$A$207,'Current Working'!$A$17:$A$22,Expenses!AA$3:AA$207)</f>
        <v>12345</v>
      </c>
      <c r="AD20" s="41">
        <f>SUMIF(Expenses!$A$3:$A$207,'Current Working'!$A$17:$A$22,Expenses!AB$3:AB$207)</f>
        <v>0</v>
      </c>
      <c r="AE20" s="41">
        <f>SUMIF(Expenses!$A$3:$A$207,'Current Working'!$A$17:$A$22,Expenses!AC$3:AC$207)</f>
        <v>0</v>
      </c>
      <c r="AF20" s="41">
        <f>SUMIF(Expenses!$A$3:$A$207,'Current Working'!$A$17:$A$22,Expenses!AD$3:AD$207)</f>
        <v>0</v>
      </c>
      <c r="AG20" s="41">
        <f>SUMIF(Expenses!$A$3:$A$207,'Current Working'!$A$17:$A$22,Expenses!AE$3:AE$207)</f>
        <v>0</v>
      </c>
      <c r="AH20" s="41">
        <f>SUMIF(Expenses!$A$3:$A$207,'Current Working'!$A$17:$A$22,Expenses!AF$3:AF$207)</f>
        <v>-420.86000000000013</v>
      </c>
      <c r="AI20" s="45"/>
      <c r="AJ20" s="46"/>
      <c r="AK20" s="47"/>
      <c r="AL20" s="48"/>
      <c r="AM20" s="41">
        <f>SUMIF(Expenses!$A$3:$A$207,'Current Working'!$A$17:$A$22,Expenses!AI$3:AI$207)</f>
        <v>12345</v>
      </c>
      <c r="AN20" s="41">
        <f>SUMIF(Expenses!$A$3:$A$207,'Current Working'!$A$17:$A$22,Expenses!AJ$3:AJ$207)</f>
        <v>12345</v>
      </c>
      <c r="AO20" s="41">
        <f>SUMIF(Expenses!$A$3:$A$207,'Current Working'!$A$17:$A$22,Expenses!AK$3:AK$207)</f>
        <v>12345</v>
      </c>
      <c r="AP20" s="41">
        <f>SUMIF(Expenses!$A$3:$A$207,'Current Working'!$A$17:$A$22,Expenses!AL$3:AL$207)</f>
        <v>3747.7400000000002</v>
      </c>
      <c r="AQ20" s="41">
        <f>SUMIF(Expenses!$A$3:$A$207,'Current Working'!$A$17:$A$22,Expenses!AM$3:AM$207)</f>
        <v>0</v>
      </c>
      <c r="AR20" s="41">
        <f>SUMIF(Expenses!$A$3:$A$207,'Current Working'!$A$17:$A$22,Expenses!AN$3:AN$207)</f>
        <v>0</v>
      </c>
      <c r="AS20" s="41">
        <f>SUMIF(Expenses!$A$3:$A$207,'Current Working'!$A$17:$A$22,Expenses!AO$3:AO$207)</f>
        <v>0</v>
      </c>
      <c r="AT20" s="41">
        <f>SUMIF(Expenses!$A$3:$A$207,'Current Working'!$A$17:$A$22,Expenses!AP$3:AP$207)</f>
        <v>0</v>
      </c>
      <c r="AU20" s="45"/>
      <c r="AV20" s="46"/>
      <c r="AW20" s="69"/>
      <c r="AY20" s="41">
        <f>SUMIF(Expenses!$A$3:$A$207,'Current Working'!$A$17:$A$22,Expenses!AS$3:AS$207)</f>
        <v>0</v>
      </c>
      <c r="AZ20" s="45"/>
      <c r="BA20" s="46"/>
      <c r="BB20" s="41">
        <f>SUMIF(Expenses!$A$3:$A$207,'Current Working'!$A$17:$A$22,Expenses!AT$3:AT$207)</f>
        <v>0</v>
      </c>
      <c r="BC20" s="41">
        <f>SUMIF(Expenses!$A$3:$A$207,'Current Working'!$A$17:$A$22,Expenses!AU$3:AU$207)</f>
        <v>0</v>
      </c>
      <c r="BD20" s="41">
        <f>SUMIF(Expenses!$A$3:$A$207,'Current Working'!$A$17:$A$22,Expenses!AV$3:AV$207)</f>
        <v>0</v>
      </c>
      <c r="BE20" s="41">
        <f>SUMIF(Expenses!$A$3:$A$207,'Current Working'!$A$17:$A$22,Expenses!AW$3:AW$207)</f>
        <v>0</v>
      </c>
      <c r="BF20" s="41">
        <f>SUMIF(Expenses!$A$3:$A$207,'Current Working'!$A$17:$A$22,Expenses!AX$3:AX$207)</f>
        <v>0</v>
      </c>
      <c r="BG20" s="41">
        <f>SUMIF(Expenses!$A$3:$A$207,'Current Working'!$A$17:$A$22,Expenses!AY$3:AY$207)</f>
        <v>0</v>
      </c>
      <c r="BH20" s="45"/>
      <c r="BI20" s="46"/>
      <c r="BJ20" s="69"/>
    </row>
    <row r="21" spans="1:62" s="66" customFormat="1" x14ac:dyDescent="0.25">
      <c r="A21" s="70">
        <v>7</v>
      </c>
      <c r="B21" s="65"/>
      <c r="C21" s="65"/>
      <c r="D21" s="39" t="s">
        <v>28</v>
      </c>
      <c r="E21" s="40"/>
      <c r="F21" s="41">
        <f>SUMIF(Expenses!$A$3:$A$207,'Current Working'!$A$17:$A$22,Expenses!H$3:H$207)</f>
        <v>2930</v>
      </c>
      <c r="G21" s="41">
        <f>SUMIF(Expenses!$A$3:$A$207,'Current Working'!$A$17:$A$22,Expenses!I$3:I$207)</f>
        <v>0</v>
      </c>
      <c r="H21" s="41">
        <f>SUMIF(Expenses!$A$3:$A$207,'Current Working'!$A$17:$A$22,Expenses!J$3:J$207)</f>
        <v>0</v>
      </c>
      <c r="I21" s="41">
        <f>SUMIF(Expenses!$A$3:$A$207,'Current Working'!$A$17:$A$22,Expenses!K$3:K$207)</f>
        <v>0</v>
      </c>
      <c r="J21" s="41">
        <f>SUMIF(Expenses!$A$3:$A$207,'Current Working'!$A$17:$A$22,Expenses!L$3:L$207)</f>
        <v>0</v>
      </c>
      <c r="K21" s="41">
        <f>SUMIF(Expenses!$A$3:$A$207,'Current Working'!$A$17:$A$22,Expenses!M$3:M$207)</f>
        <v>0</v>
      </c>
      <c r="L21" s="41">
        <f>SUMIF(Expenses!$A$3:$A$207,'Current Working'!$A$17:$A$22,Expenses!N$3:N$207)</f>
        <v>2786.9</v>
      </c>
      <c r="M21" s="45">
        <f>L21-G21</f>
        <v>2786.9</v>
      </c>
      <c r="N21" s="46" t="str">
        <f>IFERROR(M21/G21,"-")</f>
        <v>-</v>
      </c>
      <c r="O21" s="40"/>
      <c r="Q21" s="41">
        <f>SUMIF(Expenses!$A$3:$A$207,'Current Working'!$A$17:$A$22,Expenses!Q$3:Q$207)</f>
        <v>0</v>
      </c>
      <c r="R21" s="41">
        <f>SUMIF(Expenses!$A$3:$A$207,'Current Working'!$A$17:$A$22,Expenses!R$3:R$207)</f>
        <v>3855</v>
      </c>
      <c r="S21" s="41">
        <f>SUMIF(Expenses!$A$3:$A$207,'Current Working'!$A$17:$A$22,Expenses!S$3:S$207)</f>
        <v>0</v>
      </c>
      <c r="T21" s="41">
        <f>SUMIF(Expenses!$A$3:$A$207,'Current Working'!$A$17:$A$22,Expenses!T$3:T$207)</f>
        <v>0</v>
      </c>
      <c r="U21" s="41">
        <f>SUMIF(Expenses!$A$3:$A$207,'Current Working'!$A$17:$A$22,Expenses!U$3:U$207)</f>
        <v>0</v>
      </c>
      <c r="V21" s="41">
        <f>SUMIF(Expenses!$A$3:$A$207,'Current Working'!$A$17:$A$22,Expenses!V$3:V$207)</f>
        <v>0</v>
      </c>
      <c r="W21" s="41">
        <f>SUMIF(Expenses!$A$3:$A$207,'Current Working'!$A$17:$A$22,Expenses!W$3:W$207)</f>
        <v>2917.7200000000003</v>
      </c>
      <c r="X21" s="45">
        <f>+W21-Q21</f>
        <v>2917.7200000000003</v>
      </c>
      <c r="Y21" s="46" t="str">
        <f>IFERROR(X21/Q21,"-")</f>
        <v>-</v>
      </c>
      <c r="Z21" s="40"/>
      <c r="AA21" s="40"/>
      <c r="AB21" s="41">
        <f>SUMIF(Expenses!$A$3:$A$207,'Current Working'!$A$17:$A$22,Expenses!Z$3:Z$207)</f>
        <v>0</v>
      </c>
      <c r="AC21" s="41">
        <f>SUMIF(Expenses!$A$3:$A$207,'Current Working'!$A$17:$A$22,Expenses!AA$3:AA$207)</f>
        <v>4020</v>
      </c>
      <c r="AD21" s="41">
        <f>SUMIF(Expenses!$A$3:$A$207,'Current Working'!$A$17:$A$22,Expenses!AB$3:AB$207)</f>
        <v>0</v>
      </c>
      <c r="AE21" s="41">
        <f>SUMIF(Expenses!$A$3:$A$207,'Current Working'!$A$17:$A$22,Expenses!AC$3:AC$207)</f>
        <v>0</v>
      </c>
      <c r="AF21" s="41">
        <f>SUMIF(Expenses!$A$3:$A$207,'Current Working'!$A$17:$A$22,Expenses!AD$3:AD$207)</f>
        <v>0</v>
      </c>
      <c r="AG21" s="41">
        <f>SUMIF(Expenses!$A$3:$A$207,'Current Working'!$A$17:$A$22,Expenses!AE$3:AE$207)</f>
        <v>0</v>
      </c>
      <c r="AH21" s="41">
        <f>SUMIF(Expenses!$A$3:$A$207,'Current Working'!$A$17:$A$22,Expenses!AF$3:AF$207)</f>
        <v>1488.46</v>
      </c>
      <c r="AI21" s="45">
        <f>+AH21-AC21</f>
        <v>-2531.54</v>
      </c>
      <c r="AJ21" s="46">
        <f>IFERROR(AI21/AC21,"-")</f>
        <v>-0.62973631840796018</v>
      </c>
      <c r="AK21" s="47"/>
      <c r="AL21" s="48"/>
      <c r="AM21" s="41">
        <f>SUMIF(Expenses!$A$3:$A$207,'Current Working'!$A$17:$A$22,Expenses!AI$3:AI$207)</f>
        <v>4020</v>
      </c>
      <c r="AN21" s="41">
        <f>SUMIF(Expenses!$A$3:$A$207,'Current Working'!$A$17:$A$22,Expenses!AJ$3:AJ$207)</f>
        <v>4020</v>
      </c>
      <c r="AO21" s="41">
        <f>SUMIF(Expenses!$A$3:$A$207,'Current Working'!$A$17:$A$22,Expenses!AK$3:AK$207)</f>
        <v>4020</v>
      </c>
      <c r="AP21" s="41">
        <f>SUMIF(Expenses!$A$3:$A$207,'Current Working'!$A$17:$A$22,Expenses!AL$3:AL$207)</f>
        <v>754.65000000000009</v>
      </c>
      <c r="AQ21" s="41">
        <f>SUMIF(Expenses!$A$3:$A$207,'Current Working'!$A$17:$A$22,Expenses!AM$3:AM$207)</f>
        <v>0</v>
      </c>
      <c r="AR21" s="41">
        <f>SUMIF(Expenses!$A$3:$A$207,'Current Working'!$A$17:$A$22,Expenses!AN$3:AN$207)</f>
        <v>0</v>
      </c>
      <c r="AS21" s="41">
        <f>SUMIF(Expenses!$A$3:$A$207,'Current Working'!$A$17:$A$22,Expenses!AO$3:AO$207)</f>
        <v>0</v>
      </c>
      <c r="AT21" s="41">
        <f>SUMIF(Expenses!$A$3:$A$207,'Current Working'!$A$17:$A$22,Expenses!AP$3:AP$207)</f>
        <v>0</v>
      </c>
      <c r="AU21" s="45">
        <f>+AT21-AN21</f>
        <v>-4020</v>
      </c>
      <c r="AV21" s="46">
        <f t="shared" si="5"/>
        <v>-1</v>
      </c>
      <c r="AW21" s="47"/>
      <c r="AY21" s="41">
        <f>SUMIF(Expenses!$A$3:$A$207,'Current Working'!$A$17:$A$22,Expenses!AS$3:AS$207)</f>
        <v>0</v>
      </c>
      <c r="AZ21" s="45">
        <f>+AY21-AT21</f>
        <v>0</v>
      </c>
      <c r="BA21" s="46" t="str">
        <f>IFERROR(AZ21/AT21,"-")</f>
        <v>-</v>
      </c>
      <c r="BB21" s="41">
        <f>SUMIF(Expenses!$A$3:$A$207,'Current Working'!$A$17:$A$22,Expenses!AT$3:AT$207)</f>
        <v>0</v>
      </c>
      <c r="BC21" s="41">
        <f>SUMIF(Expenses!$A$3:$A$207,'Current Working'!$A$17:$A$22,Expenses!AU$3:AU$207)</f>
        <v>0</v>
      </c>
      <c r="BD21" s="41">
        <f>SUMIF(Expenses!$A$3:$A$207,'Current Working'!$A$17:$A$22,Expenses!AV$3:AV$207)</f>
        <v>0</v>
      </c>
      <c r="BE21" s="41">
        <f>SUMIF(Expenses!$A$3:$A$207,'Current Working'!$A$17:$A$22,Expenses!AW$3:AW$207)</f>
        <v>0</v>
      </c>
      <c r="BF21" s="41">
        <f>SUMIF(Expenses!$A$3:$A$207,'Current Working'!$A$17:$A$22,Expenses!AX$3:AX$207)</f>
        <v>0</v>
      </c>
      <c r="BG21" s="41">
        <f>SUMIF(Expenses!$A$3:$A$207,'Current Working'!$A$17:$A$22,Expenses!AY$3:AY$207)</f>
        <v>0</v>
      </c>
      <c r="BH21" s="45">
        <f>+BG21-BB21</f>
        <v>0</v>
      </c>
      <c r="BI21" s="46" t="str">
        <f>IFERROR(BH21/BB21,"-")</f>
        <v>-</v>
      </c>
      <c r="BJ21" s="47"/>
    </row>
    <row r="22" spans="1:62" s="66" customFormat="1" x14ac:dyDescent="0.25">
      <c r="A22" s="70">
        <v>8</v>
      </c>
      <c r="B22" s="65"/>
      <c r="C22" s="65"/>
      <c r="D22" s="39" t="s">
        <v>29</v>
      </c>
      <c r="E22" s="40"/>
      <c r="F22" s="41">
        <f>SUMIF(Expenses!$A$3:$A$207,'Current Working'!$A$17:$A$22,Expenses!H$3:H$207)</f>
        <v>4630</v>
      </c>
      <c r="G22" s="41">
        <f>SUMIF(Expenses!$A$3:$A$207,'Current Working'!$A$17:$A$22,Expenses!I$3:I$207)</f>
        <v>0</v>
      </c>
      <c r="H22" s="41">
        <f>SUMIF(Expenses!$A$3:$A$207,'Current Working'!$A$17:$A$22,Expenses!J$3:J$207)</f>
        <v>0</v>
      </c>
      <c r="I22" s="41">
        <f>SUMIF(Expenses!$A$3:$A$207,'Current Working'!$A$17:$A$22,Expenses!K$3:K$207)</f>
        <v>0</v>
      </c>
      <c r="J22" s="41">
        <f>SUMIF(Expenses!$A$3:$A$207,'Current Working'!$A$17:$A$22,Expenses!L$3:L$207)</f>
        <v>0</v>
      </c>
      <c r="K22" s="41">
        <f>SUMIF(Expenses!$A$3:$A$207,'Current Working'!$A$17:$A$22,Expenses!M$3:M$207)</f>
        <v>0</v>
      </c>
      <c r="L22" s="41">
        <f>SUMIF(Expenses!$A$3:$A$207,'Current Working'!$A$17:$A$22,Expenses!N$3:N$207)</f>
        <v>4148.29</v>
      </c>
      <c r="M22" s="45">
        <f>L22-G22</f>
        <v>4148.29</v>
      </c>
      <c r="N22" s="46" t="str">
        <f>IFERROR(M22/G22,"-")</f>
        <v>-</v>
      </c>
      <c r="O22" s="40"/>
      <c r="Q22" s="41">
        <f>SUMIF(Expenses!$A$3:$A$207,'Current Working'!$A$17:$A$22,Expenses!Q$3:Q$207)</f>
        <v>0</v>
      </c>
      <c r="R22" s="41">
        <f>SUMIF(Expenses!$A$3:$A$207,'Current Working'!$A$17:$A$22,Expenses!R$3:R$207)</f>
        <v>4630</v>
      </c>
      <c r="S22" s="41">
        <f>SUMIF(Expenses!$A$3:$A$207,'Current Working'!$A$17:$A$22,Expenses!S$3:S$207)</f>
        <v>0</v>
      </c>
      <c r="T22" s="41">
        <f>SUMIF(Expenses!$A$3:$A$207,'Current Working'!$A$17:$A$22,Expenses!T$3:T$207)</f>
        <v>0</v>
      </c>
      <c r="U22" s="41">
        <f>SUMIF(Expenses!$A$3:$A$207,'Current Working'!$A$17:$A$22,Expenses!U$3:U$207)</f>
        <v>0</v>
      </c>
      <c r="V22" s="41">
        <f>SUMIF(Expenses!$A$3:$A$207,'Current Working'!$A$17:$A$22,Expenses!V$3:V$207)</f>
        <v>0</v>
      </c>
      <c r="W22" s="41">
        <f>SUMIF(Expenses!$A$3:$A$207,'Current Working'!$A$17:$A$22,Expenses!W$3:W$207)</f>
        <v>4359.5400000000009</v>
      </c>
      <c r="X22" s="45">
        <f>+W22-Q22</f>
        <v>4359.5400000000009</v>
      </c>
      <c r="Y22" s="71">
        <f>IFERROR(X22/L22,"-")</f>
        <v>1.0509245978463417</v>
      </c>
      <c r="Z22" s="40"/>
      <c r="AA22" s="40"/>
      <c r="AB22" s="41">
        <f>SUMIF(Expenses!$A$3:$A$207,'Current Working'!$A$17:$A$22,Expenses!Z$3:Z$207)</f>
        <v>0</v>
      </c>
      <c r="AC22" s="41">
        <f>SUMIF(Expenses!$A$3:$A$207,'Current Working'!$A$17:$A$22,Expenses!AA$3:AA$207)</f>
        <v>4560</v>
      </c>
      <c r="AD22" s="41">
        <f>SUMIF(Expenses!$A$3:$A$207,'Current Working'!$A$17:$A$22,Expenses!AB$3:AB$207)</f>
        <v>0</v>
      </c>
      <c r="AE22" s="41">
        <f>SUMIF(Expenses!$A$3:$A$207,'Current Working'!$A$17:$A$22,Expenses!AC$3:AC$207)</f>
        <v>0</v>
      </c>
      <c r="AF22" s="41">
        <f>SUMIF(Expenses!$A$3:$A$207,'Current Working'!$A$17:$A$22,Expenses!AD$3:AD$207)</f>
        <v>0</v>
      </c>
      <c r="AG22" s="41">
        <f>SUMIF(Expenses!$A$3:$A$207,'Current Working'!$A$17:$A$22,Expenses!AE$3:AE$207)</f>
        <v>0</v>
      </c>
      <c r="AH22" s="41">
        <f>SUMIF(Expenses!$A$3:$A$207,'Current Working'!$A$17:$A$22,Expenses!AF$3:AF$207)</f>
        <v>108.42</v>
      </c>
      <c r="AI22" s="45">
        <f>+AH22-AC22</f>
        <v>-4451.58</v>
      </c>
      <c r="AJ22" s="46">
        <f>IFERROR(AI22/AC22,"-")</f>
        <v>-0.9762236842105263</v>
      </c>
      <c r="AK22" s="47"/>
      <c r="AL22" s="48"/>
      <c r="AM22" s="41">
        <f>SUMIF(Expenses!$A$3:$A$207,'Current Working'!$A$17:$A$22,Expenses!AI$3:AI$207)</f>
        <v>4560</v>
      </c>
      <c r="AN22" s="41">
        <f>SUMIF(Expenses!$A$3:$A$207,'Current Working'!$A$17:$A$22,Expenses!AJ$3:AJ$207)</f>
        <v>4560</v>
      </c>
      <c r="AO22" s="41">
        <f>SUMIF(Expenses!$A$3:$A$207,'Current Working'!$A$17:$A$22,Expenses!AK$3:AK$207)</f>
        <v>4560</v>
      </c>
      <c r="AP22" s="41">
        <f>SUMIF(Expenses!$A$3:$A$207,'Current Working'!$A$17:$A$22,Expenses!AL$3:AL$207)</f>
        <v>1123.55</v>
      </c>
      <c r="AQ22" s="41">
        <f>SUMIF(Expenses!$A$3:$A$207,'Current Working'!$A$17:$A$22,Expenses!AM$3:AM$207)</f>
        <v>0</v>
      </c>
      <c r="AR22" s="41">
        <f>SUMIF(Expenses!$A$3:$A$207,'Current Working'!$A$17:$A$22,Expenses!AN$3:AN$207)</f>
        <v>0</v>
      </c>
      <c r="AS22" s="41">
        <f>SUMIF(Expenses!$A$3:$A$207,'Current Working'!$A$17:$A$22,Expenses!AO$3:AO$207)</f>
        <v>0</v>
      </c>
      <c r="AT22" s="41">
        <f>SUMIF(Expenses!$A$3:$A$207,'Current Working'!$A$17:$A$22,Expenses!AP$3:AP$207)</f>
        <v>0</v>
      </c>
      <c r="AU22" s="45">
        <f>+AT22-AN22</f>
        <v>-4560</v>
      </c>
      <c r="AV22" s="46">
        <f t="shared" si="5"/>
        <v>-1</v>
      </c>
      <c r="AW22" s="69"/>
      <c r="AY22" s="41">
        <f>SUMIF(Expenses!$A$3:$A$207,'Current Working'!$A$17:$A$22,Expenses!AS$3:AS$207)</f>
        <v>0</v>
      </c>
      <c r="AZ22" s="45">
        <f>+AY22-AT22</f>
        <v>0</v>
      </c>
      <c r="BA22" s="46" t="str">
        <f>IFERROR(AZ22/AT22,"-")</f>
        <v>-</v>
      </c>
      <c r="BB22" s="41">
        <f>SUMIF(Expenses!$A$3:$A$207,'Current Working'!$A$17:$A$22,Expenses!AT$3:AT$207)</f>
        <v>0</v>
      </c>
      <c r="BC22" s="41">
        <f>SUMIF(Expenses!$A$3:$A$207,'Current Working'!$A$17:$A$22,Expenses!AU$3:AU$207)</f>
        <v>0</v>
      </c>
      <c r="BD22" s="41">
        <f>SUMIF(Expenses!$A$3:$A$207,'Current Working'!$A$17:$A$22,Expenses!AV$3:AV$207)</f>
        <v>0</v>
      </c>
      <c r="BE22" s="41">
        <f>SUMIF(Expenses!$A$3:$A$207,'Current Working'!$A$17:$A$22,Expenses!AW$3:AW$207)</f>
        <v>0</v>
      </c>
      <c r="BF22" s="41">
        <f>SUMIF(Expenses!$A$3:$A$207,'Current Working'!$A$17:$A$22,Expenses!AX$3:AX$207)</f>
        <v>0</v>
      </c>
      <c r="BG22" s="41">
        <f>SUMIF(Expenses!$A$3:$A$207,'Current Working'!$A$17:$A$22,Expenses!AY$3:AY$207)</f>
        <v>0</v>
      </c>
      <c r="BH22" s="45">
        <f>+BG22-BB22</f>
        <v>0</v>
      </c>
      <c r="BI22" s="46" t="str">
        <f>IFERROR(BH22/BB22,"-")</f>
        <v>-</v>
      </c>
      <c r="BJ22" s="69"/>
    </row>
    <row r="23" spans="1:62" s="66" customFormat="1" x14ac:dyDescent="0.25">
      <c r="A23" s="64"/>
      <c r="B23" s="72"/>
      <c r="C23" s="73" t="s">
        <v>30</v>
      </c>
      <c r="D23" s="74"/>
      <c r="E23" s="61"/>
      <c r="F23" s="75">
        <f t="shared" ref="F23:L23" si="6">SUM(F17:F22)</f>
        <v>294500</v>
      </c>
      <c r="G23" s="76">
        <f t="shared" si="6"/>
        <v>0</v>
      </c>
      <c r="H23" s="76">
        <f t="shared" si="6"/>
        <v>0</v>
      </c>
      <c r="I23" s="76">
        <f t="shared" si="6"/>
        <v>0</v>
      </c>
      <c r="J23" s="76">
        <f t="shared" si="6"/>
        <v>0</v>
      </c>
      <c r="K23" s="76">
        <f t="shared" si="6"/>
        <v>0</v>
      </c>
      <c r="L23" s="76">
        <f t="shared" si="6"/>
        <v>298363.74000000011</v>
      </c>
      <c r="M23" s="77">
        <f>L23-G23</f>
        <v>298363.74000000011</v>
      </c>
      <c r="N23" s="46" t="str">
        <f>IFERROR(M23/G23,"-")</f>
        <v>-</v>
      </c>
      <c r="O23" s="40"/>
      <c r="Q23" s="76">
        <f t="shared" ref="Q23:X23" si="7">SUM(Q17:Q22)</f>
        <v>0</v>
      </c>
      <c r="R23" s="76">
        <f t="shared" si="7"/>
        <v>318106</v>
      </c>
      <c r="S23" s="76">
        <f t="shared" si="7"/>
        <v>0</v>
      </c>
      <c r="T23" s="76">
        <f t="shared" si="7"/>
        <v>0</v>
      </c>
      <c r="U23" s="76">
        <f t="shared" si="7"/>
        <v>0</v>
      </c>
      <c r="V23" s="76">
        <f t="shared" si="7"/>
        <v>0</v>
      </c>
      <c r="W23" s="76">
        <f t="shared" si="7"/>
        <v>291760.78999999992</v>
      </c>
      <c r="X23" s="75">
        <f t="shared" si="7"/>
        <v>281594.83999999991</v>
      </c>
      <c r="Y23" s="46" t="str">
        <f>IFERROR(X23/Q23,"-")</f>
        <v>-</v>
      </c>
      <c r="Z23" s="40"/>
      <c r="AA23" s="40"/>
      <c r="AB23" s="75">
        <f t="shared" ref="AB23:AI23" si="8">SUM(AB17:AB22)</f>
        <v>0</v>
      </c>
      <c r="AC23" s="76">
        <f t="shared" si="8"/>
        <v>330165</v>
      </c>
      <c r="AD23" s="76">
        <f t="shared" si="8"/>
        <v>0</v>
      </c>
      <c r="AE23" s="76">
        <f t="shared" si="8"/>
        <v>0</v>
      </c>
      <c r="AF23" s="76">
        <f t="shared" si="8"/>
        <v>0</v>
      </c>
      <c r="AG23" s="76">
        <f t="shared" si="8"/>
        <v>0</v>
      </c>
      <c r="AH23" s="76">
        <f t="shared" si="8"/>
        <v>34875.199999999997</v>
      </c>
      <c r="AI23" s="76">
        <f t="shared" si="8"/>
        <v>-282523.94</v>
      </c>
      <c r="AJ23" s="46">
        <f>IFERROR(AI23/AC23,"-")</f>
        <v>-0.85570529886571867</v>
      </c>
      <c r="AK23" s="67"/>
      <c r="AL23" s="78"/>
      <c r="AM23" s="75">
        <f t="shared" ref="AM23:AU23" si="9">SUM(AM17:AM22)</f>
        <v>316055</v>
      </c>
      <c r="AN23" s="76">
        <f t="shared" si="9"/>
        <v>316055</v>
      </c>
      <c r="AO23" s="76">
        <f t="shared" si="9"/>
        <v>316055</v>
      </c>
      <c r="AP23" s="76">
        <f t="shared" si="9"/>
        <v>97215.250000000073</v>
      </c>
      <c r="AQ23" s="76">
        <f t="shared" si="9"/>
        <v>0</v>
      </c>
      <c r="AR23" s="76">
        <f t="shared" si="9"/>
        <v>0</v>
      </c>
      <c r="AS23" s="76">
        <f t="shared" si="9"/>
        <v>0</v>
      </c>
      <c r="AT23" s="76">
        <f t="shared" si="9"/>
        <v>0</v>
      </c>
      <c r="AU23" s="76">
        <f t="shared" si="9"/>
        <v>-303710</v>
      </c>
      <c r="AV23" s="46">
        <f t="shared" si="5"/>
        <v>-0.96094034266187844</v>
      </c>
      <c r="AW23" s="67"/>
      <c r="AY23" s="75">
        <f>SUM(AY17:AY22)</f>
        <v>0</v>
      </c>
      <c r="AZ23" s="76">
        <f>SUM(AZ17:AZ22)</f>
        <v>0</v>
      </c>
      <c r="BA23" s="46" t="str">
        <f>IFERROR(AZ23/AT23,"-")</f>
        <v>-</v>
      </c>
      <c r="BB23" s="76">
        <f t="shared" ref="BB23:BH23" si="10">SUM(BB17:BB22)</f>
        <v>0</v>
      </c>
      <c r="BC23" s="76">
        <f t="shared" si="10"/>
        <v>0</v>
      </c>
      <c r="BD23" s="76">
        <f t="shared" si="10"/>
        <v>0</v>
      </c>
      <c r="BE23" s="76">
        <f t="shared" si="10"/>
        <v>0</v>
      </c>
      <c r="BF23" s="76">
        <f t="shared" si="10"/>
        <v>0</v>
      </c>
      <c r="BG23" s="76">
        <f t="shared" si="10"/>
        <v>0</v>
      </c>
      <c r="BH23" s="76">
        <f t="shared" si="10"/>
        <v>0</v>
      </c>
      <c r="BI23" s="46" t="str">
        <f>IFERROR(BH23/BB23,"-")</f>
        <v>-</v>
      </c>
      <c r="BJ23" s="67"/>
    </row>
    <row r="24" spans="1:62" s="66" customFormat="1" x14ac:dyDescent="0.25">
      <c r="A24" s="64"/>
      <c r="B24" s="38"/>
      <c r="C24" s="38"/>
      <c r="D24" s="39"/>
      <c r="E24" s="61"/>
      <c r="F24" s="63"/>
      <c r="G24" s="61"/>
      <c r="H24" s="61"/>
      <c r="I24" s="61"/>
      <c r="J24" s="61"/>
      <c r="K24" s="61"/>
      <c r="L24" s="61"/>
      <c r="M24" s="61"/>
      <c r="N24" s="62"/>
      <c r="O24" s="40"/>
      <c r="Q24" s="61"/>
      <c r="R24" s="61"/>
      <c r="S24" s="61"/>
      <c r="T24" s="61"/>
      <c r="U24" s="61"/>
      <c r="V24" s="61"/>
      <c r="W24" s="61"/>
      <c r="X24" s="61"/>
      <c r="Y24" s="62"/>
      <c r="Z24" s="40"/>
      <c r="AA24" s="40"/>
      <c r="AB24" s="63"/>
      <c r="AC24" s="45"/>
      <c r="AD24" s="45"/>
      <c r="AE24" s="45"/>
      <c r="AF24" s="45"/>
      <c r="AG24" s="45"/>
      <c r="AH24" s="45"/>
      <c r="AI24" s="61"/>
      <c r="AJ24" s="62"/>
      <c r="AK24" s="67"/>
      <c r="AL24" s="78"/>
      <c r="AM24" s="63"/>
      <c r="AN24" s="61"/>
      <c r="AO24" s="61"/>
      <c r="AP24" s="61"/>
      <c r="AQ24" s="61"/>
      <c r="AR24" s="61"/>
      <c r="AS24" s="61"/>
      <c r="AT24" s="61"/>
      <c r="AU24" s="61"/>
      <c r="AV24" s="62"/>
      <c r="AW24" s="67"/>
      <c r="AY24" s="63"/>
      <c r="AZ24" s="61"/>
      <c r="BA24" s="62"/>
      <c r="BB24" s="61"/>
      <c r="BC24" s="61"/>
      <c r="BD24" s="61"/>
      <c r="BE24" s="61"/>
      <c r="BF24" s="61"/>
      <c r="BG24" s="61"/>
      <c r="BH24" s="61"/>
      <c r="BI24" s="62"/>
      <c r="BJ24" s="67"/>
    </row>
    <row r="25" spans="1:62" s="66" customFormat="1" ht="15" customHeight="1" x14ac:dyDescent="0.25">
      <c r="A25" s="64"/>
      <c r="B25" s="73" t="s">
        <v>31</v>
      </c>
      <c r="C25" s="73"/>
      <c r="D25" s="74"/>
      <c r="E25" s="61"/>
      <c r="F25" s="63"/>
      <c r="G25" s="61"/>
      <c r="H25" s="61"/>
      <c r="I25" s="61"/>
      <c r="J25" s="61"/>
      <c r="K25" s="61"/>
      <c r="L25" s="61"/>
      <c r="M25" s="61"/>
      <c r="N25" s="62"/>
      <c r="O25" s="40"/>
      <c r="Q25" s="61"/>
      <c r="R25" s="61"/>
      <c r="S25" s="61"/>
      <c r="T25" s="61"/>
      <c r="U25" s="61"/>
      <c r="V25" s="61"/>
      <c r="W25" s="61"/>
      <c r="X25" s="61"/>
      <c r="Y25" s="62"/>
      <c r="Z25" s="40"/>
      <c r="AA25" s="40"/>
      <c r="AB25" s="63"/>
      <c r="AC25" s="61"/>
      <c r="AD25" s="61"/>
      <c r="AE25" s="61"/>
      <c r="AF25" s="61"/>
      <c r="AG25" s="61"/>
      <c r="AH25" s="61"/>
      <c r="AI25" s="61"/>
      <c r="AJ25" s="62"/>
      <c r="AK25" s="67"/>
      <c r="AL25" s="78"/>
      <c r="AM25" s="63"/>
      <c r="AN25" s="61"/>
      <c r="AO25" s="61"/>
      <c r="AP25" s="61"/>
      <c r="AQ25" s="61"/>
      <c r="AR25" s="61"/>
      <c r="AS25" s="61"/>
      <c r="AT25" s="61"/>
      <c r="AU25" s="61"/>
      <c r="AV25" s="62"/>
      <c r="AW25" s="67"/>
      <c r="AY25" s="63"/>
      <c r="AZ25" s="61"/>
      <c r="BA25" s="62"/>
      <c r="BB25" s="61"/>
      <c r="BC25" s="61"/>
      <c r="BD25" s="61"/>
      <c r="BE25" s="61"/>
      <c r="BF25" s="61"/>
      <c r="BG25" s="61"/>
      <c r="BH25" s="61"/>
      <c r="BI25" s="62"/>
      <c r="BJ25" s="67"/>
    </row>
    <row r="26" spans="1:62" s="66" customFormat="1" ht="15" customHeight="1" x14ac:dyDescent="0.25">
      <c r="A26" s="64">
        <v>10</v>
      </c>
      <c r="B26" s="38"/>
      <c r="C26" s="38"/>
      <c r="D26" s="39" t="s">
        <v>114</v>
      </c>
      <c r="E26" s="61"/>
      <c r="F26" s="41">
        <f ca="1">SUMIF(Revenues!$A$3:$A$12,'Current Working'!$A$26:$A$27,Revenues!H$3:H$11)</f>
        <v>0</v>
      </c>
      <c r="G26" s="41">
        <f ca="1">SUMIF(Revenues!$A$3:$A$12,'Current Working'!$A$26:$A$27,Revenues!I$3:I$11)</f>
        <v>0</v>
      </c>
      <c r="H26" s="41">
        <f ca="1">SUMIF(Revenues!$A$3:$A$12,'Current Working'!$A$26:$A$27,Revenues!J$3:J$11)</f>
        <v>0</v>
      </c>
      <c r="I26" s="41">
        <f ca="1">SUMIF(Revenues!$A$3:$A$12,'Current Working'!$A$26:$A$27,Revenues!K$3:K$11)</f>
        <v>0</v>
      </c>
      <c r="J26" s="41">
        <f ca="1">SUMIF(Revenues!$A$3:$A$12,'Current Working'!$A$26:$A$27,Revenues!L$3:L$11)</f>
        <v>0</v>
      </c>
      <c r="K26" s="41">
        <f ca="1">SUMIF(Revenues!$A$3:$A$12,'Current Working'!$A$26:$A$27,Revenues!M$3:M$11)</f>
        <v>0</v>
      </c>
      <c r="L26" s="41">
        <f>SUMIF(Revenues!$A$3:$A$12,'Current Working'!$A$26:$A$27,Revenues!N$3:N$14)</f>
        <v>0</v>
      </c>
      <c r="M26" s="45">
        <f ca="1">L26-G26</f>
        <v>0</v>
      </c>
      <c r="N26" s="46" t="str">
        <f ca="1">IFERROR(M26/G26,"-")</f>
        <v>-</v>
      </c>
      <c r="O26" s="40"/>
      <c r="Q26" s="41">
        <f ca="1">SUMIF(Revenues!$A$3:$A$13,'Current Working'!$A$26:$A$27,Revenues!Q$3:Q$11)</f>
        <v>0</v>
      </c>
      <c r="R26" s="41">
        <f ca="1">SUMIF(Revenues!$A$3:$A$13,'Current Working'!$A$26:$A$27,Revenues!R$3:R$11)</f>
        <v>0</v>
      </c>
      <c r="S26" s="41">
        <f ca="1">SUMIF(Revenues!$A$3:$A$13,'Current Working'!$A$26:$A$27,Revenues!S$3:S$11)</f>
        <v>0</v>
      </c>
      <c r="T26" s="41">
        <f ca="1">SUMIF(Revenues!$A$3:$A$13,'Current Working'!$A$26:$A$27,Revenues!T$3:T$11)</f>
        <v>0</v>
      </c>
      <c r="U26" s="41">
        <f ca="1">SUMIF(Revenues!$A$3:$A$13,'Current Working'!$A$26:$A$27,Revenues!U$3:U$11)</f>
        <v>0</v>
      </c>
      <c r="V26" s="41">
        <f ca="1">SUMIF(Revenues!$A$3:$A$13,'Current Working'!$A$26:$A$27,Revenues!V$3:V$11)</f>
        <v>0</v>
      </c>
      <c r="W26" s="41">
        <f ca="1">SUMIF(Revenues!$A$3:$A$13,'Current Working'!$A$26:$A$27,Revenues!W$3:W$11)</f>
        <v>0</v>
      </c>
      <c r="X26" s="45">
        <f ca="1">Q26-M26</f>
        <v>0</v>
      </c>
      <c r="Y26" s="46" t="str">
        <f ca="1">IFERROR(X26/L26,"-")</f>
        <v>-</v>
      </c>
      <c r="Z26" s="40"/>
      <c r="AA26" s="40"/>
      <c r="AB26" s="41">
        <f ca="1">SUMIF(Revenues!$A$3:$A$13,'Current Working'!$A$26,Revenues!Z$3:Z$11)</f>
        <v>0</v>
      </c>
      <c r="AC26" s="41">
        <f ca="1">SUMIF(Revenues!$A$3:$A$13,'Current Working'!$A$26,Revenues!AA$3:AA$11)</f>
        <v>0</v>
      </c>
      <c r="AD26" s="41">
        <f ca="1">SUMIF(Revenues!$A$3:$A$13,'Current Working'!$A$26,Revenues!AB$3:AB$11)</f>
        <v>0</v>
      </c>
      <c r="AE26" s="41">
        <f ca="1">SUMIF(Revenues!$A$3:$A$13,'Current Working'!$A$26,Revenues!AC$3:AC$11)</f>
        <v>0</v>
      </c>
      <c r="AF26" s="41">
        <f ca="1">SUMIF(Revenues!$A$3:$A$13,'Current Working'!$A$26,Revenues!AD$3:AD$11)</f>
        <v>0</v>
      </c>
      <c r="AG26" s="41">
        <f ca="1">SUMIF(Revenues!$A$3:$A$13,'Current Working'!$A$26,Revenues!AE$3:AE$11)</f>
        <v>0</v>
      </c>
      <c r="AH26" s="41">
        <f ca="1">SUMIF(Revenues!$A$3:$A$13,'Current Working'!$A$26,Revenues!AF$3:AF$11)</f>
        <v>0</v>
      </c>
      <c r="AI26" s="45"/>
      <c r="AJ26" s="46"/>
      <c r="AK26" s="67"/>
      <c r="AL26" s="78"/>
      <c r="AM26" s="41">
        <f ca="1">SUMIF(Revenues!$A$3:$A$13,'Current Working'!$A$26,Revenues!AI$3:AI$11)</f>
        <v>0</v>
      </c>
      <c r="AN26" s="41">
        <f ca="1">SUMIF(Revenues!$A$3:$A$13,'Current Working'!$A$26,Revenues!AJ$3:AJ$11)</f>
        <v>0</v>
      </c>
      <c r="AO26" s="41">
        <f ca="1">SUMIF(Revenues!$A$3:$A$13,'Current Working'!$A$26,Revenues!AK$3:AK$11)</f>
        <v>0</v>
      </c>
      <c r="AP26" s="41">
        <f ca="1">SUMIF(Revenues!$A$3:$A$13,'Current Working'!$A$26,Revenues!AL$3:AL$11)</f>
        <v>0</v>
      </c>
      <c r="AQ26" s="41">
        <f ca="1">SUMIF(Revenues!$A$3:$A$13,'Current Working'!$A$26,Revenues!AM$3:AM$11)</f>
        <v>0</v>
      </c>
      <c r="AR26" s="41">
        <f ca="1">SUMIF(Revenues!$A$3:$A$13,'Current Working'!$A$26,Revenues!AN$3:AN$11)</f>
        <v>0</v>
      </c>
      <c r="AS26" s="41">
        <f ca="1">SUMIF(Revenues!$A$3:$A$13,'Current Working'!$A$26,Revenues!AO$3:AO$11)</f>
        <v>0</v>
      </c>
      <c r="AT26" s="41">
        <f ca="1">SUMIF(Revenues!$A$3:$A$13,'Current Working'!$A$26,Revenues!AP$3:AP$11)</f>
        <v>0</v>
      </c>
      <c r="AU26" s="45">
        <f ca="1">AK26-AH26</f>
        <v>0</v>
      </c>
      <c r="AV26" s="46" t="str">
        <f ca="1">IFERROR(AU26/AF26,"-")</f>
        <v>-</v>
      </c>
      <c r="AW26" s="67"/>
      <c r="AY26" s="41">
        <f ca="1">SUMIF(Revenues!$A$3:$A$13,'Current Working'!$A$26,Revenues!AS$3:AS$11)</f>
        <v>0</v>
      </c>
      <c r="AZ26" s="45">
        <f ca="1">+AY26-AT26</f>
        <v>0</v>
      </c>
      <c r="BA26" s="46" t="str">
        <f ca="1">IFERROR(AZ26/AM26,"-")</f>
        <v>-</v>
      </c>
      <c r="BB26" s="41">
        <f ca="1">SUMIF(Revenues!$A$3:$A$13,'Current Working'!$A$26,Revenues!AT$3:AT$11)</f>
        <v>0</v>
      </c>
      <c r="BC26" s="41">
        <f ca="1">SUMIF(Revenues!$A$3:$A$13,'Current Working'!$A$26,Revenues!AU$3:AU$11)</f>
        <v>0</v>
      </c>
      <c r="BD26" s="41">
        <f ca="1">SUMIF(Revenues!$A$3:$A$13,'Current Working'!$A$26,Revenues!AV$3:AV$11)</f>
        <v>0</v>
      </c>
      <c r="BE26" s="41">
        <f ca="1">SUMIF(Revenues!$A$3:$A$13,'Current Working'!$A$26,Revenues!AW$3:AW$11)</f>
        <v>0</v>
      </c>
      <c r="BF26" s="41">
        <f ca="1">SUMIF(Revenues!$A$3:$A$13,'Current Working'!$A$26,Revenues!AX$3:AX$11)</f>
        <v>0</v>
      </c>
      <c r="BG26" s="41">
        <f ca="1">SUMIF(Revenues!$A$3:$A$13,'Current Working'!$A$26,Revenues!AY$3:AY$11)</f>
        <v>0</v>
      </c>
      <c r="BH26" s="45">
        <f ca="1">AW26-AT26</f>
        <v>0</v>
      </c>
      <c r="BI26" s="46" t="str">
        <f ca="1">IFERROR(BH26/AR26,"-")</f>
        <v>-</v>
      </c>
      <c r="BJ26" s="67"/>
    </row>
    <row r="27" spans="1:62" s="66" customFormat="1" ht="15" customHeight="1" x14ac:dyDescent="0.25">
      <c r="A27" s="64">
        <v>12</v>
      </c>
      <c r="B27" s="38"/>
      <c r="C27" s="38"/>
      <c r="D27" s="39" t="s">
        <v>115</v>
      </c>
      <c r="E27" s="61"/>
      <c r="F27" s="41">
        <f ca="1">SUMIF(Revenues!$A$3:$A$12,'Current Working'!$A$26:$A$27,Revenues!H$3:H$11)</f>
        <v>0</v>
      </c>
      <c r="G27" s="41">
        <f ca="1">SUMIF(Revenues!$A$3:$A$12,'Current Working'!$A$26:$A$27,Revenues!I$3:I$11)</f>
        <v>0</v>
      </c>
      <c r="H27" s="41">
        <f ca="1">SUMIF(Revenues!$A$3:$A$12,'Current Working'!$A$26:$A$27,Revenues!J$3:J$11)</f>
        <v>0</v>
      </c>
      <c r="I27" s="41">
        <f ca="1">SUMIF(Revenues!$A$3:$A$12,'Current Working'!$A$26:$A$27,Revenues!K$3:K$11)</f>
        <v>0</v>
      </c>
      <c r="J27" s="41">
        <f ca="1">SUMIF(Revenues!$A$3:$A$12,'Current Working'!$A$26:$A$27,Revenues!L$3:L$11)</f>
        <v>0</v>
      </c>
      <c r="K27" s="41">
        <f ca="1">SUMIF(Revenues!$A$3:$A$12,'Current Working'!$A$26:$A$27,Revenues!M$3:M$11)</f>
        <v>0</v>
      </c>
      <c r="L27" s="41">
        <f>SUMIF(Revenues!$A$3:$A$12,'Current Working'!$A$26:$A$27,Revenues!N$3:N$14)</f>
        <v>0</v>
      </c>
      <c r="M27" s="45"/>
      <c r="N27" s="46"/>
      <c r="O27" s="40"/>
      <c r="Q27" s="41">
        <f ca="1">SUMIF(Revenues!$A$3:$A$13,'Current Working'!$A$26:$A$27,Revenues!Q$3:Q$11)</f>
        <v>0</v>
      </c>
      <c r="R27" s="41">
        <f ca="1">SUMIF(Revenues!$A$3:$A$13,'Current Working'!$A$26:$A$27,Revenues!R$3:R$11)</f>
        <v>0</v>
      </c>
      <c r="S27" s="41">
        <f ca="1">SUMIF(Revenues!$A$3:$A$13,'Current Working'!$A$26:$A$27,Revenues!S$3:S$11)</f>
        <v>0</v>
      </c>
      <c r="T27" s="41">
        <f ca="1">SUMIF(Revenues!$A$3:$A$13,'Current Working'!$A$26:$A$27,Revenues!T$3:T$11)</f>
        <v>0</v>
      </c>
      <c r="U27" s="41">
        <f ca="1">SUMIF(Revenues!$A$3:$A$13,'Current Working'!$A$26:$A$27,Revenues!U$3:U$11)</f>
        <v>0</v>
      </c>
      <c r="V27" s="41">
        <f ca="1">SUMIF(Revenues!$A$3:$A$13,'Current Working'!$A$26:$A$27,Revenues!V$3:V$11)</f>
        <v>0</v>
      </c>
      <c r="W27" s="41">
        <f ca="1">SUMIF(Revenues!$A$3:$A$13,'Current Working'!$A$26:$A$27,Revenues!W$3:W$11)</f>
        <v>0</v>
      </c>
      <c r="X27" s="45"/>
      <c r="Y27" s="46"/>
      <c r="Z27" s="40"/>
      <c r="AA27" s="40"/>
      <c r="AB27" s="41"/>
      <c r="AC27" s="41"/>
      <c r="AD27" s="41"/>
      <c r="AE27" s="41"/>
      <c r="AF27" s="41"/>
      <c r="AG27" s="41"/>
      <c r="AH27" s="41"/>
      <c r="AI27" s="45"/>
      <c r="AJ27" s="46"/>
      <c r="AK27" s="67"/>
      <c r="AL27" s="78"/>
      <c r="AM27" s="41">
        <f ca="1">SUMIF(Revenues!$A$3:$A$13,'Current Working'!$A$26,Revenues!AI$3:AI$11)</f>
        <v>0</v>
      </c>
      <c r="AN27" s="41">
        <f ca="1">SUMIF(Revenues!$A$3:$A$13,'Current Working'!$A$26,Revenues!AJ$3:AJ$11)</f>
        <v>0</v>
      </c>
      <c r="AO27" s="41">
        <f ca="1">SUMIF(Revenues!$A$3:$A$13,'Current Working'!$A$26,Revenues!AK$3:AK$11)</f>
        <v>0</v>
      </c>
      <c r="AP27" s="41">
        <f ca="1">SUMIF(Revenues!$A$3:$A$13,'Current Working'!$A$26,Revenues!AL$3:AL$11)</f>
        <v>0</v>
      </c>
      <c r="AQ27" s="41">
        <f ca="1">SUMIF(Revenues!$A$3:$A$13,'Current Working'!$A$26,Revenues!AM$3:AM$11)</f>
        <v>0</v>
      </c>
      <c r="AR27" s="41">
        <f ca="1">SUMIF(Revenues!$A$3:$A$13,'Current Working'!$A$26,Revenues!AN$3:AN$11)</f>
        <v>0</v>
      </c>
      <c r="AS27" s="41">
        <f ca="1">SUMIF(Revenues!$A$3:$A$13,'Current Working'!$A$26,Revenues!AO$3:AO$11)</f>
        <v>0</v>
      </c>
      <c r="AT27" s="41">
        <f ca="1">SUMIF(Revenues!$A$3:$A$13,'Current Working'!$A$26,Revenues!AP$3:AP$11)</f>
        <v>0</v>
      </c>
      <c r="AU27" s="45"/>
      <c r="AV27" s="46"/>
      <c r="AW27" s="67"/>
      <c r="AY27" s="41"/>
      <c r="AZ27" s="45"/>
      <c r="BA27" s="46"/>
      <c r="BB27" s="41"/>
      <c r="BC27" s="41"/>
      <c r="BD27" s="41"/>
      <c r="BE27" s="41"/>
      <c r="BF27" s="41"/>
      <c r="BG27" s="41"/>
      <c r="BH27" s="45"/>
      <c r="BI27" s="46"/>
      <c r="BJ27" s="67"/>
    </row>
    <row r="28" spans="1:62" s="66" customFormat="1" ht="15" customHeight="1" x14ac:dyDescent="0.25">
      <c r="A28" s="64">
        <v>11</v>
      </c>
      <c r="B28" s="38"/>
      <c r="C28" s="38"/>
      <c r="D28" s="39" t="s">
        <v>32</v>
      </c>
      <c r="E28" s="61"/>
      <c r="F28" s="41">
        <f>SUMIF(Expenses!$A$3:$A$207,'Current Working'!$A$28,Expenses!H$3:H$207)</f>
        <v>0</v>
      </c>
      <c r="G28" s="41">
        <f>SUMIF(Expenses!$A$3:$A$207,'Current Working'!$A$28,Expenses!I$3:I$207)</f>
        <v>0</v>
      </c>
      <c r="H28" s="41">
        <f>SUMIF(Expenses!$A$3:$A$207,'Current Working'!$A$28,Expenses!J$3:J$207)</f>
        <v>0</v>
      </c>
      <c r="I28" s="41">
        <f>SUMIF(Expenses!$A$3:$A$207,'Current Working'!$A$28,Expenses!K$3:K$207)</f>
        <v>0</v>
      </c>
      <c r="J28" s="41">
        <f>SUMIF(Expenses!$A$3:$A$207,'Current Working'!$A$28,Expenses!L$3:L$207)</f>
        <v>0</v>
      </c>
      <c r="K28" s="41">
        <f>SUMIF(Expenses!$A$3:$A$207,'Current Working'!$A$28,Expenses!M$3:M$207)</f>
        <v>0</v>
      </c>
      <c r="L28" s="41">
        <f>-SUMIF(Expenses!$A$3:$A$207,'Current Working'!$A$28,Expenses!N$3:N$207)</f>
        <v>0</v>
      </c>
      <c r="M28" s="45">
        <f>L28-G28</f>
        <v>0</v>
      </c>
      <c r="N28" s="46" t="str">
        <f>IFERROR(M28/G28,"-")</f>
        <v>-</v>
      </c>
      <c r="O28" s="40"/>
      <c r="Q28" s="41">
        <f>-SUMIF(Expenses!$A$3:$A$207,'Current Working'!$A$28,Expenses!Q$3:Q$207)</f>
        <v>0</v>
      </c>
      <c r="R28" s="41">
        <f>-SUMIF(Expenses!$A$3:$A$207,'Current Working'!$A$28,Expenses!R$3:R$207)</f>
        <v>0</v>
      </c>
      <c r="S28" s="41">
        <f>-SUMIF(Expenses!$A$3:$A$207,'Current Working'!$A$28,Expenses!S$3:S$207)</f>
        <v>0</v>
      </c>
      <c r="T28" s="41">
        <f>-SUMIF(Expenses!$A$3:$A$207,'Current Working'!$A$28,Expenses!T$3:T$207)</f>
        <v>0</v>
      </c>
      <c r="U28" s="41">
        <f>-SUMIF(Expenses!$A$3:$A$207,'Current Working'!$A$28,Expenses!U$3:U$207)</f>
        <v>0</v>
      </c>
      <c r="V28" s="41">
        <f>-SUMIF(Expenses!$A$3:$A$207,'Current Working'!$A$28,Expenses!V$3:V$207)</f>
        <v>0</v>
      </c>
      <c r="W28" s="41">
        <f>-SUMIF(Expenses!$A$3:$A$207,'Current Working'!$A$28,Expenses!W$3:W$207)</f>
        <v>0</v>
      </c>
      <c r="X28" s="81">
        <f>Q28-M28</f>
        <v>0</v>
      </c>
      <c r="Y28" s="46" t="str">
        <f>IFERROR(X28/L28,"-")</f>
        <v>-</v>
      </c>
      <c r="Z28" s="40"/>
      <c r="AA28" s="40"/>
      <c r="AB28" s="41">
        <f>-SUMIF(Expenses!$A$3:$A$207,'Current Working'!$A$28,Expenses!Z$3:Z$207)</f>
        <v>0</v>
      </c>
      <c r="AC28" s="41">
        <f>-SUMIF(Expenses!$A$3:$A$207,'Current Working'!$A$28,Expenses!AA$3:AA$207)</f>
        <v>0</v>
      </c>
      <c r="AD28" s="41">
        <f>-SUMIF(Expenses!$A$3:$A$207,'Current Working'!$A$28,Expenses!AB$3:AB$207)</f>
        <v>0</v>
      </c>
      <c r="AE28" s="41">
        <f>-SUMIF(Expenses!$A$3:$A$207,'Current Working'!$A$28,Expenses!AC$3:AC$207)</f>
        <v>0</v>
      </c>
      <c r="AF28" s="41">
        <f>-SUMIF(Expenses!$A$3:$A$207,'Current Working'!$A$28,Expenses!AD$3:AD$207)</f>
        <v>0</v>
      </c>
      <c r="AG28" s="41">
        <f>-SUMIF(Expenses!$A$3:$A$207,'Current Working'!$A$28,Expenses!AE$3:AE$207)</f>
        <v>0</v>
      </c>
      <c r="AH28" s="41">
        <f>-SUMIF(Expenses!$A$3:$A$207,'Current Working'!$A$28,Expenses!AF$3:AF$207)</f>
        <v>0</v>
      </c>
      <c r="AI28" s="45"/>
      <c r="AJ28" s="46"/>
      <c r="AK28" s="67"/>
      <c r="AL28" s="78"/>
      <c r="AM28" s="80">
        <f>-SUMIF(Expenses!$A$3:$A$207,'Current Working'!$A$28,Expenses!AI$3:AI$207)</f>
        <v>0</v>
      </c>
      <c r="AN28" s="80">
        <f>-SUMIF(Expenses!$A$3:$A$207,'Current Working'!$A$28,Expenses!AJ$3:AJ$207)</f>
        <v>0</v>
      </c>
      <c r="AO28" s="80">
        <f>-SUMIF(Expenses!$A$3:$A$207,'Current Working'!$A$28,Expenses!AK$3:AK$207)</f>
        <v>0</v>
      </c>
      <c r="AP28" s="80">
        <f>-SUMIF(Expenses!$A$3:$A$207,'Current Working'!$A$28,Expenses!AL$3:AL$207)</f>
        <v>0</v>
      </c>
      <c r="AQ28" s="80">
        <f>-SUMIF(Expenses!$A$3:$A$207,'Current Working'!$A$28,Expenses!AM$3:AM$207)</f>
        <v>0</v>
      </c>
      <c r="AR28" s="80">
        <f>-SUMIF(Expenses!$A$3:$A$207,'Current Working'!$A$28,Expenses!AN$3:AN$207)</f>
        <v>0</v>
      </c>
      <c r="AS28" s="80">
        <f>-SUMIF(Expenses!$A$3:$A$207,'Current Working'!$A$28,Expenses!AO$3:AO$207)</f>
        <v>0</v>
      </c>
      <c r="AT28" s="80">
        <f>-SUMIF(Expenses!$A$3:$A$207,'Current Working'!$A$28,Expenses!AP$3:AP$207)</f>
        <v>0</v>
      </c>
      <c r="AU28" s="45">
        <f>+AT28-AN28</f>
        <v>0</v>
      </c>
      <c r="AV28" s="46" t="str">
        <f>IFERROR(AU28/AF28,"-")</f>
        <v>-</v>
      </c>
      <c r="AW28" s="67"/>
      <c r="AY28" s="80">
        <f>-SUMIF(Expenses!$A$3:$A$207,'Current Working'!$A$28,Expenses!AS$3:AS$207)</f>
        <v>0</v>
      </c>
      <c r="AZ28" s="81">
        <f>+AY28-AT28</f>
        <v>0</v>
      </c>
      <c r="BA28" s="46" t="str">
        <f>IFERROR(AZ28/AM28,"-")</f>
        <v>-</v>
      </c>
      <c r="BB28" s="80">
        <f>-SUMIF(Expenses!$A$3:$A$207,'Current Working'!$A$28,Expenses!AT$3:AT$207)</f>
        <v>0</v>
      </c>
      <c r="BC28" s="80">
        <f>-SUMIF(Expenses!$A$3:$A$207,'Current Working'!$A$28,Expenses!AU$3:AU$207)</f>
        <v>0</v>
      </c>
      <c r="BD28" s="80">
        <f>-SUMIF(Expenses!$A$3:$A$207,'Current Working'!$A$28,Expenses!AV$3:AV$207)</f>
        <v>0</v>
      </c>
      <c r="BE28" s="80">
        <f>-SUMIF(Expenses!$A$3:$A$207,'Current Working'!$A$28,Expenses!AW$3:AW$207)</f>
        <v>0</v>
      </c>
      <c r="BF28" s="80">
        <f>-SUMIF(Expenses!$A$3:$A$207,'Current Working'!$A$28,Expenses!AX$3:AX$207)</f>
        <v>0</v>
      </c>
      <c r="BG28" s="80">
        <f>-SUMIF(Expenses!$A$3:$A$207,'Current Working'!$A$28,Expenses!AY$3:AY$207)</f>
        <v>0</v>
      </c>
      <c r="BH28" s="45">
        <f>+BG28-BB28</f>
        <v>0</v>
      </c>
      <c r="BI28" s="46" t="str">
        <f>IFERROR(BH28/AR28,"-")</f>
        <v>-</v>
      </c>
      <c r="BJ28" s="67"/>
    </row>
    <row r="29" spans="1:62" s="66" customFormat="1" ht="15" customHeight="1" x14ac:dyDescent="0.25">
      <c r="A29" s="64"/>
      <c r="B29" s="38"/>
      <c r="C29" s="38" t="s">
        <v>33</v>
      </c>
      <c r="D29" s="39"/>
      <c r="E29" s="61"/>
      <c r="F29" s="75">
        <f ca="1">SUM(F26:F28)</f>
        <v>0</v>
      </c>
      <c r="G29" s="75">
        <f t="shared" ref="G29:L29" ca="1" si="11">SUM(G26:G28)</f>
        <v>0</v>
      </c>
      <c r="H29" s="75">
        <f t="shared" ca="1" si="11"/>
        <v>0</v>
      </c>
      <c r="I29" s="75">
        <f t="shared" ca="1" si="11"/>
        <v>0</v>
      </c>
      <c r="J29" s="75">
        <f t="shared" ca="1" si="11"/>
        <v>0</v>
      </c>
      <c r="K29" s="75">
        <f t="shared" ca="1" si="11"/>
        <v>0</v>
      </c>
      <c r="L29" s="75">
        <f t="shared" si="11"/>
        <v>0</v>
      </c>
      <c r="M29" s="45">
        <f ca="1">L29-G29</f>
        <v>0</v>
      </c>
      <c r="N29" s="46" t="str">
        <f ca="1">IFERROR(M29/G29,"-")</f>
        <v>-</v>
      </c>
      <c r="O29" s="40"/>
      <c r="Q29" s="76">
        <f ca="1">SUM(Q26:Q28)</f>
        <v>0</v>
      </c>
      <c r="R29" s="76">
        <f t="shared" ref="R29:W29" ca="1" si="12">SUM(R26:R28)</f>
        <v>0</v>
      </c>
      <c r="S29" s="76">
        <f t="shared" ca="1" si="12"/>
        <v>0</v>
      </c>
      <c r="T29" s="76">
        <f t="shared" ca="1" si="12"/>
        <v>0</v>
      </c>
      <c r="U29" s="76">
        <f t="shared" ca="1" si="12"/>
        <v>0</v>
      </c>
      <c r="V29" s="76">
        <f t="shared" ca="1" si="12"/>
        <v>0</v>
      </c>
      <c r="W29" s="76">
        <f t="shared" ca="1" si="12"/>
        <v>0</v>
      </c>
      <c r="X29" s="45">
        <f ca="1">Q29-M29</f>
        <v>0</v>
      </c>
      <c r="Y29" s="46" t="str">
        <f ca="1">IFERROR(X29/L29,"-")</f>
        <v>-</v>
      </c>
      <c r="Z29" s="40"/>
      <c r="AA29" s="40"/>
      <c r="AB29" s="76">
        <f t="shared" ref="AB29" ca="1" si="13">SUM(AB26:AB28)</f>
        <v>0</v>
      </c>
      <c r="AC29" s="76">
        <f t="shared" ref="AC29" ca="1" si="14">SUM(AC26:AC28)</f>
        <v>0</v>
      </c>
      <c r="AD29" s="76">
        <f t="shared" ref="AD29" ca="1" si="15">SUM(AD26:AD28)</f>
        <v>0</v>
      </c>
      <c r="AE29" s="76">
        <f t="shared" ref="AE29" ca="1" si="16">SUM(AE26:AE28)</f>
        <v>0</v>
      </c>
      <c r="AF29" s="76">
        <f t="shared" ref="AF29" ca="1" si="17">SUM(AF26:AF28)</f>
        <v>0</v>
      </c>
      <c r="AG29" s="76">
        <f t="shared" ref="AG29" ca="1" si="18">SUM(AG26:AG28)</f>
        <v>0</v>
      </c>
      <c r="AH29" s="76">
        <f t="shared" ref="AH29" ca="1" si="19">SUM(AH26:AH28)</f>
        <v>0</v>
      </c>
      <c r="AI29" s="45"/>
      <c r="AJ29" s="46"/>
      <c r="AK29" s="67"/>
      <c r="AL29" s="78"/>
      <c r="AM29" s="183">
        <f ca="1">SUM(AM26:AM28)</f>
        <v>0</v>
      </c>
      <c r="AN29" s="183">
        <f t="shared" ref="AN29:AT29" ca="1" si="20">SUM(AN26:AN28)</f>
        <v>0</v>
      </c>
      <c r="AO29" s="183">
        <f t="shared" ca="1" si="20"/>
        <v>0</v>
      </c>
      <c r="AP29" s="183">
        <f t="shared" ca="1" si="20"/>
        <v>0</v>
      </c>
      <c r="AQ29" s="183">
        <f t="shared" ca="1" si="20"/>
        <v>0</v>
      </c>
      <c r="AR29" s="183">
        <f t="shared" ca="1" si="20"/>
        <v>0</v>
      </c>
      <c r="AS29" s="183">
        <f t="shared" ca="1" si="20"/>
        <v>0</v>
      </c>
      <c r="AT29" s="183">
        <f t="shared" ca="1" si="20"/>
        <v>0</v>
      </c>
      <c r="AU29" s="45">
        <f ca="1">AK29-AH29</f>
        <v>0</v>
      </c>
      <c r="AV29" s="46" t="str">
        <f ca="1">IFERROR(AU29/AF29,"-")</f>
        <v>-</v>
      </c>
      <c r="AW29" s="67"/>
      <c r="AY29" s="75">
        <f ca="1">SUM(AY26:AY28)</f>
        <v>0</v>
      </c>
      <c r="AZ29" s="45">
        <f ca="1">+AY29-AT29</f>
        <v>0</v>
      </c>
      <c r="BA29" s="46" t="str">
        <f ca="1">IFERROR(AZ29/AM29,"-")</f>
        <v>-</v>
      </c>
      <c r="BB29" s="82">
        <f t="shared" ref="BB29:BG29" ca="1" si="21">SUM(BB26:BB28)</f>
        <v>0</v>
      </c>
      <c r="BC29" s="82">
        <f t="shared" ca="1" si="21"/>
        <v>0</v>
      </c>
      <c r="BD29" s="82">
        <f t="shared" ca="1" si="21"/>
        <v>0</v>
      </c>
      <c r="BE29" s="82">
        <f t="shared" ca="1" si="21"/>
        <v>0</v>
      </c>
      <c r="BF29" s="82">
        <f t="shared" ca="1" si="21"/>
        <v>0</v>
      </c>
      <c r="BG29" s="82">
        <f t="shared" ca="1" si="21"/>
        <v>0</v>
      </c>
      <c r="BH29" s="45">
        <f ca="1">AW29-AT29</f>
        <v>0</v>
      </c>
      <c r="BI29" s="46" t="str">
        <f ca="1">IFERROR(BH29/AR29,"-")</f>
        <v>-</v>
      </c>
      <c r="BJ29" s="67"/>
    </row>
    <row r="30" spans="1:62" s="66" customFormat="1" ht="15" customHeight="1" x14ac:dyDescent="0.25">
      <c r="A30" s="64"/>
      <c r="B30" s="38"/>
      <c r="C30" s="38"/>
      <c r="D30" s="39"/>
      <c r="E30" s="61"/>
      <c r="F30" s="63"/>
      <c r="G30" s="61"/>
      <c r="H30" s="61"/>
      <c r="I30" s="61"/>
      <c r="J30" s="61"/>
      <c r="K30" s="61"/>
      <c r="L30" s="61"/>
      <c r="M30" s="61"/>
      <c r="N30" s="62"/>
      <c r="O30" s="40"/>
      <c r="Q30" s="61"/>
      <c r="R30" s="61"/>
      <c r="S30" s="61"/>
      <c r="T30" s="61"/>
      <c r="U30" s="61"/>
      <c r="V30" s="61"/>
      <c r="W30" s="61"/>
      <c r="X30" s="61"/>
      <c r="Y30" s="62"/>
      <c r="Z30" s="40"/>
      <c r="AA30" s="40"/>
      <c r="AB30" s="63"/>
      <c r="AC30" s="61"/>
      <c r="AD30" s="61"/>
      <c r="AE30" s="61"/>
      <c r="AF30" s="61"/>
      <c r="AG30" s="61"/>
      <c r="AH30" s="61"/>
      <c r="AI30" s="61"/>
      <c r="AJ30" s="62"/>
      <c r="AK30" s="67"/>
      <c r="AL30" s="78"/>
      <c r="AM30" s="63"/>
      <c r="AN30" s="61"/>
      <c r="AO30" s="61"/>
      <c r="AP30" s="61"/>
      <c r="AQ30" s="61"/>
      <c r="AR30" s="61"/>
      <c r="AS30" s="61"/>
      <c r="AT30" s="61"/>
      <c r="AU30" s="61"/>
      <c r="AV30" s="62"/>
      <c r="AW30" s="67"/>
      <c r="AY30" s="63"/>
      <c r="AZ30" s="61"/>
      <c r="BA30" s="62"/>
      <c r="BB30" s="61"/>
      <c r="BC30" s="61"/>
      <c r="BD30" s="61"/>
      <c r="BE30" s="61"/>
      <c r="BF30" s="61"/>
      <c r="BG30" s="61"/>
      <c r="BH30" s="61"/>
      <c r="BI30" s="62"/>
      <c r="BJ30" s="67"/>
    </row>
    <row r="31" spans="1:62" s="66" customFormat="1" x14ac:dyDescent="0.25">
      <c r="A31" s="64"/>
      <c r="B31" s="38" t="s">
        <v>34</v>
      </c>
      <c r="C31" s="38"/>
      <c r="D31" s="74"/>
      <c r="E31" s="61"/>
      <c r="F31" s="83">
        <f ca="1">+F14-F23</f>
        <v>-62615</v>
      </c>
      <c r="G31" s="82">
        <f ca="1">+G14-G23</f>
        <v>0</v>
      </c>
      <c r="H31" s="61"/>
      <c r="I31" s="61"/>
      <c r="J31" s="61"/>
      <c r="K31" s="61"/>
      <c r="L31" s="82">
        <f>+L14-L23</f>
        <v>-101521.52000000014</v>
      </c>
      <c r="M31" s="82">
        <f ca="1">+M14-M23</f>
        <v>-101521.52000000014</v>
      </c>
      <c r="N31" s="61"/>
      <c r="O31" s="40"/>
      <c r="Q31" s="82">
        <f t="shared" ref="Q31:W31" ca="1" si="22">+Q14-Q23</f>
        <v>196840</v>
      </c>
      <c r="R31" s="82">
        <f t="shared" ca="1" si="22"/>
        <v>-318106</v>
      </c>
      <c r="S31" s="82">
        <f t="shared" ca="1" si="22"/>
        <v>0</v>
      </c>
      <c r="T31" s="82">
        <f t="shared" ca="1" si="22"/>
        <v>0</v>
      </c>
      <c r="U31" s="82">
        <f t="shared" ca="1" si="22"/>
        <v>0</v>
      </c>
      <c r="V31" s="82">
        <f t="shared" ca="1" si="22"/>
        <v>0</v>
      </c>
      <c r="W31" s="82">
        <f t="shared" ca="1" si="22"/>
        <v>-95025.639999999927</v>
      </c>
      <c r="X31" s="61"/>
      <c r="Y31" s="62"/>
      <c r="Z31" s="40"/>
      <c r="AA31" s="40"/>
      <c r="AB31" s="83">
        <f ca="1">+AB14-AB23</f>
        <v>246295</v>
      </c>
      <c r="AC31" s="82">
        <f ca="1">+AC14-AC23</f>
        <v>-83870</v>
      </c>
      <c r="AD31" s="82">
        <f ca="1">+AD14-AD23</f>
        <v>0</v>
      </c>
      <c r="AE31" s="82">
        <f ca="1">+AE14-AE23</f>
        <v>0</v>
      </c>
      <c r="AF31" s="82">
        <f ca="1">+AF14-AF23</f>
        <v>0</v>
      </c>
      <c r="AG31" s="61"/>
      <c r="AH31" s="82">
        <f ca="1">+AH14-AH23</f>
        <v>-34875.199999999997</v>
      </c>
      <c r="AI31" s="61"/>
      <c r="AJ31" s="62"/>
      <c r="AK31" s="67"/>
      <c r="AL31" s="78"/>
      <c r="AM31" s="83">
        <f ca="1">+AM14-AM23</f>
        <v>-69760</v>
      </c>
      <c r="AN31" s="82">
        <f ca="1">+AN14-AN23</f>
        <v>-69760</v>
      </c>
      <c r="AO31" s="82">
        <f t="shared" ref="AO31:AT31" ca="1" si="23">+AO14-AO23</f>
        <v>-69760</v>
      </c>
      <c r="AP31" s="82">
        <f t="shared" ca="1" si="23"/>
        <v>-97215.250000000073</v>
      </c>
      <c r="AQ31" s="82">
        <f t="shared" ca="1" si="23"/>
        <v>0</v>
      </c>
      <c r="AR31" s="82">
        <f t="shared" ca="1" si="23"/>
        <v>0</v>
      </c>
      <c r="AS31" s="82">
        <f t="shared" ca="1" si="23"/>
        <v>0</v>
      </c>
      <c r="AT31" s="82">
        <f t="shared" ca="1" si="23"/>
        <v>0</v>
      </c>
      <c r="AU31" s="61"/>
      <c r="AV31" s="62"/>
      <c r="AW31" s="67"/>
      <c r="AY31" s="83">
        <f ca="1">+AY14-AY23</f>
        <v>0</v>
      </c>
      <c r="AZ31" s="61"/>
      <c r="BA31" s="62"/>
      <c r="BB31" s="82">
        <f ca="1">+BB14-BB23</f>
        <v>0</v>
      </c>
      <c r="BC31" s="82">
        <f ca="1">+BC14-BC23</f>
        <v>0</v>
      </c>
      <c r="BD31" s="82">
        <f ca="1">+BD14-BD23</f>
        <v>0</v>
      </c>
      <c r="BE31" s="82">
        <f ca="1">+BE14-BE23</f>
        <v>0</v>
      </c>
      <c r="BF31" s="61"/>
      <c r="BG31" s="82">
        <f ca="1">+BG14-BG23</f>
        <v>0</v>
      </c>
      <c r="BH31" s="61"/>
      <c r="BI31" s="62"/>
      <c r="BJ31" s="67"/>
    </row>
    <row r="32" spans="1:62" x14ac:dyDescent="0.25">
      <c r="B32" s="25"/>
      <c r="C32" s="25"/>
      <c r="D32" s="51"/>
      <c r="E32" s="27"/>
      <c r="F32" s="28"/>
      <c r="G32" s="27"/>
      <c r="H32" s="27"/>
      <c r="I32" s="27"/>
      <c r="J32" s="84"/>
      <c r="K32" s="84"/>
      <c r="L32" s="27"/>
      <c r="M32" s="84"/>
      <c r="N32" s="27"/>
      <c r="O32" s="27"/>
      <c r="Q32" s="27"/>
      <c r="R32" s="27"/>
      <c r="S32" s="27"/>
      <c r="T32" s="27"/>
      <c r="U32" s="84"/>
      <c r="V32" s="84"/>
      <c r="W32" s="27"/>
      <c r="X32" s="79"/>
      <c r="Y32" s="61"/>
      <c r="Z32" s="61"/>
      <c r="AA32" s="61"/>
      <c r="AB32" s="63"/>
      <c r="AC32" s="27"/>
      <c r="AD32" s="27"/>
      <c r="AE32" s="27"/>
      <c r="AF32" s="84"/>
      <c r="AG32" s="84"/>
      <c r="AH32" s="27"/>
      <c r="AI32" s="79"/>
      <c r="AJ32" s="61"/>
      <c r="AL32" s="13"/>
      <c r="AM32" s="63"/>
      <c r="AN32" s="27"/>
      <c r="AO32" s="27"/>
      <c r="AP32" s="27"/>
      <c r="AQ32" s="27"/>
      <c r="AR32" s="84"/>
      <c r="AS32" s="84"/>
      <c r="AT32" s="27"/>
      <c r="AU32" s="79"/>
      <c r="AV32" s="61"/>
      <c r="AY32" s="63"/>
      <c r="AZ32" s="79"/>
      <c r="BA32" s="61"/>
      <c r="BB32" s="27"/>
      <c r="BC32" s="27"/>
      <c r="BD32" s="27"/>
      <c r="BE32" s="84"/>
      <c r="BF32" s="84"/>
      <c r="BG32" s="27"/>
      <c r="BH32" s="79"/>
      <c r="BI32" s="61"/>
    </row>
    <row r="33" spans="2:61" ht="15.75" thickBot="1" x14ac:dyDescent="0.3">
      <c r="B33" s="30" t="s">
        <v>35</v>
      </c>
      <c r="C33" s="30"/>
      <c r="D33" s="85"/>
      <c r="E33" s="31"/>
      <c r="F33" s="86">
        <f ca="1">+F8+F31</f>
        <v>-62615</v>
      </c>
      <c r="G33" s="87">
        <f ca="1">+G8+G31</f>
        <v>0</v>
      </c>
      <c r="H33" s="31"/>
      <c r="I33" s="31"/>
      <c r="J33" s="31"/>
      <c r="K33" s="31"/>
      <c r="L33" s="87">
        <f>+L8+L31</f>
        <v>-101521.52000000014</v>
      </c>
      <c r="M33" s="27"/>
      <c r="N33" s="88"/>
      <c r="O33" s="31"/>
      <c r="Q33" s="87">
        <f t="shared" ref="Q33:W33" ca="1" si="24">+Q8+Q31</f>
        <v>95318.479999999865</v>
      </c>
      <c r="R33" s="87">
        <f t="shared" ca="1" si="24"/>
        <v>-419627.52000000014</v>
      </c>
      <c r="S33" s="87">
        <f t="shared" ca="1" si="24"/>
        <v>0</v>
      </c>
      <c r="T33" s="87">
        <f t="shared" ca="1" si="24"/>
        <v>0</v>
      </c>
      <c r="U33" s="87">
        <f t="shared" ca="1" si="24"/>
        <v>0</v>
      </c>
      <c r="V33" s="87">
        <f t="shared" ca="1" si="24"/>
        <v>0</v>
      </c>
      <c r="W33" s="87">
        <f t="shared" ca="1" si="24"/>
        <v>-196547.16000000006</v>
      </c>
      <c r="X33" s="61"/>
      <c r="Y33" s="89"/>
      <c r="Z33" s="90"/>
      <c r="AA33" s="90"/>
      <c r="AB33" s="91">
        <f ca="1">+AB8+AB31</f>
        <v>49747.839999999938</v>
      </c>
      <c r="AC33" s="87">
        <f ca="1">+AC8+AC31</f>
        <v>-280417.16000000003</v>
      </c>
      <c r="AD33" s="87">
        <f ca="1">+AD8+AD31</f>
        <v>0</v>
      </c>
      <c r="AE33" s="87">
        <f ca="1">+AE8+AE31</f>
        <v>0</v>
      </c>
      <c r="AF33" s="87">
        <f ca="1">+AF8+AF31</f>
        <v>0</v>
      </c>
      <c r="AG33" s="31"/>
      <c r="AH33" s="87">
        <f ca="1">+AH8+AH31</f>
        <v>-231422.36000000004</v>
      </c>
      <c r="AI33" s="61"/>
      <c r="AJ33" s="89"/>
      <c r="AL33" s="13"/>
      <c r="AM33" s="91">
        <f ca="1">+AM8+AM31</f>
        <v>-301182.36000000004</v>
      </c>
      <c r="AN33" s="87">
        <f ca="1">+AN8+AN31</f>
        <v>-69760</v>
      </c>
      <c r="AO33" s="87">
        <f t="shared" ref="AO33:AS33" ca="1" si="25">+AO8+AO31</f>
        <v>-69760</v>
      </c>
      <c r="AP33" s="87">
        <f t="shared" ca="1" si="25"/>
        <v>-97215.250000000073</v>
      </c>
      <c r="AQ33" s="87">
        <f t="shared" ca="1" si="25"/>
        <v>0</v>
      </c>
      <c r="AR33" s="87">
        <f t="shared" ca="1" si="25"/>
        <v>0</v>
      </c>
      <c r="AS33" s="87">
        <f t="shared" ca="1" si="25"/>
        <v>0</v>
      </c>
      <c r="AT33" s="87">
        <f ca="1">+AT8+AT31</f>
        <v>-231422.36000000004</v>
      </c>
      <c r="AU33" s="61"/>
      <c r="AV33" s="89"/>
      <c r="AY33" s="91">
        <f ca="1">+AY8+AY31</f>
        <v>-231422.36000000004</v>
      </c>
      <c r="AZ33" s="61"/>
      <c r="BA33" s="89"/>
      <c r="BB33" s="87">
        <f t="shared" ref="BB33:BG33" ca="1" si="26">+BB8+BB31</f>
        <v>0</v>
      </c>
      <c r="BC33" s="87">
        <f t="shared" ca="1" si="26"/>
        <v>0</v>
      </c>
      <c r="BD33" s="87">
        <f t="shared" ca="1" si="26"/>
        <v>0</v>
      </c>
      <c r="BE33" s="87">
        <f t="shared" ca="1" si="26"/>
        <v>0</v>
      </c>
      <c r="BF33" s="87">
        <f t="shared" si="26"/>
        <v>0</v>
      </c>
      <c r="BG33" s="87">
        <f t="shared" ca="1" si="26"/>
        <v>-231422.36000000004</v>
      </c>
      <c r="BH33" s="61"/>
      <c r="BI33" s="89"/>
    </row>
    <row r="34" spans="2:61" ht="15.75" thickTop="1" x14ac:dyDescent="0.25">
      <c r="B34" s="25"/>
      <c r="C34" s="25"/>
      <c r="D34" s="92"/>
      <c r="E34" s="27"/>
      <c r="F34" s="28"/>
      <c r="G34" s="27"/>
      <c r="H34" s="27"/>
      <c r="I34" s="27"/>
      <c r="J34" s="27"/>
      <c r="K34" s="27"/>
      <c r="L34" s="27"/>
      <c r="M34" s="27"/>
      <c r="N34" s="27"/>
      <c r="O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C34" s="27"/>
      <c r="AD34" s="27"/>
      <c r="AE34" s="27"/>
      <c r="AF34" s="27"/>
      <c r="AG34" s="27"/>
      <c r="AH34" s="27"/>
      <c r="AL34" s="13"/>
      <c r="AN34" s="27"/>
      <c r="AO34" s="27"/>
      <c r="AP34" s="27"/>
      <c r="AQ34" s="27"/>
      <c r="AR34" s="27"/>
      <c r="AS34" s="27"/>
      <c r="AT34" s="27"/>
      <c r="BB34" s="27"/>
      <c r="BC34" s="27"/>
      <c r="BD34" s="27"/>
      <c r="BE34" s="27"/>
      <c r="BF34" s="27"/>
      <c r="BG34" s="27"/>
    </row>
    <row r="35" spans="2:61" outlineLevel="1" x14ac:dyDescent="0.25">
      <c r="F35" s="93"/>
      <c r="G35" s="90"/>
      <c r="H35" s="90"/>
      <c r="I35" s="90"/>
      <c r="J35" s="90"/>
      <c r="K35" s="90"/>
      <c r="L35" s="94"/>
      <c r="M35" s="90"/>
      <c r="N35" s="90"/>
      <c r="O35" s="90"/>
      <c r="Q35" s="90"/>
      <c r="R35" s="90"/>
      <c r="S35" s="90"/>
      <c r="T35" s="90"/>
      <c r="U35" s="90"/>
      <c r="V35" s="90"/>
      <c r="W35" s="95"/>
      <c r="X35" s="90"/>
      <c r="Y35" s="90"/>
      <c r="Z35" s="90"/>
      <c r="AA35" s="90"/>
      <c r="AC35" s="96"/>
      <c r="AD35" s="96"/>
      <c r="AE35" s="96"/>
      <c r="AF35" s="96"/>
      <c r="AG35" s="96"/>
      <c r="AH35" s="97"/>
      <c r="AI35" s="13"/>
      <c r="AJ35" s="13"/>
      <c r="AK35" s="13"/>
      <c r="AL35" s="13"/>
      <c r="AM35" s="98"/>
      <c r="AN35" s="90"/>
      <c r="AO35" s="90"/>
      <c r="AP35" s="90"/>
      <c r="AQ35" s="90"/>
      <c r="AR35" s="90"/>
      <c r="AS35" s="90"/>
      <c r="AT35" s="95" t="s">
        <v>36</v>
      </c>
      <c r="BB35" s="90"/>
      <c r="BC35" s="90"/>
      <c r="BD35" s="90"/>
      <c r="BE35" s="90"/>
      <c r="BF35" s="90"/>
      <c r="BG35" s="95"/>
    </row>
    <row r="36" spans="2:61" outlineLevel="1" x14ac:dyDescent="0.25">
      <c r="F36" s="93"/>
      <c r="G36" s="90"/>
      <c r="H36" s="90"/>
      <c r="I36" s="90"/>
      <c r="J36" s="90"/>
      <c r="K36" s="90"/>
      <c r="L36" s="90"/>
      <c r="M36" s="90"/>
      <c r="N36" s="90"/>
      <c r="O36" s="90"/>
      <c r="Q36" s="90">
        <v>0</v>
      </c>
      <c r="R36" s="90"/>
      <c r="S36" s="90"/>
      <c r="T36" s="90"/>
      <c r="U36" s="90"/>
      <c r="V36" s="90"/>
      <c r="W36" s="99"/>
      <c r="X36" s="90"/>
      <c r="Y36" s="90"/>
      <c r="Z36" s="90"/>
      <c r="AA36" s="90"/>
      <c r="AB36" s="100">
        <v>0</v>
      </c>
      <c r="AC36" s="96"/>
      <c r="AD36" s="96"/>
      <c r="AE36" s="96"/>
      <c r="AF36" s="96"/>
      <c r="AG36" s="96"/>
      <c r="AH36" s="101"/>
      <c r="AI36" s="13"/>
      <c r="AJ36" s="13"/>
      <c r="AK36" s="13"/>
      <c r="AL36" s="13"/>
      <c r="AM36" s="102"/>
      <c r="AN36" s="90"/>
      <c r="AO36" s="90"/>
      <c r="AP36" s="90"/>
      <c r="AQ36" s="90"/>
      <c r="AR36" s="90"/>
      <c r="AS36" s="90"/>
      <c r="AT36" s="99" t="s">
        <v>37</v>
      </c>
      <c r="AY36" s="100">
        <v>0</v>
      </c>
      <c r="BB36" s="90"/>
      <c r="BC36" s="90"/>
      <c r="BD36" s="90"/>
      <c r="BE36" s="90"/>
      <c r="BF36" s="90"/>
      <c r="BG36" s="99"/>
    </row>
    <row r="37" spans="2:61" outlineLevel="1" x14ac:dyDescent="0.25">
      <c r="F37" s="103"/>
      <c r="G37" s="104"/>
      <c r="H37" s="90"/>
      <c r="I37" s="90"/>
      <c r="J37" s="90"/>
      <c r="K37" s="90"/>
      <c r="L37" s="90"/>
      <c r="M37" s="90"/>
      <c r="N37" s="90"/>
      <c r="O37" s="90"/>
      <c r="Q37" s="105">
        <v>0</v>
      </c>
      <c r="R37" s="104"/>
      <c r="S37" s="90"/>
      <c r="T37" s="90"/>
      <c r="U37" s="90"/>
      <c r="V37" s="90"/>
      <c r="W37" s="99"/>
      <c r="X37" s="90"/>
      <c r="Y37" s="90"/>
      <c r="Z37" s="90"/>
      <c r="AA37" s="90"/>
      <c r="AB37" s="106">
        <v>0</v>
      </c>
      <c r="AC37" s="107"/>
      <c r="AD37" s="96"/>
      <c r="AE37" s="96"/>
      <c r="AF37" s="96"/>
      <c r="AG37" s="96"/>
      <c r="AH37" s="101"/>
      <c r="AI37" s="13"/>
      <c r="AJ37" s="13"/>
      <c r="AK37" s="13"/>
      <c r="AL37" s="13"/>
      <c r="AM37" s="102"/>
      <c r="AN37" s="104"/>
      <c r="AO37" s="104"/>
      <c r="AP37" s="90"/>
      <c r="AQ37" s="90"/>
      <c r="AR37" s="90"/>
      <c r="AS37" s="90"/>
      <c r="AT37" s="99" t="s">
        <v>38</v>
      </c>
      <c r="AY37" s="106">
        <v>0</v>
      </c>
      <c r="BB37" s="104"/>
      <c r="BC37" s="90"/>
      <c r="BD37" s="90"/>
      <c r="BE37" s="90"/>
      <c r="BF37" s="90"/>
      <c r="BG37" s="99"/>
    </row>
    <row r="38" spans="2:61" outlineLevel="1" x14ac:dyDescent="0.25">
      <c r="F38" s="103"/>
      <c r="G38" s="104"/>
      <c r="H38" s="90"/>
      <c r="I38" s="90"/>
      <c r="J38" s="90"/>
      <c r="K38" s="90"/>
      <c r="L38" s="90"/>
      <c r="M38" s="90"/>
      <c r="N38" s="90"/>
      <c r="O38" s="90"/>
      <c r="Q38" s="104">
        <f>SUM(Q36:Q37)</f>
        <v>0</v>
      </c>
      <c r="R38" s="104"/>
      <c r="S38" s="90"/>
      <c r="T38" s="90"/>
      <c r="U38" s="90"/>
      <c r="V38" s="90"/>
      <c r="W38" s="108"/>
      <c r="X38" s="90"/>
      <c r="Y38" s="90"/>
      <c r="Z38" s="90"/>
      <c r="AA38" s="90"/>
      <c r="AB38" s="100">
        <f>SUM(AB36:AB37)</f>
        <v>0</v>
      </c>
      <c r="AC38" s="107"/>
      <c r="AD38" s="96"/>
      <c r="AE38" s="96"/>
      <c r="AF38" s="96"/>
      <c r="AG38" s="96"/>
      <c r="AH38" s="109"/>
      <c r="AI38" s="13"/>
      <c r="AJ38" s="13"/>
      <c r="AK38" s="13"/>
      <c r="AL38" s="13"/>
      <c r="AM38" s="102"/>
      <c r="AN38" s="104"/>
      <c r="AO38" s="104"/>
      <c r="AP38" s="90"/>
      <c r="AQ38" s="90"/>
      <c r="AR38" s="90"/>
      <c r="AS38" s="90"/>
      <c r="AT38" s="108" t="s">
        <v>39</v>
      </c>
      <c r="AY38" s="100">
        <f>SUM(AY36:AY37)</f>
        <v>0</v>
      </c>
      <c r="BB38" s="104"/>
      <c r="BC38" s="90"/>
      <c r="BD38" s="90"/>
      <c r="BE38" s="90"/>
      <c r="BF38" s="90"/>
      <c r="BG38" s="108"/>
    </row>
    <row r="39" spans="2:61" outlineLevel="1" x14ac:dyDescent="0.25">
      <c r="F39" s="103"/>
      <c r="G39" s="104"/>
      <c r="H39" s="90"/>
      <c r="I39" s="90"/>
      <c r="J39" s="90"/>
      <c r="K39" s="90"/>
      <c r="L39" s="90"/>
      <c r="M39" s="90"/>
      <c r="N39" s="90"/>
      <c r="O39" s="90"/>
      <c r="Q39" s="104"/>
      <c r="R39" s="104"/>
      <c r="S39" s="90"/>
      <c r="T39" s="90"/>
      <c r="U39" s="90"/>
      <c r="V39" s="90"/>
      <c r="W39" s="108"/>
      <c r="X39" s="90"/>
      <c r="Y39" s="90"/>
      <c r="Z39" s="90"/>
      <c r="AA39" s="90"/>
      <c r="AB39" s="100"/>
      <c r="AC39" s="107"/>
      <c r="AD39" s="96"/>
      <c r="AE39" s="96"/>
      <c r="AF39" s="96"/>
      <c r="AG39" s="96"/>
      <c r="AH39" s="109"/>
      <c r="AI39" s="13"/>
      <c r="AJ39" s="13"/>
      <c r="AK39" s="13"/>
      <c r="AL39" s="13"/>
      <c r="AM39" s="102"/>
      <c r="AN39" s="104"/>
      <c r="AO39" s="104"/>
      <c r="AP39" s="90"/>
      <c r="AQ39" s="90"/>
      <c r="AR39" s="90"/>
      <c r="AS39" s="90"/>
      <c r="AT39" s="108"/>
      <c r="AY39" s="100"/>
      <c r="BB39" s="104"/>
      <c r="BC39" s="90"/>
      <c r="BD39" s="90"/>
      <c r="BE39" s="90"/>
      <c r="BF39" s="90"/>
      <c r="BG39" s="108"/>
    </row>
    <row r="40" spans="2:61" outlineLevel="1" x14ac:dyDescent="0.25">
      <c r="F40" s="103"/>
      <c r="G40" s="104"/>
      <c r="H40" s="90"/>
      <c r="I40" s="90"/>
      <c r="J40" s="90"/>
      <c r="K40" s="90"/>
      <c r="L40" s="90"/>
      <c r="M40" s="90"/>
      <c r="N40" s="90"/>
      <c r="O40" s="90"/>
      <c r="Q40" s="104"/>
      <c r="R40" s="104"/>
      <c r="S40" s="90"/>
      <c r="T40" s="90"/>
      <c r="U40" s="90"/>
      <c r="V40" s="90"/>
      <c r="W40" s="95"/>
      <c r="X40" s="90"/>
      <c r="Y40" s="90"/>
      <c r="Z40" s="90"/>
      <c r="AA40" s="90"/>
      <c r="AB40" s="100"/>
      <c r="AC40" s="107"/>
      <c r="AD40" s="96"/>
      <c r="AE40" s="96"/>
      <c r="AF40" s="96"/>
      <c r="AG40" s="96"/>
      <c r="AH40" s="97"/>
      <c r="AI40" s="13"/>
      <c r="AJ40" s="13"/>
      <c r="AK40" s="13"/>
      <c r="AL40" s="13"/>
      <c r="AM40" s="102"/>
      <c r="AN40" s="104"/>
      <c r="AO40" s="104"/>
      <c r="AP40" s="90"/>
      <c r="AQ40" s="90"/>
      <c r="AR40" s="90"/>
      <c r="AS40" s="90"/>
      <c r="AT40" s="95" t="s">
        <v>40</v>
      </c>
      <c r="AY40" s="100"/>
      <c r="BB40" s="104"/>
      <c r="BC40" s="90"/>
      <c r="BD40" s="90"/>
      <c r="BE40" s="90"/>
      <c r="BF40" s="90"/>
      <c r="BG40" s="95"/>
    </row>
    <row r="41" spans="2:61" outlineLevel="1" x14ac:dyDescent="0.25">
      <c r="F41" s="103"/>
      <c r="G41" s="104"/>
      <c r="H41" s="90"/>
      <c r="I41" s="90"/>
      <c r="J41" s="90"/>
      <c r="K41" s="90"/>
      <c r="L41" s="90"/>
      <c r="M41" s="90"/>
      <c r="N41" s="90"/>
      <c r="O41" s="90"/>
      <c r="Q41" s="104">
        <v>0</v>
      </c>
      <c r="R41" s="104"/>
      <c r="S41" s="90"/>
      <c r="T41" s="90"/>
      <c r="U41" s="90"/>
      <c r="V41" s="90"/>
      <c r="W41" s="110"/>
      <c r="X41" s="90"/>
      <c r="Y41" s="90"/>
      <c r="Z41" s="90"/>
      <c r="AA41" s="90"/>
      <c r="AB41" s="100">
        <v>0</v>
      </c>
      <c r="AC41" s="107"/>
      <c r="AD41" s="96"/>
      <c r="AE41" s="96"/>
      <c r="AF41" s="96"/>
      <c r="AG41" s="96"/>
      <c r="AH41" s="111"/>
      <c r="AI41" s="13"/>
      <c r="AJ41" s="13"/>
      <c r="AK41" s="13"/>
      <c r="AL41" s="13"/>
      <c r="AM41" s="102"/>
      <c r="AN41" s="104"/>
      <c r="AO41" s="104"/>
      <c r="AP41" s="90"/>
      <c r="AQ41" s="90"/>
      <c r="AR41" s="90"/>
      <c r="AS41" s="90"/>
      <c r="AT41" s="110" t="s">
        <v>41</v>
      </c>
      <c r="AY41" s="100">
        <v>0</v>
      </c>
      <c r="BB41" s="104"/>
      <c r="BC41" s="90"/>
      <c r="BD41" s="90"/>
      <c r="BE41" s="90"/>
      <c r="BF41" s="90"/>
      <c r="BG41" s="110"/>
    </row>
    <row r="42" spans="2:61" outlineLevel="1" x14ac:dyDescent="0.25">
      <c r="F42" s="103"/>
      <c r="G42" s="104"/>
      <c r="H42" s="90"/>
      <c r="I42" s="90"/>
      <c r="J42" s="90"/>
      <c r="K42" s="90"/>
      <c r="L42" s="90"/>
      <c r="M42" s="90"/>
      <c r="N42" s="90"/>
      <c r="O42" s="90"/>
      <c r="Q42" s="105">
        <v>0</v>
      </c>
      <c r="R42" s="104"/>
      <c r="S42" s="90"/>
      <c r="T42" s="90"/>
      <c r="U42" s="90"/>
      <c r="V42" s="90"/>
      <c r="W42" s="110"/>
      <c r="X42" s="90"/>
      <c r="Y42" s="90"/>
      <c r="Z42" s="90"/>
      <c r="AA42" s="90"/>
      <c r="AB42" s="106">
        <v>0</v>
      </c>
      <c r="AC42" s="107"/>
      <c r="AD42" s="96"/>
      <c r="AE42" s="96"/>
      <c r="AF42" s="96"/>
      <c r="AG42" s="96"/>
      <c r="AH42" s="111"/>
      <c r="AI42" s="13"/>
      <c r="AJ42" s="13"/>
      <c r="AK42" s="13"/>
      <c r="AL42" s="13"/>
      <c r="AM42" s="102"/>
      <c r="AN42" s="104"/>
      <c r="AO42" s="104"/>
      <c r="AP42" s="90"/>
      <c r="AQ42" s="90"/>
      <c r="AR42" s="90"/>
      <c r="AS42" s="90"/>
      <c r="AT42" s="110" t="s">
        <v>42</v>
      </c>
      <c r="AY42" s="106">
        <v>0</v>
      </c>
      <c r="BB42" s="104"/>
      <c r="BC42" s="90"/>
      <c r="BD42" s="90"/>
      <c r="BE42" s="90"/>
      <c r="BF42" s="90"/>
      <c r="BG42" s="110"/>
    </row>
    <row r="43" spans="2:61" outlineLevel="1" x14ac:dyDescent="0.25">
      <c r="F43" s="103"/>
      <c r="G43" s="104"/>
      <c r="H43" s="90"/>
      <c r="I43" s="90"/>
      <c r="J43" s="90"/>
      <c r="K43" s="90"/>
      <c r="L43" s="90"/>
      <c r="M43" s="90"/>
      <c r="N43" s="90"/>
      <c r="O43" s="90"/>
      <c r="Q43" s="104">
        <v>0</v>
      </c>
      <c r="R43" s="104"/>
      <c r="S43" s="90"/>
      <c r="T43" s="90"/>
      <c r="U43" s="90"/>
      <c r="V43" s="90"/>
      <c r="W43" s="108"/>
      <c r="X43" s="90"/>
      <c r="Y43" s="90"/>
      <c r="Z43" s="90"/>
      <c r="AA43" s="90"/>
      <c r="AB43" s="100">
        <f>SUM(AB41:AB42)</f>
        <v>0</v>
      </c>
      <c r="AC43" s="107"/>
      <c r="AD43" s="96"/>
      <c r="AE43" s="96"/>
      <c r="AF43" s="96"/>
      <c r="AG43" s="96"/>
      <c r="AH43" s="109"/>
      <c r="AI43" s="13"/>
      <c r="AJ43" s="13"/>
      <c r="AK43" s="13"/>
      <c r="AL43" s="13"/>
      <c r="AM43" s="102"/>
      <c r="AN43" s="104"/>
      <c r="AO43" s="104"/>
      <c r="AP43" s="90"/>
      <c r="AQ43" s="90"/>
      <c r="AR43" s="90"/>
      <c r="AS43" s="90"/>
      <c r="AT43" s="108" t="s">
        <v>43</v>
      </c>
      <c r="AY43" s="100">
        <f>SUM(AY41:AY42)</f>
        <v>0</v>
      </c>
      <c r="BB43" s="104"/>
      <c r="BC43" s="90"/>
      <c r="BD43" s="90"/>
      <c r="BE43" s="90"/>
      <c r="BF43" s="90"/>
      <c r="BG43" s="108"/>
    </row>
    <row r="44" spans="2:61" outlineLevel="1" x14ac:dyDescent="0.25">
      <c r="F44" s="93"/>
      <c r="G44" s="90"/>
      <c r="H44" s="90"/>
      <c r="I44" s="90"/>
      <c r="J44" s="90"/>
      <c r="K44" s="90"/>
      <c r="L44" s="90"/>
      <c r="M44" s="90"/>
      <c r="N44" s="90"/>
      <c r="O44" s="90"/>
      <c r="Q44" s="90"/>
      <c r="R44" s="90"/>
      <c r="S44" s="90"/>
      <c r="T44" s="90"/>
      <c r="U44" s="90"/>
      <c r="V44" s="90"/>
      <c r="W44" s="112"/>
      <c r="X44" s="90"/>
      <c r="Y44" s="90"/>
      <c r="Z44" s="90"/>
      <c r="AA44" s="90"/>
      <c r="AB44" s="100"/>
      <c r="AC44" s="96"/>
      <c r="AD44" s="96"/>
      <c r="AE44" s="96"/>
      <c r="AF44" s="96"/>
      <c r="AG44" s="96"/>
      <c r="AH44" s="113"/>
      <c r="AI44" s="13"/>
      <c r="AJ44" s="13"/>
      <c r="AK44" s="13"/>
      <c r="AL44" s="13"/>
      <c r="AM44" s="102"/>
      <c r="AN44" s="90"/>
      <c r="AO44" s="90"/>
      <c r="AP44" s="90"/>
      <c r="AQ44" s="90"/>
      <c r="AR44" s="90"/>
      <c r="AS44" s="90"/>
      <c r="AT44" s="112"/>
      <c r="AY44" s="100"/>
      <c r="BB44" s="90"/>
      <c r="BC44" s="90"/>
      <c r="BD44" s="90"/>
      <c r="BE44" s="90"/>
      <c r="BF44" s="90"/>
      <c r="BG44" s="112"/>
    </row>
    <row r="45" spans="2:61" ht="15.75" outlineLevel="1" thickBot="1" x14ac:dyDescent="0.3">
      <c r="F45" s="93"/>
      <c r="G45" s="90"/>
      <c r="H45" s="90"/>
      <c r="I45" s="90"/>
      <c r="J45" s="90"/>
      <c r="K45" s="90"/>
      <c r="L45" s="90"/>
      <c r="M45" s="90"/>
      <c r="N45" s="90"/>
      <c r="O45" s="90"/>
      <c r="Q45" s="114">
        <f>Q23</f>
        <v>0</v>
      </c>
      <c r="R45" s="90"/>
      <c r="S45" s="90"/>
      <c r="T45" s="90"/>
      <c r="U45" s="90"/>
      <c r="V45" s="90"/>
      <c r="W45" s="112"/>
      <c r="X45" s="90"/>
      <c r="Y45" s="90"/>
      <c r="Z45" s="90"/>
      <c r="AA45" s="90"/>
      <c r="AB45" s="100">
        <f>AB23+AB38+AB43</f>
        <v>0</v>
      </c>
      <c r="AC45" s="96"/>
      <c r="AD45" s="96"/>
      <c r="AE45" s="96"/>
      <c r="AF45" s="96"/>
      <c r="AG45" s="96"/>
      <c r="AH45" s="113"/>
      <c r="AI45" s="13"/>
      <c r="AJ45" s="13"/>
      <c r="AK45" s="13"/>
      <c r="AL45" s="13"/>
      <c r="AM45" s="102"/>
      <c r="AN45" s="90"/>
      <c r="AO45" s="90"/>
      <c r="AP45" s="90"/>
      <c r="AQ45" s="90"/>
      <c r="AR45" s="90"/>
      <c r="AS45" s="90"/>
      <c r="AT45" s="112" t="s">
        <v>44</v>
      </c>
      <c r="AY45" s="194">
        <f>AY23+AY38+AY43</f>
        <v>0</v>
      </c>
      <c r="BB45" s="90"/>
      <c r="BC45" s="90"/>
      <c r="BD45" s="90"/>
      <c r="BE45" s="90"/>
      <c r="BF45" s="90"/>
      <c r="BG45" s="112"/>
    </row>
    <row r="46" spans="2:61" ht="15.75" thickTop="1" x14ac:dyDescent="0.25">
      <c r="E46" s="90"/>
      <c r="F46" s="93"/>
      <c r="G46" s="90"/>
      <c r="H46" s="90"/>
      <c r="I46" s="90"/>
      <c r="J46" s="90"/>
      <c r="K46" s="90"/>
      <c r="L46" s="90"/>
      <c r="M46" s="90"/>
      <c r="N46" s="90"/>
      <c r="O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C46" s="96"/>
      <c r="AD46" s="96"/>
      <c r="AE46" s="96"/>
      <c r="AF46" s="96"/>
      <c r="AG46" s="96"/>
      <c r="AH46" s="96"/>
      <c r="AI46" s="13"/>
      <c r="AJ46" s="13"/>
      <c r="AK46" s="13"/>
      <c r="AL46" s="13"/>
      <c r="AM46" s="98"/>
      <c r="AN46" s="90"/>
      <c r="AO46" s="90"/>
      <c r="AP46" s="90"/>
      <c r="AQ46" s="90"/>
      <c r="AR46" s="90"/>
      <c r="AS46" s="90"/>
      <c r="AT46" s="90"/>
      <c r="BB46" s="90"/>
      <c r="BC46" s="90"/>
      <c r="BD46" s="90"/>
      <c r="BE46" s="90"/>
      <c r="BF46" s="90"/>
      <c r="BG46" s="90"/>
    </row>
    <row r="47" spans="2:61" outlineLevel="1" x14ac:dyDescent="0.25">
      <c r="B47" s="115" t="s">
        <v>45</v>
      </c>
      <c r="C47" s="115"/>
      <c r="D47" s="116"/>
      <c r="L47" s="117" t="s">
        <v>46</v>
      </c>
      <c r="W47" s="117" t="s">
        <v>47</v>
      </c>
      <c r="AL47" s="13"/>
      <c r="AT47" s="117" t="s">
        <v>48</v>
      </c>
      <c r="BG47" s="117" t="s">
        <v>49</v>
      </c>
    </row>
    <row r="48" spans="2:61" outlineLevel="1" x14ac:dyDescent="0.25">
      <c r="B48" s="73"/>
      <c r="C48" s="73" t="s">
        <v>50</v>
      </c>
      <c r="D48" s="61"/>
      <c r="L48" s="82"/>
      <c r="W48" s="82"/>
      <c r="AL48" s="13"/>
      <c r="AT48" s="82"/>
      <c r="BG48" s="82"/>
    </row>
    <row r="49" spans="2:59" outlineLevel="1" x14ac:dyDescent="0.25">
      <c r="B49" s="38"/>
      <c r="C49" s="38"/>
      <c r="D49" s="39" t="s">
        <v>51</v>
      </c>
      <c r="L49" s="82"/>
      <c r="W49" s="82"/>
      <c r="AL49" s="13"/>
      <c r="AT49" s="82"/>
      <c r="BG49" s="82"/>
    </row>
    <row r="50" spans="2:59" outlineLevel="1" x14ac:dyDescent="0.25">
      <c r="B50" s="38"/>
      <c r="C50" s="38"/>
      <c r="D50" s="39" t="s">
        <v>52</v>
      </c>
      <c r="L50" s="82"/>
      <c r="W50" s="82"/>
      <c r="AL50" s="13"/>
      <c r="AT50" s="82"/>
      <c r="BG50" s="82"/>
    </row>
    <row r="51" spans="2:59" outlineLevel="1" x14ac:dyDescent="0.25">
      <c r="B51" s="38"/>
      <c r="C51" s="38"/>
      <c r="D51" s="39" t="s">
        <v>53</v>
      </c>
      <c r="L51" s="82"/>
      <c r="W51" s="82"/>
      <c r="AL51" s="13"/>
      <c r="AT51" s="82"/>
      <c r="BG51" s="82"/>
    </row>
    <row r="52" spans="2:59" outlineLevel="1" x14ac:dyDescent="0.25">
      <c r="B52" s="38"/>
      <c r="C52" s="38"/>
      <c r="D52" s="39" t="s">
        <v>54</v>
      </c>
      <c r="L52" s="82"/>
      <c r="W52" s="82"/>
      <c r="AL52" s="13"/>
      <c r="AT52" s="82"/>
      <c r="BG52" s="82"/>
    </row>
    <row r="53" spans="2:59" outlineLevel="1" x14ac:dyDescent="0.25">
      <c r="B53" s="38"/>
      <c r="C53" s="38"/>
      <c r="D53" s="39" t="s">
        <v>55</v>
      </c>
      <c r="L53" s="82">
        <f>'[1]Balance Sheet'!F11</f>
        <v>0</v>
      </c>
      <c r="W53" s="82"/>
      <c r="AL53" s="13"/>
      <c r="AT53" s="82"/>
      <c r="BG53" s="82"/>
    </row>
    <row r="54" spans="2:59" ht="15.75" outlineLevel="1" thickBot="1" x14ac:dyDescent="0.3">
      <c r="B54" s="38"/>
      <c r="C54" s="73" t="s">
        <v>56</v>
      </c>
      <c r="D54" s="61"/>
      <c r="L54" s="118">
        <f>SUM(L49:L52)</f>
        <v>0</v>
      </c>
      <c r="W54" s="118">
        <f>SUM(W49:W53)</f>
        <v>0</v>
      </c>
      <c r="AL54" s="13"/>
      <c r="AT54" s="118">
        <f>SUM(AT49:AT52)</f>
        <v>0</v>
      </c>
      <c r="BG54" s="118">
        <f>SUM(BG49:BG52)</f>
        <v>0</v>
      </c>
    </row>
    <row r="55" spans="2:59" ht="15.75" outlineLevel="1" thickTop="1" x14ac:dyDescent="0.25">
      <c r="B55" s="38"/>
      <c r="C55" s="38"/>
      <c r="D55" s="39"/>
      <c r="L55" s="82"/>
      <c r="W55" s="82"/>
      <c r="AL55" s="13"/>
      <c r="AT55" s="82"/>
      <c r="BG55" s="82"/>
    </row>
    <row r="56" spans="2:59" outlineLevel="1" x14ac:dyDescent="0.25">
      <c r="B56" s="38"/>
      <c r="C56" s="73" t="s">
        <v>57</v>
      </c>
      <c r="D56" s="61"/>
      <c r="L56" s="82"/>
      <c r="W56" s="82"/>
      <c r="AL56" s="13"/>
      <c r="AT56" s="82"/>
      <c r="BG56" s="82"/>
    </row>
    <row r="57" spans="2:59" outlineLevel="1" x14ac:dyDescent="0.25">
      <c r="B57" s="38"/>
      <c r="C57" s="38"/>
      <c r="D57" s="39" t="s">
        <v>58</v>
      </c>
      <c r="L57" s="82"/>
      <c r="W57" s="82"/>
      <c r="AL57" s="13"/>
      <c r="AT57" s="82"/>
      <c r="BG57" s="82"/>
    </row>
    <row r="58" spans="2:59" outlineLevel="1" x14ac:dyDescent="0.25">
      <c r="B58" s="38"/>
      <c r="C58" s="38"/>
      <c r="D58" s="39" t="s">
        <v>59</v>
      </c>
      <c r="L58" s="82"/>
      <c r="W58" s="82"/>
      <c r="AL58" s="13"/>
      <c r="AT58" s="82"/>
      <c r="BG58" s="82"/>
    </row>
    <row r="59" spans="2:59" outlineLevel="1" x14ac:dyDescent="0.25">
      <c r="B59" s="38"/>
      <c r="C59" s="38"/>
      <c r="D59" s="39" t="s">
        <v>60</v>
      </c>
      <c r="L59" s="82">
        <f>-SUM('[1]Balance Sheet'!F20:F21)</f>
        <v>0</v>
      </c>
      <c r="W59" s="82"/>
      <c r="AL59" s="13"/>
      <c r="AT59" s="82"/>
      <c r="BG59" s="82"/>
    </row>
    <row r="60" spans="2:59" ht="15.75" outlineLevel="1" thickBot="1" x14ac:dyDescent="0.3">
      <c r="B60" s="38"/>
      <c r="C60" s="73" t="s">
        <v>61</v>
      </c>
      <c r="D60" s="61"/>
      <c r="L60" s="118">
        <f>SUM(L57:L59)</f>
        <v>0</v>
      </c>
      <c r="W60" s="118">
        <f>SUM(W57:W59)</f>
        <v>0</v>
      </c>
      <c r="AL60" s="13"/>
      <c r="AT60" s="118">
        <f>SUM(AT57:AT59)</f>
        <v>0</v>
      </c>
      <c r="BG60" s="118">
        <f>SUM(BG57:BG59)</f>
        <v>0</v>
      </c>
    </row>
    <row r="61" spans="2:59" ht="15.75" outlineLevel="1" thickTop="1" x14ac:dyDescent="0.25">
      <c r="B61" s="38"/>
      <c r="C61" s="38"/>
      <c r="D61" s="39"/>
      <c r="L61" s="82"/>
      <c r="W61" s="82"/>
      <c r="AL61" s="13"/>
      <c r="AT61" s="82"/>
      <c r="BG61" s="82"/>
    </row>
    <row r="62" spans="2:59" outlineLevel="1" x14ac:dyDescent="0.25">
      <c r="B62" s="38"/>
      <c r="C62" s="73" t="s">
        <v>62</v>
      </c>
      <c r="D62" s="61"/>
      <c r="L62" s="82">
        <f>+L54+L60</f>
        <v>0</v>
      </c>
      <c r="W62" s="82">
        <f>+W54+W60</f>
        <v>0</v>
      </c>
      <c r="AL62" s="13"/>
      <c r="AT62" s="82">
        <f>+AT54+AT60</f>
        <v>0</v>
      </c>
      <c r="BG62" s="82">
        <f>+BG54+BG60</f>
        <v>0</v>
      </c>
    </row>
    <row r="63" spans="2:59" outlineLevel="1" x14ac:dyDescent="0.25">
      <c r="B63" s="38"/>
      <c r="C63" s="38"/>
      <c r="D63" s="39"/>
      <c r="L63" s="82"/>
      <c r="W63" s="82"/>
      <c r="AL63" s="13"/>
      <c r="AT63" s="82"/>
      <c r="BG63" s="82"/>
    </row>
    <row r="64" spans="2:59" outlineLevel="1" x14ac:dyDescent="0.25">
      <c r="B64" s="38"/>
      <c r="C64" s="73" t="s">
        <v>63</v>
      </c>
      <c r="D64" s="61"/>
      <c r="L64" s="82"/>
      <c r="W64" s="82"/>
      <c r="AL64" s="13"/>
      <c r="AT64" s="82"/>
      <c r="BG64" s="82"/>
    </row>
    <row r="65" spans="2:59" outlineLevel="1" x14ac:dyDescent="0.25">
      <c r="B65" s="38"/>
      <c r="C65" s="38"/>
      <c r="D65" s="39" t="s">
        <v>64</v>
      </c>
      <c r="L65" s="82">
        <f>+L54-L50</f>
        <v>0</v>
      </c>
      <c r="W65" s="82">
        <f>+W54-W50</f>
        <v>0</v>
      </c>
      <c r="AL65" s="13"/>
      <c r="AT65" s="82">
        <f>+AT54</f>
        <v>0</v>
      </c>
      <c r="BG65" s="82">
        <f>+BG54</f>
        <v>0</v>
      </c>
    </row>
    <row r="66" spans="2:59" outlineLevel="1" x14ac:dyDescent="0.25">
      <c r="B66" s="38"/>
      <c r="C66" s="38"/>
      <c r="D66" s="39" t="s">
        <v>58</v>
      </c>
      <c r="L66" s="119">
        <f>+L60</f>
        <v>0</v>
      </c>
      <c r="W66" s="119">
        <f>+W60</f>
        <v>0</v>
      </c>
      <c r="AL66" s="13"/>
      <c r="AT66" s="119">
        <f>+AT60</f>
        <v>0</v>
      </c>
      <c r="BG66" s="119">
        <f>+BG60</f>
        <v>0</v>
      </c>
    </row>
    <row r="67" spans="2:59" outlineLevel="1" x14ac:dyDescent="0.25">
      <c r="B67" s="38"/>
      <c r="C67" s="73" t="s">
        <v>65</v>
      </c>
      <c r="D67" s="61"/>
      <c r="L67" s="82">
        <f>SUM(L65:L66)</f>
        <v>0</v>
      </c>
      <c r="W67" s="82">
        <f>SUM(W65:W66)</f>
        <v>0</v>
      </c>
      <c r="AL67" s="13"/>
      <c r="AT67" s="82">
        <f>SUM(AT65:AT66)</f>
        <v>0</v>
      </c>
      <c r="BG67" s="82">
        <f>SUM(BG65:BG66)</f>
        <v>0</v>
      </c>
    </row>
    <row r="68" spans="2:59" outlineLevel="1" x14ac:dyDescent="0.25">
      <c r="B68" s="38"/>
      <c r="C68" s="38"/>
      <c r="D68" s="39" t="s">
        <v>66</v>
      </c>
      <c r="L68" s="82"/>
      <c r="W68" s="82"/>
      <c r="AL68" s="13"/>
      <c r="AT68" s="82"/>
      <c r="BG68" s="82" t="e">
        <f>-#REF!</f>
        <v>#REF!</v>
      </c>
    </row>
    <row r="69" spans="2:59" outlineLevel="1" x14ac:dyDescent="0.25">
      <c r="B69" s="38"/>
      <c r="C69" s="38"/>
      <c r="D69" s="39" t="s">
        <v>67</v>
      </c>
      <c r="L69" s="119"/>
      <c r="W69" s="119"/>
      <c r="AL69" s="13"/>
      <c r="AT69" s="119"/>
      <c r="BG69" s="119"/>
    </row>
    <row r="70" spans="2:59" ht="15.75" outlineLevel="1" thickBot="1" x14ac:dyDescent="0.3">
      <c r="B70" s="38"/>
      <c r="C70" s="73" t="s">
        <v>68</v>
      </c>
      <c r="D70" s="61"/>
      <c r="L70" s="118">
        <f>SUM(L67:L69)</f>
        <v>0</v>
      </c>
      <c r="W70" s="118">
        <f>SUM(W67:W69)</f>
        <v>0</v>
      </c>
      <c r="AL70" s="13"/>
      <c r="AT70" s="118">
        <f>SUM(AT67:AT69)</f>
        <v>0</v>
      </c>
      <c r="BG70" s="118" t="e">
        <f>SUM(BG67:BG69)</f>
        <v>#REF!</v>
      </c>
    </row>
    <row r="71" spans="2:59" ht="15.75" outlineLevel="1" thickTop="1" x14ac:dyDescent="0.25">
      <c r="AL71" s="13"/>
    </row>
    <row r="72" spans="2:59" outlineLevel="1" x14ac:dyDescent="0.25">
      <c r="L72" s="120">
        <f>+L70-L33</f>
        <v>101521.52000000014</v>
      </c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0">
        <f ca="1">+W67-W33</f>
        <v>196547.16000000006</v>
      </c>
      <c r="AL72" s="13"/>
      <c r="AT72" s="120">
        <f ca="1">+AT70-AT33</f>
        <v>231422.36000000004</v>
      </c>
      <c r="BG72" s="122" t="e">
        <f ca="1">+BG70-BG33</f>
        <v>#REF!</v>
      </c>
    </row>
    <row r="73" spans="2:59" outlineLevel="1" x14ac:dyDescent="0.25">
      <c r="W73" s="121"/>
      <c r="AL73" s="13"/>
      <c r="AT73" s="121"/>
      <c r="BG73" s="121">
        <f>3063401-BG23</f>
        <v>3063401</v>
      </c>
    </row>
    <row r="74" spans="2:59" x14ac:dyDescent="0.25">
      <c r="W74" s="121"/>
      <c r="AH74" s="121"/>
      <c r="AL74" s="13"/>
      <c r="AT74" s="121"/>
      <c r="BG74" s="121"/>
    </row>
    <row r="75" spans="2:59" x14ac:dyDescent="0.25">
      <c r="AG75" s="123"/>
    </row>
    <row r="76" spans="2:59" x14ac:dyDescent="0.25">
      <c r="AG76" s="123"/>
      <c r="AH76" s="13"/>
    </row>
    <row r="77" spans="2:59" x14ac:dyDescent="0.25">
      <c r="AG77" s="123"/>
      <c r="AH77" s="13"/>
    </row>
    <row r="78" spans="2:59" x14ac:dyDescent="0.25">
      <c r="AG78" s="13"/>
      <c r="AH78" s="123"/>
    </row>
    <row r="79" spans="2:59" x14ac:dyDescent="0.25">
      <c r="AH79" s="123"/>
    </row>
    <row r="80" spans="2:59" x14ac:dyDescent="0.25">
      <c r="AH80" s="123"/>
    </row>
    <row r="81" spans="34:34" x14ac:dyDescent="0.25">
      <c r="AH81" s="123"/>
    </row>
    <row r="82" spans="34:34" x14ac:dyDescent="0.25">
      <c r="AH82" s="123"/>
    </row>
    <row r="83" spans="34:34" x14ac:dyDescent="0.25">
      <c r="AH83" s="123"/>
    </row>
    <row r="84" spans="34:34" x14ac:dyDescent="0.25">
      <c r="AH84" s="123"/>
    </row>
    <row r="85" spans="34:34" x14ac:dyDescent="0.25">
      <c r="AH85" s="123"/>
    </row>
    <row r="86" spans="34:34" x14ac:dyDescent="0.25">
      <c r="AH86" s="123"/>
    </row>
    <row r="87" spans="34:34" x14ac:dyDescent="0.25">
      <c r="AH87" s="123"/>
    </row>
    <row r="88" spans="34:34" x14ac:dyDescent="0.25">
      <c r="AH88" s="123"/>
    </row>
    <row r="89" spans="34:34" x14ac:dyDescent="0.25">
      <c r="AH89" s="123"/>
    </row>
    <row r="90" spans="34:34" x14ac:dyDescent="0.25">
      <c r="AH90" s="123"/>
    </row>
    <row r="91" spans="34:34" x14ac:dyDescent="0.25">
      <c r="AH91" s="123"/>
    </row>
    <row r="92" spans="34:34" x14ac:dyDescent="0.25">
      <c r="AH92" s="123"/>
    </row>
    <row r="93" spans="34:34" x14ac:dyDescent="0.25">
      <c r="AH93" s="123"/>
    </row>
    <row r="94" spans="34:34" x14ac:dyDescent="0.25">
      <c r="AH94" s="13"/>
    </row>
    <row r="95" spans="34:34" x14ac:dyDescent="0.25">
      <c r="AH95" s="124"/>
    </row>
    <row r="96" spans="34:34" x14ac:dyDescent="0.25">
      <c r="AH96" s="125"/>
    </row>
    <row r="97" spans="34:34" x14ac:dyDescent="0.25">
      <c r="AH97" s="13"/>
    </row>
    <row r="98" spans="34:34" x14ac:dyDescent="0.25">
      <c r="AH98" s="13"/>
    </row>
    <row r="99" spans="34:34" x14ac:dyDescent="0.25">
      <c r="AH99" s="13"/>
    </row>
    <row r="100" spans="34:34" x14ac:dyDescent="0.25">
      <c r="AH100" s="13"/>
    </row>
    <row r="101" spans="34:34" x14ac:dyDescent="0.25">
      <c r="AH101" s="13"/>
    </row>
    <row r="102" spans="34:34" x14ac:dyDescent="0.25">
      <c r="AH102" s="13"/>
    </row>
    <row r="103" spans="34:34" x14ac:dyDescent="0.25">
      <c r="AH103" s="13"/>
    </row>
    <row r="104" spans="34:34" x14ac:dyDescent="0.25">
      <c r="AH104" s="13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0"/>
  <sheetViews>
    <sheetView topLeftCell="A325" zoomScale="120" zoomScaleNormal="120" workbookViewId="0">
      <selection activeCell="AK3" sqref="AK3:AK399"/>
    </sheetView>
  </sheetViews>
  <sheetFormatPr defaultRowHeight="12.75" outlineLevelCol="1" x14ac:dyDescent="0.2"/>
  <cols>
    <col min="1" max="1" width="9.140625" style="142"/>
    <col min="2" max="2" width="20.42578125" style="142" bestFit="1" customWidth="1"/>
    <col min="3" max="3" width="9.42578125" style="184" hidden="1" customWidth="1" outlineLevel="1"/>
    <col min="4" max="4" width="8" style="184" hidden="1" customWidth="1" outlineLevel="1"/>
    <col min="5" max="5" width="12.5703125" style="184" hidden="1" customWidth="1" outlineLevel="1"/>
    <col min="6" max="6" width="15.85546875" style="201" hidden="1" customWidth="1" outlineLevel="1"/>
    <col min="7" max="7" width="44.28515625" style="142" customWidth="1" collapsed="1"/>
    <col min="8" max="9" width="11.85546875" style="142" hidden="1" customWidth="1" outlineLevel="1"/>
    <col min="10" max="13" width="15.42578125" style="142" hidden="1" customWidth="1" outlineLevel="1"/>
    <col min="14" max="14" width="10.5703125" style="142" bestFit="1" customWidth="1" collapsed="1"/>
    <col min="15" max="15" width="13.28515625" style="142" hidden="1" customWidth="1" outlineLevel="1"/>
    <col min="16" max="16" width="2.7109375" style="142" customWidth="1" collapsed="1"/>
    <col min="17" max="17" width="12.42578125" style="142" hidden="1" customWidth="1" outlineLevel="1"/>
    <col min="18" max="18" width="11.85546875" style="142" bestFit="1" customWidth="1" collapsed="1"/>
    <col min="19" max="22" width="15.42578125" style="142" hidden="1" customWidth="1" outlineLevel="1"/>
    <col min="23" max="23" width="10.5703125" style="142" bestFit="1" customWidth="1" collapsed="1"/>
    <col min="24" max="24" width="10.7109375" style="142" hidden="1" customWidth="1" outlineLevel="1"/>
    <col min="25" max="25" width="2.7109375" style="142" customWidth="1" collapsed="1"/>
    <col min="26" max="26" width="12.42578125" style="142" hidden="1" customWidth="1" outlineLevel="1"/>
    <col min="27" max="27" width="11.85546875" style="142" bestFit="1" customWidth="1" collapsed="1"/>
    <col min="28" max="31" width="15.42578125" style="142" hidden="1" customWidth="1" outlineLevel="1"/>
    <col min="32" max="32" width="13.7109375" style="142" bestFit="1" customWidth="1" collapsed="1"/>
    <col min="33" max="33" width="13.28515625" style="142" hidden="1" customWidth="1" outlineLevel="1"/>
    <col min="34" max="34" width="2.7109375" style="142" customWidth="1" collapsed="1"/>
    <col min="35" max="35" width="10.7109375" style="142" customWidth="1"/>
    <col min="36" max="37" width="11.85546875" style="142" customWidth="1"/>
    <col min="38" max="41" width="15.42578125" style="142" customWidth="1" outlineLevel="1"/>
    <col min="42" max="42" width="13.7109375" style="142" customWidth="1" outlineLevel="1"/>
    <col min="43" max="43" width="17.7109375" style="142" customWidth="1" outlineLevel="1"/>
    <col min="44" max="44" width="2.7109375" style="142" customWidth="1"/>
    <col min="45" max="45" width="10.7109375" style="142" hidden="1" customWidth="1" outlineLevel="1"/>
    <col min="46" max="46" width="11.85546875" style="142" hidden="1" customWidth="1" outlineLevel="1"/>
    <col min="47" max="50" width="15.42578125" style="142" hidden="1" customWidth="1" outlineLevel="1"/>
    <col min="51" max="51" width="13.7109375" style="142" hidden="1" customWidth="1" outlineLevel="1"/>
    <col min="52" max="52" width="17.7109375" style="142" hidden="1" customWidth="1" outlineLevel="1"/>
    <col min="53" max="53" width="9.140625" style="142" collapsed="1"/>
    <col min="54" max="258" width="9.140625" style="142"/>
    <col min="259" max="259" width="20.42578125" style="142" bestFit="1" customWidth="1"/>
    <col min="260" max="263" width="0" style="142" hidden="1" customWidth="1"/>
    <col min="264" max="264" width="54.28515625" style="142" customWidth="1"/>
    <col min="265" max="265" width="0" style="142" hidden="1" customWidth="1"/>
    <col min="266" max="266" width="11.85546875" style="142" bestFit="1" customWidth="1"/>
    <col min="267" max="270" width="0" style="142" hidden="1" customWidth="1"/>
    <col min="271" max="271" width="10.5703125" style="142" bestFit="1" customWidth="1"/>
    <col min="272" max="272" width="0" style="142" hidden="1" customWidth="1"/>
    <col min="273" max="273" width="2.7109375" style="142" customWidth="1"/>
    <col min="274" max="274" width="0" style="142" hidden="1" customWidth="1"/>
    <col min="275" max="275" width="11.85546875" style="142" bestFit="1" customWidth="1"/>
    <col min="276" max="279" width="0" style="142" hidden="1" customWidth="1"/>
    <col min="280" max="280" width="10.5703125" style="142" bestFit="1" customWidth="1"/>
    <col min="281" max="281" width="0" style="142" hidden="1" customWidth="1"/>
    <col min="282" max="282" width="2.7109375" style="142" customWidth="1"/>
    <col min="283" max="283" width="12.42578125" style="142" bestFit="1" customWidth="1"/>
    <col min="284" max="284" width="11.85546875" style="142" bestFit="1" customWidth="1"/>
    <col min="285" max="288" width="15.42578125" style="142" bestFit="1" customWidth="1"/>
    <col min="289" max="289" width="13.7109375" style="142" bestFit="1" customWidth="1"/>
    <col min="290" max="290" width="13.28515625" style="142" bestFit="1" customWidth="1"/>
    <col min="291" max="291" width="2.7109375" style="142" customWidth="1"/>
    <col min="292" max="292" width="10.7109375" style="142" customWidth="1"/>
    <col min="293" max="293" width="11.85546875" style="142" bestFit="1" customWidth="1"/>
    <col min="294" max="297" width="15.42578125" style="142" bestFit="1" customWidth="1"/>
    <col min="298" max="298" width="13.7109375" style="142" bestFit="1" customWidth="1"/>
    <col min="299" max="299" width="17.7109375" style="142" bestFit="1" customWidth="1"/>
    <col min="300" max="514" width="9.140625" style="142"/>
    <col min="515" max="515" width="20.42578125" style="142" bestFit="1" customWidth="1"/>
    <col min="516" max="519" width="0" style="142" hidden="1" customWidth="1"/>
    <col min="520" max="520" width="54.28515625" style="142" customWidth="1"/>
    <col min="521" max="521" width="0" style="142" hidden="1" customWidth="1"/>
    <col min="522" max="522" width="11.85546875" style="142" bestFit="1" customWidth="1"/>
    <col min="523" max="526" width="0" style="142" hidden="1" customWidth="1"/>
    <col min="527" max="527" width="10.5703125" style="142" bestFit="1" customWidth="1"/>
    <col min="528" max="528" width="0" style="142" hidden="1" customWidth="1"/>
    <col min="529" max="529" width="2.7109375" style="142" customWidth="1"/>
    <col min="530" max="530" width="0" style="142" hidden="1" customWidth="1"/>
    <col min="531" max="531" width="11.85546875" style="142" bestFit="1" customWidth="1"/>
    <col min="532" max="535" width="0" style="142" hidden="1" customWidth="1"/>
    <col min="536" max="536" width="10.5703125" style="142" bestFit="1" customWidth="1"/>
    <col min="537" max="537" width="0" style="142" hidden="1" customWidth="1"/>
    <col min="538" max="538" width="2.7109375" style="142" customWidth="1"/>
    <col min="539" max="539" width="12.42578125" style="142" bestFit="1" customWidth="1"/>
    <col min="540" max="540" width="11.85546875" style="142" bestFit="1" customWidth="1"/>
    <col min="541" max="544" width="15.42578125" style="142" bestFit="1" customWidth="1"/>
    <col min="545" max="545" width="13.7109375" style="142" bestFit="1" customWidth="1"/>
    <col min="546" max="546" width="13.28515625" style="142" bestFit="1" customWidth="1"/>
    <col min="547" max="547" width="2.7109375" style="142" customWidth="1"/>
    <col min="548" max="548" width="10.7109375" style="142" customWidth="1"/>
    <col min="549" max="549" width="11.85546875" style="142" bestFit="1" customWidth="1"/>
    <col min="550" max="553" width="15.42578125" style="142" bestFit="1" customWidth="1"/>
    <col min="554" max="554" width="13.7109375" style="142" bestFit="1" customWidth="1"/>
    <col min="555" max="555" width="17.7109375" style="142" bestFit="1" customWidth="1"/>
    <col min="556" max="770" width="9.140625" style="142"/>
    <col min="771" max="771" width="20.42578125" style="142" bestFit="1" customWidth="1"/>
    <col min="772" max="775" width="0" style="142" hidden="1" customWidth="1"/>
    <col min="776" max="776" width="54.28515625" style="142" customWidth="1"/>
    <col min="777" max="777" width="0" style="142" hidden="1" customWidth="1"/>
    <col min="778" max="778" width="11.85546875" style="142" bestFit="1" customWidth="1"/>
    <col min="779" max="782" width="0" style="142" hidden="1" customWidth="1"/>
    <col min="783" max="783" width="10.5703125" style="142" bestFit="1" customWidth="1"/>
    <col min="784" max="784" width="0" style="142" hidden="1" customWidth="1"/>
    <col min="785" max="785" width="2.7109375" style="142" customWidth="1"/>
    <col min="786" max="786" width="0" style="142" hidden="1" customWidth="1"/>
    <col min="787" max="787" width="11.85546875" style="142" bestFit="1" customWidth="1"/>
    <col min="788" max="791" width="0" style="142" hidden="1" customWidth="1"/>
    <col min="792" max="792" width="10.5703125" style="142" bestFit="1" customWidth="1"/>
    <col min="793" max="793" width="0" style="142" hidden="1" customWidth="1"/>
    <col min="794" max="794" width="2.7109375" style="142" customWidth="1"/>
    <col min="795" max="795" width="12.42578125" style="142" bestFit="1" customWidth="1"/>
    <col min="796" max="796" width="11.85546875" style="142" bestFit="1" customWidth="1"/>
    <col min="797" max="800" width="15.42578125" style="142" bestFit="1" customWidth="1"/>
    <col min="801" max="801" width="13.7109375" style="142" bestFit="1" customWidth="1"/>
    <col min="802" max="802" width="13.28515625" style="142" bestFit="1" customWidth="1"/>
    <col min="803" max="803" width="2.7109375" style="142" customWidth="1"/>
    <col min="804" max="804" width="10.7109375" style="142" customWidth="1"/>
    <col min="805" max="805" width="11.85546875" style="142" bestFit="1" customWidth="1"/>
    <col min="806" max="809" width="15.42578125" style="142" bestFit="1" customWidth="1"/>
    <col min="810" max="810" width="13.7109375" style="142" bestFit="1" customWidth="1"/>
    <col min="811" max="811" width="17.7109375" style="142" bestFit="1" customWidth="1"/>
    <col min="812" max="1026" width="9.140625" style="142"/>
    <col min="1027" max="1027" width="20.42578125" style="142" bestFit="1" customWidth="1"/>
    <col min="1028" max="1031" width="0" style="142" hidden="1" customWidth="1"/>
    <col min="1032" max="1032" width="54.28515625" style="142" customWidth="1"/>
    <col min="1033" max="1033" width="0" style="142" hidden="1" customWidth="1"/>
    <col min="1034" max="1034" width="11.85546875" style="142" bestFit="1" customWidth="1"/>
    <col min="1035" max="1038" width="0" style="142" hidden="1" customWidth="1"/>
    <col min="1039" max="1039" width="10.5703125" style="142" bestFit="1" customWidth="1"/>
    <col min="1040" max="1040" width="0" style="142" hidden="1" customWidth="1"/>
    <col min="1041" max="1041" width="2.7109375" style="142" customWidth="1"/>
    <col min="1042" max="1042" width="0" style="142" hidden="1" customWidth="1"/>
    <col min="1043" max="1043" width="11.85546875" style="142" bestFit="1" customWidth="1"/>
    <col min="1044" max="1047" width="0" style="142" hidden="1" customWidth="1"/>
    <col min="1048" max="1048" width="10.5703125" style="142" bestFit="1" customWidth="1"/>
    <col min="1049" max="1049" width="0" style="142" hidden="1" customWidth="1"/>
    <col min="1050" max="1050" width="2.7109375" style="142" customWidth="1"/>
    <col min="1051" max="1051" width="12.42578125" style="142" bestFit="1" customWidth="1"/>
    <col min="1052" max="1052" width="11.85546875" style="142" bestFit="1" customWidth="1"/>
    <col min="1053" max="1056" width="15.42578125" style="142" bestFit="1" customWidth="1"/>
    <col min="1057" max="1057" width="13.7109375" style="142" bestFit="1" customWidth="1"/>
    <col min="1058" max="1058" width="13.28515625" style="142" bestFit="1" customWidth="1"/>
    <col min="1059" max="1059" width="2.7109375" style="142" customWidth="1"/>
    <col min="1060" max="1060" width="10.7109375" style="142" customWidth="1"/>
    <col min="1061" max="1061" width="11.85546875" style="142" bestFit="1" customWidth="1"/>
    <col min="1062" max="1065" width="15.42578125" style="142" bestFit="1" customWidth="1"/>
    <col min="1066" max="1066" width="13.7109375" style="142" bestFit="1" customWidth="1"/>
    <col min="1067" max="1067" width="17.7109375" style="142" bestFit="1" customWidth="1"/>
    <col min="1068" max="1282" width="9.140625" style="142"/>
    <col min="1283" max="1283" width="20.42578125" style="142" bestFit="1" customWidth="1"/>
    <col min="1284" max="1287" width="0" style="142" hidden="1" customWidth="1"/>
    <col min="1288" max="1288" width="54.28515625" style="142" customWidth="1"/>
    <col min="1289" max="1289" width="0" style="142" hidden="1" customWidth="1"/>
    <col min="1290" max="1290" width="11.85546875" style="142" bestFit="1" customWidth="1"/>
    <col min="1291" max="1294" width="0" style="142" hidden="1" customWidth="1"/>
    <col min="1295" max="1295" width="10.5703125" style="142" bestFit="1" customWidth="1"/>
    <col min="1296" max="1296" width="0" style="142" hidden="1" customWidth="1"/>
    <col min="1297" max="1297" width="2.7109375" style="142" customWidth="1"/>
    <col min="1298" max="1298" width="0" style="142" hidden="1" customWidth="1"/>
    <col min="1299" max="1299" width="11.85546875" style="142" bestFit="1" customWidth="1"/>
    <col min="1300" max="1303" width="0" style="142" hidden="1" customWidth="1"/>
    <col min="1304" max="1304" width="10.5703125" style="142" bestFit="1" customWidth="1"/>
    <col min="1305" max="1305" width="0" style="142" hidden="1" customWidth="1"/>
    <col min="1306" max="1306" width="2.7109375" style="142" customWidth="1"/>
    <col min="1307" max="1307" width="12.42578125" style="142" bestFit="1" customWidth="1"/>
    <col min="1308" max="1308" width="11.85546875" style="142" bestFit="1" customWidth="1"/>
    <col min="1309" max="1312" width="15.42578125" style="142" bestFit="1" customWidth="1"/>
    <col min="1313" max="1313" width="13.7109375" style="142" bestFit="1" customWidth="1"/>
    <col min="1314" max="1314" width="13.28515625" style="142" bestFit="1" customWidth="1"/>
    <col min="1315" max="1315" width="2.7109375" style="142" customWidth="1"/>
    <col min="1316" max="1316" width="10.7109375" style="142" customWidth="1"/>
    <col min="1317" max="1317" width="11.85546875" style="142" bestFit="1" customWidth="1"/>
    <col min="1318" max="1321" width="15.42578125" style="142" bestFit="1" customWidth="1"/>
    <col min="1322" max="1322" width="13.7109375" style="142" bestFit="1" customWidth="1"/>
    <col min="1323" max="1323" width="17.7109375" style="142" bestFit="1" customWidth="1"/>
    <col min="1324" max="1538" width="9.140625" style="142"/>
    <col min="1539" max="1539" width="20.42578125" style="142" bestFit="1" customWidth="1"/>
    <col min="1540" max="1543" width="0" style="142" hidden="1" customWidth="1"/>
    <col min="1544" max="1544" width="54.28515625" style="142" customWidth="1"/>
    <col min="1545" max="1545" width="0" style="142" hidden="1" customWidth="1"/>
    <col min="1546" max="1546" width="11.85546875" style="142" bestFit="1" customWidth="1"/>
    <col min="1547" max="1550" width="0" style="142" hidden="1" customWidth="1"/>
    <col min="1551" max="1551" width="10.5703125" style="142" bestFit="1" customWidth="1"/>
    <col min="1552" max="1552" width="0" style="142" hidden="1" customWidth="1"/>
    <col min="1553" max="1553" width="2.7109375" style="142" customWidth="1"/>
    <col min="1554" max="1554" width="0" style="142" hidden="1" customWidth="1"/>
    <col min="1555" max="1555" width="11.85546875" style="142" bestFit="1" customWidth="1"/>
    <col min="1556" max="1559" width="0" style="142" hidden="1" customWidth="1"/>
    <col min="1560" max="1560" width="10.5703125" style="142" bestFit="1" customWidth="1"/>
    <col min="1561" max="1561" width="0" style="142" hidden="1" customWidth="1"/>
    <col min="1562" max="1562" width="2.7109375" style="142" customWidth="1"/>
    <col min="1563" max="1563" width="12.42578125" style="142" bestFit="1" customWidth="1"/>
    <col min="1564" max="1564" width="11.85546875" style="142" bestFit="1" customWidth="1"/>
    <col min="1565" max="1568" width="15.42578125" style="142" bestFit="1" customWidth="1"/>
    <col min="1569" max="1569" width="13.7109375" style="142" bestFit="1" customWidth="1"/>
    <col min="1570" max="1570" width="13.28515625" style="142" bestFit="1" customWidth="1"/>
    <col min="1571" max="1571" width="2.7109375" style="142" customWidth="1"/>
    <col min="1572" max="1572" width="10.7109375" style="142" customWidth="1"/>
    <col min="1573" max="1573" width="11.85546875" style="142" bestFit="1" customWidth="1"/>
    <col min="1574" max="1577" width="15.42578125" style="142" bestFit="1" customWidth="1"/>
    <col min="1578" max="1578" width="13.7109375" style="142" bestFit="1" customWidth="1"/>
    <col min="1579" max="1579" width="17.7109375" style="142" bestFit="1" customWidth="1"/>
    <col min="1580" max="1794" width="9.140625" style="142"/>
    <col min="1795" max="1795" width="20.42578125" style="142" bestFit="1" customWidth="1"/>
    <col min="1796" max="1799" width="0" style="142" hidden="1" customWidth="1"/>
    <col min="1800" max="1800" width="54.28515625" style="142" customWidth="1"/>
    <col min="1801" max="1801" width="0" style="142" hidden="1" customWidth="1"/>
    <col min="1802" max="1802" width="11.85546875" style="142" bestFit="1" customWidth="1"/>
    <col min="1803" max="1806" width="0" style="142" hidden="1" customWidth="1"/>
    <col min="1807" max="1807" width="10.5703125" style="142" bestFit="1" customWidth="1"/>
    <col min="1808" max="1808" width="0" style="142" hidden="1" customWidth="1"/>
    <col min="1809" max="1809" width="2.7109375" style="142" customWidth="1"/>
    <col min="1810" max="1810" width="0" style="142" hidden="1" customWidth="1"/>
    <col min="1811" max="1811" width="11.85546875" style="142" bestFit="1" customWidth="1"/>
    <col min="1812" max="1815" width="0" style="142" hidden="1" customWidth="1"/>
    <col min="1816" max="1816" width="10.5703125" style="142" bestFit="1" customWidth="1"/>
    <col min="1817" max="1817" width="0" style="142" hidden="1" customWidth="1"/>
    <col min="1818" max="1818" width="2.7109375" style="142" customWidth="1"/>
    <col min="1819" max="1819" width="12.42578125" style="142" bestFit="1" customWidth="1"/>
    <col min="1820" max="1820" width="11.85546875" style="142" bestFit="1" customWidth="1"/>
    <col min="1821" max="1824" width="15.42578125" style="142" bestFit="1" customWidth="1"/>
    <col min="1825" max="1825" width="13.7109375" style="142" bestFit="1" customWidth="1"/>
    <col min="1826" max="1826" width="13.28515625" style="142" bestFit="1" customWidth="1"/>
    <col min="1827" max="1827" width="2.7109375" style="142" customWidth="1"/>
    <col min="1828" max="1828" width="10.7109375" style="142" customWidth="1"/>
    <col min="1829" max="1829" width="11.85546875" style="142" bestFit="1" customWidth="1"/>
    <col min="1830" max="1833" width="15.42578125" style="142" bestFit="1" customWidth="1"/>
    <col min="1834" max="1834" width="13.7109375" style="142" bestFit="1" customWidth="1"/>
    <col min="1835" max="1835" width="17.7109375" style="142" bestFit="1" customWidth="1"/>
    <col min="1836" max="2050" width="9.140625" style="142"/>
    <col min="2051" max="2051" width="20.42578125" style="142" bestFit="1" customWidth="1"/>
    <col min="2052" max="2055" width="0" style="142" hidden="1" customWidth="1"/>
    <col min="2056" max="2056" width="54.28515625" style="142" customWidth="1"/>
    <col min="2057" max="2057" width="0" style="142" hidden="1" customWidth="1"/>
    <col min="2058" max="2058" width="11.85546875" style="142" bestFit="1" customWidth="1"/>
    <col min="2059" max="2062" width="0" style="142" hidden="1" customWidth="1"/>
    <col min="2063" max="2063" width="10.5703125" style="142" bestFit="1" customWidth="1"/>
    <col min="2064" max="2064" width="0" style="142" hidden="1" customWidth="1"/>
    <col min="2065" max="2065" width="2.7109375" style="142" customWidth="1"/>
    <col min="2066" max="2066" width="0" style="142" hidden="1" customWidth="1"/>
    <col min="2067" max="2067" width="11.85546875" style="142" bestFit="1" customWidth="1"/>
    <col min="2068" max="2071" width="0" style="142" hidden="1" customWidth="1"/>
    <col min="2072" max="2072" width="10.5703125" style="142" bestFit="1" customWidth="1"/>
    <col min="2073" max="2073" width="0" style="142" hidden="1" customWidth="1"/>
    <col min="2074" max="2074" width="2.7109375" style="142" customWidth="1"/>
    <col min="2075" max="2075" width="12.42578125" style="142" bestFit="1" customWidth="1"/>
    <col min="2076" max="2076" width="11.85546875" style="142" bestFit="1" customWidth="1"/>
    <col min="2077" max="2080" width="15.42578125" style="142" bestFit="1" customWidth="1"/>
    <col min="2081" max="2081" width="13.7109375" style="142" bestFit="1" customWidth="1"/>
    <col min="2082" max="2082" width="13.28515625" style="142" bestFit="1" customWidth="1"/>
    <col min="2083" max="2083" width="2.7109375" style="142" customWidth="1"/>
    <col min="2084" max="2084" width="10.7109375" style="142" customWidth="1"/>
    <col min="2085" max="2085" width="11.85546875" style="142" bestFit="1" customWidth="1"/>
    <col min="2086" max="2089" width="15.42578125" style="142" bestFit="1" customWidth="1"/>
    <col min="2090" max="2090" width="13.7109375" style="142" bestFit="1" customWidth="1"/>
    <col min="2091" max="2091" width="17.7109375" style="142" bestFit="1" customWidth="1"/>
    <col min="2092" max="2306" width="9.140625" style="142"/>
    <col min="2307" max="2307" width="20.42578125" style="142" bestFit="1" customWidth="1"/>
    <col min="2308" max="2311" width="0" style="142" hidden="1" customWidth="1"/>
    <col min="2312" max="2312" width="54.28515625" style="142" customWidth="1"/>
    <col min="2313" max="2313" width="0" style="142" hidden="1" customWidth="1"/>
    <col min="2314" max="2314" width="11.85546875" style="142" bestFit="1" customWidth="1"/>
    <col min="2315" max="2318" width="0" style="142" hidden="1" customWidth="1"/>
    <col min="2319" max="2319" width="10.5703125" style="142" bestFit="1" customWidth="1"/>
    <col min="2320" max="2320" width="0" style="142" hidden="1" customWidth="1"/>
    <col min="2321" max="2321" width="2.7109375" style="142" customWidth="1"/>
    <col min="2322" max="2322" width="0" style="142" hidden="1" customWidth="1"/>
    <col min="2323" max="2323" width="11.85546875" style="142" bestFit="1" customWidth="1"/>
    <col min="2324" max="2327" width="0" style="142" hidden="1" customWidth="1"/>
    <col min="2328" max="2328" width="10.5703125" style="142" bestFit="1" customWidth="1"/>
    <col min="2329" max="2329" width="0" style="142" hidden="1" customWidth="1"/>
    <col min="2330" max="2330" width="2.7109375" style="142" customWidth="1"/>
    <col min="2331" max="2331" width="12.42578125" style="142" bestFit="1" customWidth="1"/>
    <col min="2332" max="2332" width="11.85546875" style="142" bestFit="1" customWidth="1"/>
    <col min="2333" max="2336" width="15.42578125" style="142" bestFit="1" customWidth="1"/>
    <col min="2337" max="2337" width="13.7109375" style="142" bestFit="1" customWidth="1"/>
    <col min="2338" max="2338" width="13.28515625" style="142" bestFit="1" customWidth="1"/>
    <col min="2339" max="2339" width="2.7109375" style="142" customWidth="1"/>
    <col min="2340" max="2340" width="10.7109375" style="142" customWidth="1"/>
    <col min="2341" max="2341" width="11.85546875" style="142" bestFit="1" customWidth="1"/>
    <col min="2342" max="2345" width="15.42578125" style="142" bestFit="1" customWidth="1"/>
    <col min="2346" max="2346" width="13.7109375" style="142" bestFit="1" customWidth="1"/>
    <col min="2347" max="2347" width="17.7109375" style="142" bestFit="1" customWidth="1"/>
    <col min="2348" max="2562" width="9.140625" style="142"/>
    <col min="2563" max="2563" width="20.42578125" style="142" bestFit="1" customWidth="1"/>
    <col min="2564" max="2567" width="0" style="142" hidden="1" customWidth="1"/>
    <col min="2568" max="2568" width="54.28515625" style="142" customWidth="1"/>
    <col min="2569" max="2569" width="0" style="142" hidden="1" customWidth="1"/>
    <col min="2570" max="2570" width="11.85546875" style="142" bestFit="1" customWidth="1"/>
    <col min="2571" max="2574" width="0" style="142" hidden="1" customWidth="1"/>
    <col min="2575" max="2575" width="10.5703125" style="142" bestFit="1" customWidth="1"/>
    <col min="2576" max="2576" width="0" style="142" hidden="1" customWidth="1"/>
    <col min="2577" max="2577" width="2.7109375" style="142" customWidth="1"/>
    <col min="2578" max="2578" width="0" style="142" hidden="1" customWidth="1"/>
    <col min="2579" max="2579" width="11.85546875" style="142" bestFit="1" customWidth="1"/>
    <col min="2580" max="2583" width="0" style="142" hidden="1" customWidth="1"/>
    <col min="2584" max="2584" width="10.5703125" style="142" bestFit="1" customWidth="1"/>
    <col min="2585" max="2585" width="0" style="142" hidden="1" customWidth="1"/>
    <col min="2586" max="2586" width="2.7109375" style="142" customWidth="1"/>
    <col min="2587" max="2587" width="12.42578125" style="142" bestFit="1" customWidth="1"/>
    <col min="2588" max="2588" width="11.85546875" style="142" bestFit="1" customWidth="1"/>
    <col min="2589" max="2592" width="15.42578125" style="142" bestFit="1" customWidth="1"/>
    <col min="2593" max="2593" width="13.7109375" style="142" bestFit="1" customWidth="1"/>
    <col min="2594" max="2594" width="13.28515625" style="142" bestFit="1" customWidth="1"/>
    <col min="2595" max="2595" width="2.7109375" style="142" customWidth="1"/>
    <col min="2596" max="2596" width="10.7109375" style="142" customWidth="1"/>
    <col min="2597" max="2597" width="11.85546875" style="142" bestFit="1" customWidth="1"/>
    <col min="2598" max="2601" width="15.42578125" style="142" bestFit="1" customWidth="1"/>
    <col min="2602" max="2602" width="13.7109375" style="142" bestFit="1" customWidth="1"/>
    <col min="2603" max="2603" width="17.7109375" style="142" bestFit="1" customWidth="1"/>
    <col min="2604" max="2818" width="9.140625" style="142"/>
    <col min="2819" max="2819" width="20.42578125" style="142" bestFit="1" customWidth="1"/>
    <col min="2820" max="2823" width="0" style="142" hidden="1" customWidth="1"/>
    <col min="2824" max="2824" width="54.28515625" style="142" customWidth="1"/>
    <col min="2825" max="2825" width="0" style="142" hidden="1" customWidth="1"/>
    <col min="2826" max="2826" width="11.85546875" style="142" bestFit="1" customWidth="1"/>
    <col min="2827" max="2830" width="0" style="142" hidden="1" customWidth="1"/>
    <col min="2831" max="2831" width="10.5703125" style="142" bestFit="1" customWidth="1"/>
    <col min="2832" max="2832" width="0" style="142" hidden="1" customWidth="1"/>
    <col min="2833" max="2833" width="2.7109375" style="142" customWidth="1"/>
    <col min="2834" max="2834" width="0" style="142" hidden="1" customWidth="1"/>
    <col min="2835" max="2835" width="11.85546875" style="142" bestFit="1" customWidth="1"/>
    <col min="2836" max="2839" width="0" style="142" hidden="1" customWidth="1"/>
    <col min="2840" max="2840" width="10.5703125" style="142" bestFit="1" customWidth="1"/>
    <col min="2841" max="2841" width="0" style="142" hidden="1" customWidth="1"/>
    <col min="2842" max="2842" width="2.7109375" style="142" customWidth="1"/>
    <col min="2843" max="2843" width="12.42578125" style="142" bestFit="1" customWidth="1"/>
    <col min="2844" max="2844" width="11.85546875" style="142" bestFit="1" customWidth="1"/>
    <col min="2845" max="2848" width="15.42578125" style="142" bestFit="1" customWidth="1"/>
    <col min="2849" max="2849" width="13.7109375" style="142" bestFit="1" customWidth="1"/>
    <col min="2850" max="2850" width="13.28515625" style="142" bestFit="1" customWidth="1"/>
    <col min="2851" max="2851" width="2.7109375" style="142" customWidth="1"/>
    <col min="2852" max="2852" width="10.7109375" style="142" customWidth="1"/>
    <col min="2853" max="2853" width="11.85546875" style="142" bestFit="1" customWidth="1"/>
    <col min="2854" max="2857" width="15.42578125" style="142" bestFit="1" customWidth="1"/>
    <col min="2858" max="2858" width="13.7109375" style="142" bestFit="1" customWidth="1"/>
    <col min="2859" max="2859" width="17.7109375" style="142" bestFit="1" customWidth="1"/>
    <col min="2860" max="3074" width="9.140625" style="142"/>
    <col min="3075" max="3075" width="20.42578125" style="142" bestFit="1" customWidth="1"/>
    <col min="3076" max="3079" width="0" style="142" hidden="1" customWidth="1"/>
    <col min="3080" max="3080" width="54.28515625" style="142" customWidth="1"/>
    <col min="3081" max="3081" width="0" style="142" hidden="1" customWidth="1"/>
    <col min="3082" max="3082" width="11.85546875" style="142" bestFit="1" customWidth="1"/>
    <col min="3083" max="3086" width="0" style="142" hidden="1" customWidth="1"/>
    <col min="3087" max="3087" width="10.5703125" style="142" bestFit="1" customWidth="1"/>
    <col min="3088" max="3088" width="0" style="142" hidden="1" customWidth="1"/>
    <col min="3089" max="3089" width="2.7109375" style="142" customWidth="1"/>
    <col min="3090" max="3090" width="0" style="142" hidden="1" customWidth="1"/>
    <col min="3091" max="3091" width="11.85546875" style="142" bestFit="1" customWidth="1"/>
    <col min="3092" max="3095" width="0" style="142" hidden="1" customWidth="1"/>
    <col min="3096" max="3096" width="10.5703125" style="142" bestFit="1" customWidth="1"/>
    <col min="3097" max="3097" width="0" style="142" hidden="1" customWidth="1"/>
    <col min="3098" max="3098" width="2.7109375" style="142" customWidth="1"/>
    <col min="3099" max="3099" width="12.42578125" style="142" bestFit="1" customWidth="1"/>
    <col min="3100" max="3100" width="11.85546875" style="142" bestFit="1" customWidth="1"/>
    <col min="3101" max="3104" width="15.42578125" style="142" bestFit="1" customWidth="1"/>
    <col min="3105" max="3105" width="13.7109375" style="142" bestFit="1" customWidth="1"/>
    <col min="3106" max="3106" width="13.28515625" style="142" bestFit="1" customWidth="1"/>
    <col min="3107" max="3107" width="2.7109375" style="142" customWidth="1"/>
    <col min="3108" max="3108" width="10.7109375" style="142" customWidth="1"/>
    <col min="3109" max="3109" width="11.85546875" style="142" bestFit="1" customWidth="1"/>
    <col min="3110" max="3113" width="15.42578125" style="142" bestFit="1" customWidth="1"/>
    <col min="3114" max="3114" width="13.7109375" style="142" bestFit="1" customWidth="1"/>
    <col min="3115" max="3115" width="17.7109375" style="142" bestFit="1" customWidth="1"/>
    <col min="3116" max="3330" width="9.140625" style="142"/>
    <col min="3331" max="3331" width="20.42578125" style="142" bestFit="1" customWidth="1"/>
    <col min="3332" max="3335" width="0" style="142" hidden="1" customWidth="1"/>
    <col min="3336" max="3336" width="54.28515625" style="142" customWidth="1"/>
    <col min="3337" max="3337" width="0" style="142" hidden="1" customWidth="1"/>
    <col min="3338" max="3338" width="11.85546875" style="142" bestFit="1" customWidth="1"/>
    <col min="3339" max="3342" width="0" style="142" hidden="1" customWidth="1"/>
    <col min="3343" max="3343" width="10.5703125" style="142" bestFit="1" customWidth="1"/>
    <col min="3344" max="3344" width="0" style="142" hidden="1" customWidth="1"/>
    <col min="3345" max="3345" width="2.7109375" style="142" customWidth="1"/>
    <col min="3346" max="3346" width="0" style="142" hidden="1" customWidth="1"/>
    <col min="3347" max="3347" width="11.85546875" style="142" bestFit="1" customWidth="1"/>
    <col min="3348" max="3351" width="0" style="142" hidden="1" customWidth="1"/>
    <col min="3352" max="3352" width="10.5703125" style="142" bestFit="1" customWidth="1"/>
    <col min="3353" max="3353" width="0" style="142" hidden="1" customWidth="1"/>
    <col min="3354" max="3354" width="2.7109375" style="142" customWidth="1"/>
    <col min="3355" max="3355" width="12.42578125" style="142" bestFit="1" customWidth="1"/>
    <col min="3356" max="3356" width="11.85546875" style="142" bestFit="1" customWidth="1"/>
    <col min="3357" max="3360" width="15.42578125" style="142" bestFit="1" customWidth="1"/>
    <col min="3361" max="3361" width="13.7109375" style="142" bestFit="1" customWidth="1"/>
    <col min="3362" max="3362" width="13.28515625" style="142" bestFit="1" customWidth="1"/>
    <col min="3363" max="3363" width="2.7109375" style="142" customWidth="1"/>
    <col min="3364" max="3364" width="10.7109375" style="142" customWidth="1"/>
    <col min="3365" max="3365" width="11.85546875" style="142" bestFit="1" customWidth="1"/>
    <col min="3366" max="3369" width="15.42578125" style="142" bestFit="1" customWidth="1"/>
    <col min="3370" max="3370" width="13.7109375" style="142" bestFit="1" customWidth="1"/>
    <col min="3371" max="3371" width="17.7109375" style="142" bestFit="1" customWidth="1"/>
    <col min="3372" max="3586" width="9.140625" style="142"/>
    <col min="3587" max="3587" width="20.42578125" style="142" bestFit="1" customWidth="1"/>
    <col min="3588" max="3591" width="0" style="142" hidden="1" customWidth="1"/>
    <col min="3592" max="3592" width="54.28515625" style="142" customWidth="1"/>
    <col min="3593" max="3593" width="0" style="142" hidden="1" customWidth="1"/>
    <col min="3594" max="3594" width="11.85546875" style="142" bestFit="1" customWidth="1"/>
    <col min="3595" max="3598" width="0" style="142" hidden="1" customWidth="1"/>
    <col min="3599" max="3599" width="10.5703125" style="142" bestFit="1" customWidth="1"/>
    <col min="3600" max="3600" width="0" style="142" hidden="1" customWidth="1"/>
    <col min="3601" max="3601" width="2.7109375" style="142" customWidth="1"/>
    <col min="3602" max="3602" width="0" style="142" hidden="1" customWidth="1"/>
    <col min="3603" max="3603" width="11.85546875" style="142" bestFit="1" customWidth="1"/>
    <col min="3604" max="3607" width="0" style="142" hidden="1" customWidth="1"/>
    <col min="3608" max="3608" width="10.5703125" style="142" bestFit="1" customWidth="1"/>
    <col min="3609" max="3609" width="0" style="142" hidden="1" customWidth="1"/>
    <col min="3610" max="3610" width="2.7109375" style="142" customWidth="1"/>
    <col min="3611" max="3611" width="12.42578125" style="142" bestFit="1" customWidth="1"/>
    <col min="3612" max="3612" width="11.85546875" style="142" bestFit="1" customWidth="1"/>
    <col min="3613" max="3616" width="15.42578125" style="142" bestFit="1" customWidth="1"/>
    <col min="3617" max="3617" width="13.7109375" style="142" bestFit="1" customWidth="1"/>
    <col min="3618" max="3618" width="13.28515625" style="142" bestFit="1" customWidth="1"/>
    <col min="3619" max="3619" width="2.7109375" style="142" customWidth="1"/>
    <col min="3620" max="3620" width="10.7109375" style="142" customWidth="1"/>
    <col min="3621" max="3621" width="11.85546875" style="142" bestFit="1" customWidth="1"/>
    <col min="3622" max="3625" width="15.42578125" style="142" bestFit="1" customWidth="1"/>
    <col min="3626" max="3626" width="13.7109375" style="142" bestFit="1" customWidth="1"/>
    <col min="3627" max="3627" width="17.7109375" style="142" bestFit="1" customWidth="1"/>
    <col min="3628" max="3842" width="9.140625" style="142"/>
    <col min="3843" max="3843" width="20.42578125" style="142" bestFit="1" customWidth="1"/>
    <col min="3844" max="3847" width="0" style="142" hidden="1" customWidth="1"/>
    <col min="3848" max="3848" width="54.28515625" style="142" customWidth="1"/>
    <col min="3849" max="3849" width="0" style="142" hidden="1" customWidth="1"/>
    <col min="3850" max="3850" width="11.85546875" style="142" bestFit="1" customWidth="1"/>
    <col min="3851" max="3854" width="0" style="142" hidden="1" customWidth="1"/>
    <col min="3855" max="3855" width="10.5703125" style="142" bestFit="1" customWidth="1"/>
    <col min="3856" max="3856" width="0" style="142" hidden="1" customWidth="1"/>
    <col min="3857" max="3857" width="2.7109375" style="142" customWidth="1"/>
    <col min="3858" max="3858" width="0" style="142" hidden="1" customWidth="1"/>
    <col min="3859" max="3859" width="11.85546875" style="142" bestFit="1" customWidth="1"/>
    <col min="3860" max="3863" width="0" style="142" hidden="1" customWidth="1"/>
    <col min="3864" max="3864" width="10.5703125" style="142" bestFit="1" customWidth="1"/>
    <col min="3865" max="3865" width="0" style="142" hidden="1" customWidth="1"/>
    <col min="3866" max="3866" width="2.7109375" style="142" customWidth="1"/>
    <col min="3867" max="3867" width="12.42578125" style="142" bestFit="1" customWidth="1"/>
    <col min="3868" max="3868" width="11.85546875" style="142" bestFit="1" customWidth="1"/>
    <col min="3869" max="3872" width="15.42578125" style="142" bestFit="1" customWidth="1"/>
    <col min="3873" max="3873" width="13.7109375" style="142" bestFit="1" customWidth="1"/>
    <col min="3874" max="3874" width="13.28515625" style="142" bestFit="1" customWidth="1"/>
    <col min="3875" max="3875" width="2.7109375" style="142" customWidth="1"/>
    <col min="3876" max="3876" width="10.7109375" style="142" customWidth="1"/>
    <col min="3877" max="3877" width="11.85546875" style="142" bestFit="1" customWidth="1"/>
    <col min="3878" max="3881" width="15.42578125" style="142" bestFit="1" customWidth="1"/>
    <col min="3882" max="3882" width="13.7109375" style="142" bestFit="1" customWidth="1"/>
    <col min="3883" max="3883" width="17.7109375" style="142" bestFit="1" customWidth="1"/>
    <col min="3884" max="4098" width="9.140625" style="142"/>
    <col min="4099" max="4099" width="20.42578125" style="142" bestFit="1" customWidth="1"/>
    <col min="4100" max="4103" width="0" style="142" hidden="1" customWidth="1"/>
    <col min="4104" max="4104" width="54.28515625" style="142" customWidth="1"/>
    <col min="4105" max="4105" width="0" style="142" hidden="1" customWidth="1"/>
    <col min="4106" max="4106" width="11.85546875" style="142" bestFit="1" customWidth="1"/>
    <col min="4107" max="4110" width="0" style="142" hidden="1" customWidth="1"/>
    <col min="4111" max="4111" width="10.5703125" style="142" bestFit="1" customWidth="1"/>
    <col min="4112" max="4112" width="0" style="142" hidden="1" customWidth="1"/>
    <col min="4113" max="4113" width="2.7109375" style="142" customWidth="1"/>
    <col min="4114" max="4114" width="0" style="142" hidden="1" customWidth="1"/>
    <col min="4115" max="4115" width="11.85546875" style="142" bestFit="1" customWidth="1"/>
    <col min="4116" max="4119" width="0" style="142" hidden="1" customWidth="1"/>
    <col min="4120" max="4120" width="10.5703125" style="142" bestFit="1" customWidth="1"/>
    <col min="4121" max="4121" width="0" style="142" hidden="1" customWidth="1"/>
    <col min="4122" max="4122" width="2.7109375" style="142" customWidth="1"/>
    <col min="4123" max="4123" width="12.42578125" style="142" bestFit="1" customWidth="1"/>
    <col min="4124" max="4124" width="11.85546875" style="142" bestFit="1" customWidth="1"/>
    <col min="4125" max="4128" width="15.42578125" style="142" bestFit="1" customWidth="1"/>
    <col min="4129" max="4129" width="13.7109375" style="142" bestFit="1" customWidth="1"/>
    <col min="4130" max="4130" width="13.28515625" style="142" bestFit="1" customWidth="1"/>
    <col min="4131" max="4131" width="2.7109375" style="142" customWidth="1"/>
    <col min="4132" max="4132" width="10.7109375" style="142" customWidth="1"/>
    <col min="4133" max="4133" width="11.85546875" style="142" bestFit="1" customWidth="1"/>
    <col min="4134" max="4137" width="15.42578125" style="142" bestFit="1" customWidth="1"/>
    <col min="4138" max="4138" width="13.7109375" style="142" bestFit="1" customWidth="1"/>
    <col min="4139" max="4139" width="17.7109375" style="142" bestFit="1" customWidth="1"/>
    <col min="4140" max="4354" width="9.140625" style="142"/>
    <col min="4355" max="4355" width="20.42578125" style="142" bestFit="1" customWidth="1"/>
    <col min="4356" max="4359" width="0" style="142" hidden="1" customWidth="1"/>
    <col min="4360" max="4360" width="54.28515625" style="142" customWidth="1"/>
    <col min="4361" max="4361" width="0" style="142" hidden="1" customWidth="1"/>
    <col min="4362" max="4362" width="11.85546875" style="142" bestFit="1" customWidth="1"/>
    <col min="4363" max="4366" width="0" style="142" hidden="1" customWidth="1"/>
    <col min="4367" max="4367" width="10.5703125" style="142" bestFit="1" customWidth="1"/>
    <col min="4368" max="4368" width="0" style="142" hidden="1" customWidth="1"/>
    <col min="4369" max="4369" width="2.7109375" style="142" customWidth="1"/>
    <col min="4370" max="4370" width="0" style="142" hidden="1" customWidth="1"/>
    <col min="4371" max="4371" width="11.85546875" style="142" bestFit="1" customWidth="1"/>
    <col min="4372" max="4375" width="0" style="142" hidden="1" customWidth="1"/>
    <col min="4376" max="4376" width="10.5703125" style="142" bestFit="1" customWidth="1"/>
    <col min="4377" max="4377" width="0" style="142" hidden="1" customWidth="1"/>
    <col min="4378" max="4378" width="2.7109375" style="142" customWidth="1"/>
    <col min="4379" max="4379" width="12.42578125" style="142" bestFit="1" customWidth="1"/>
    <col min="4380" max="4380" width="11.85546875" style="142" bestFit="1" customWidth="1"/>
    <col min="4381" max="4384" width="15.42578125" style="142" bestFit="1" customWidth="1"/>
    <col min="4385" max="4385" width="13.7109375" style="142" bestFit="1" customWidth="1"/>
    <col min="4386" max="4386" width="13.28515625" style="142" bestFit="1" customWidth="1"/>
    <col min="4387" max="4387" width="2.7109375" style="142" customWidth="1"/>
    <col min="4388" max="4388" width="10.7109375" style="142" customWidth="1"/>
    <col min="4389" max="4389" width="11.85546875" style="142" bestFit="1" customWidth="1"/>
    <col min="4390" max="4393" width="15.42578125" style="142" bestFit="1" customWidth="1"/>
    <col min="4394" max="4394" width="13.7109375" style="142" bestFit="1" customWidth="1"/>
    <col min="4395" max="4395" width="17.7109375" style="142" bestFit="1" customWidth="1"/>
    <col min="4396" max="4610" width="9.140625" style="142"/>
    <col min="4611" max="4611" width="20.42578125" style="142" bestFit="1" customWidth="1"/>
    <col min="4612" max="4615" width="0" style="142" hidden="1" customWidth="1"/>
    <col min="4616" max="4616" width="54.28515625" style="142" customWidth="1"/>
    <col min="4617" max="4617" width="0" style="142" hidden="1" customWidth="1"/>
    <col min="4618" max="4618" width="11.85546875" style="142" bestFit="1" customWidth="1"/>
    <col min="4619" max="4622" width="0" style="142" hidden="1" customWidth="1"/>
    <col min="4623" max="4623" width="10.5703125" style="142" bestFit="1" customWidth="1"/>
    <col min="4624" max="4624" width="0" style="142" hidden="1" customWidth="1"/>
    <col min="4625" max="4625" width="2.7109375" style="142" customWidth="1"/>
    <col min="4626" max="4626" width="0" style="142" hidden="1" customWidth="1"/>
    <col min="4627" max="4627" width="11.85546875" style="142" bestFit="1" customWidth="1"/>
    <col min="4628" max="4631" width="0" style="142" hidden="1" customWidth="1"/>
    <col min="4632" max="4632" width="10.5703125" style="142" bestFit="1" customWidth="1"/>
    <col min="4633" max="4633" width="0" style="142" hidden="1" customWidth="1"/>
    <col min="4634" max="4634" width="2.7109375" style="142" customWidth="1"/>
    <col min="4635" max="4635" width="12.42578125" style="142" bestFit="1" customWidth="1"/>
    <col min="4636" max="4636" width="11.85546875" style="142" bestFit="1" customWidth="1"/>
    <col min="4637" max="4640" width="15.42578125" style="142" bestFit="1" customWidth="1"/>
    <col min="4641" max="4641" width="13.7109375" style="142" bestFit="1" customWidth="1"/>
    <col min="4642" max="4642" width="13.28515625" style="142" bestFit="1" customWidth="1"/>
    <col min="4643" max="4643" width="2.7109375" style="142" customWidth="1"/>
    <col min="4644" max="4644" width="10.7109375" style="142" customWidth="1"/>
    <col min="4645" max="4645" width="11.85546875" style="142" bestFit="1" customWidth="1"/>
    <col min="4646" max="4649" width="15.42578125" style="142" bestFit="1" customWidth="1"/>
    <col min="4650" max="4650" width="13.7109375" style="142" bestFit="1" customWidth="1"/>
    <col min="4651" max="4651" width="17.7109375" style="142" bestFit="1" customWidth="1"/>
    <col min="4652" max="4866" width="9.140625" style="142"/>
    <col min="4867" max="4867" width="20.42578125" style="142" bestFit="1" customWidth="1"/>
    <col min="4868" max="4871" width="0" style="142" hidden="1" customWidth="1"/>
    <col min="4872" max="4872" width="54.28515625" style="142" customWidth="1"/>
    <col min="4873" max="4873" width="0" style="142" hidden="1" customWidth="1"/>
    <col min="4874" max="4874" width="11.85546875" style="142" bestFit="1" customWidth="1"/>
    <col min="4875" max="4878" width="0" style="142" hidden="1" customWidth="1"/>
    <col min="4879" max="4879" width="10.5703125" style="142" bestFit="1" customWidth="1"/>
    <col min="4880" max="4880" width="0" style="142" hidden="1" customWidth="1"/>
    <col min="4881" max="4881" width="2.7109375" style="142" customWidth="1"/>
    <col min="4882" max="4882" width="0" style="142" hidden="1" customWidth="1"/>
    <col min="4883" max="4883" width="11.85546875" style="142" bestFit="1" customWidth="1"/>
    <col min="4884" max="4887" width="0" style="142" hidden="1" customWidth="1"/>
    <col min="4888" max="4888" width="10.5703125" style="142" bestFit="1" customWidth="1"/>
    <col min="4889" max="4889" width="0" style="142" hidden="1" customWidth="1"/>
    <col min="4890" max="4890" width="2.7109375" style="142" customWidth="1"/>
    <col min="4891" max="4891" width="12.42578125" style="142" bestFit="1" customWidth="1"/>
    <col min="4892" max="4892" width="11.85546875" style="142" bestFit="1" customWidth="1"/>
    <col min="4893" max="4896" width="15.42578125" style="142" bestFit="1" customWidth="1"/>
    <col min="4897" max="4897" width="13.7109375" style="142" bestFit="1" customWidth="1"/>
    <col min="4898" max="4898" width="13.28515625" style="142" bestFit="1" customWidth="1"/>
    <col min="4899" max="4899" width="2.7109375" style="142" customWidth="1"/>
    <col min="4900" max="4900" width="10.7109375" style="142" customWidth="1"/>
    <col min="4901" max="4901" width="11.85546875" style="142" bestFit="1" customWidth="1"/>
    <col min="4902" max="4905" width="15.42578125" style="142" bestFit="1" customWidth="1"/>
    <col min="4906" max="4906" width="13.7109375" style="142" bestFit="1" customWidth="1"/>
    <col min="4907" max="4907" width="17.7109375" style="142" bestFit="1" customWidth="1"/>
    <col min="4908" max="5122" width="9.140625" style="142"/>
    <col min="5123" max="5123" width="20.42578125" style="142" bestFit="1" customWidth="1"/>
    <col min="5124" max="5127" width="0" style="142" hidden="1" customWidth="1"/>
    <col min="5128" max="5128" width="54.28515625" style="142" customWidth="1"/>
    <col min="5129" max="5129" width="0" style="142" hidden="1" customWidth="1"/>
    <col min="5130" max="5130" width="11.85546875" style="142" bestFit="1" customWidth="1"/>
    <col min="5131" max="5134" width="0" style="142" hidden="1" customWidth="1"/>
    <col min="5135" max="5135" width="10.5703125" style="142" bestFit="1" customWidth="1"/>
    <col min="5136" max="5136" width="0" style="142" hidden="1" customWidth="1"/>
    <col min="5137" max="5137" width="2.7109375" style="142" customWidth="1"/>
    <col min="5138" max="5138" width="0" style="142" hidden="1" customWidth="1"/>
    <col min="5139" max="5139" width="11.85546875" style="142" bestFit="1" customWidth="1"/>
    <col min="5140" max="5143" width="0" style="142" hidden="1" customWidth="1"/>
    <col min="5144" max="5144" width="10.5703125" style="142" bestFit="1" customWidth="1"/>
    <col min="5145" max="5145" width="0" style="142" hidden="1" customWidth="1"/>
    <col min="5146" max="5146" width="2.7109375" style="142" customWidth="1"/>
    <col min="5147" max="5147" width="12.42578125" style="142" bestFit="1" customWidth="1"/>
    <col min="5148" max="5148" width="11.85546875" style="142" bestFit="1" customWidth="1"/>
    <col min="5149" max="5152" width="15.42578125" style="142" bestFit="1" customWidth="1"/>
    <col min="5153" max="5153" width="13.7109375" style="142" bestFit="1" customWidth="1"/>
    <col min="5154" max="5154" width="13.28515625" style="142" bestFit="1" customWidth="1"/>
    <col min="5155" max="5155" width="2.7109375" style="142" customWidth="1"/>
    <col min="5156" max="5156" width="10.7109375" style="142" customWidth="1"/>
    <col min="5157" max="5157" width="11.85546875" style="142" bestFit="1" customWidth="1"/>
    <col min="5158" max="5161" width="15.42578125" style="142" bestFit="1" customWidth="1"/>
    <col min="5162" max="5162" width="13.7109375" style="142" bestFit="1" customWidth="1"/>
    <col min="5163" max="5163" width="17.7109375" style="142" bestFit="1" customWidth="1"/>
    <col min="5164" max="5378" width="9.140625" style="142"/>
    <col min="5379" max="5379" width="20.42578125" style="142" bestFit="1" customWidth="1"/>
    <col min="5380" max="5383" width="0" style="142" hidden="1" customWidth="1"/>
    <col min="5384" max="5384" width="54.28515625" style="142" customWidth="1"/>
    <col min="5385" max="5385" width="0" style="142" hidden="1" customWidth="1"/>
    <col min="5386" max="5386" width="11.85546875" style="142" bestFit="1" customWidth="1"/>
    <col min="5387" max="5390" width="0" style="142" hidden="1" customWidth="1"/>
    <col min="5391" max="5391" width="10.5703125" style="142" bestFit="1" customWidth="1"/>
    <col min="5392" max="5392" width="0" style="142" hidden="1" customWidth="1"/>
    <col min="5393" max="5393" width="2.7109375" style="142" customWidth="1"/>
    <col min="5394" max="5394" width="0" style="142" hidden="1" customWidth="1"/>
    <col min="5395" max="5395" width="11.85546875" style="142" bestFit="1" customWidth="1"/>
    <col min="5396" max="5399" width="0" style="142" hidden="1" customWidth="1"/>
    <col min="5400" max="5400" width="10.5703125" style="142" bestFit="1" customWidth="1"/>
    <col min="5401" max="5401" width="0" style="142" hidden="1" customWidth="1"/>
    <col min="5402" max="5402" width="2.7109375" style="142" customWidth="1"/>
    <col min="5403" max="5403" width="12.42578125" style="142" bestFit="1" customWidth="1"/>
    <col min="5404" max="5404" width="11.85546875" style="142" bestFit="1" customWidth="1"/>
    <col min="5405" max="5408" width="15.42578125" style="142" bestFit="1" customWidth="1"/>
    <col min="5409" max="5409" width="13.7109375" style="142" bestFit="1" customWidth="1"/>
    <col min="5410" max="5410" width="13.28515625" style="142" bestFit="1" customWidth="1"/>
    <col min="5411" max="5411" width="2.7109375" style="142" customWidth="1"/>
    <col min="5412" max="5412" width="10.7109375" style="142" customWidth="1"/>
    <col min="5413" max="5413" width="11.85546875" style="142" bestFit="1" customWidth="1"/>
    <col min="5414" max="5417" width="15.42578125" style="142" bestFit="1" customWidth="1"/>
    <col min="5418" max="5418" width="13.7109375" style="142" bestFit="1" customWidth="1"/>
    <col min="5419" max="5419" width="17.7109375" style="142" bestFit="1" customWidth="1"/>
    <col min="5420" max="5634" width="9.140625" style="142"/>
    <col min="5635" max="5635" width="20.42578125" style="142" bestFit="1" customWidth="1"/>
    <col min="5636" max="5639" width="0" style="142" hidden="1" customWidth="1"/>
    <col min="5640" max="5640" width="54.28515625" style="142" customWidth="1"/>
    <col min="5641" max="5641" width="0" style="142" hidden="1" customWidth="1"/>
    <col min="5642" max="5642" width="11.85546875" style="142" bestFit="1" customWidth="1"/>
    <col min="5643" max="5646" width="0" style="142" hidden="1" customWidth="1"/>
    <col min="5647" max="5647" width="10.5703125" style="142" bestFit="1" customWidth="1"/>
    <col min="5648" max="5648" width="0" style="142" hidden="1" customWidth="1"/>
    <col min="5649" max="5649" width="2.7109375" style="142" customWidth="1"/>
    <col min="5650" max="5650" width="0" style="142" hidden="1" customWidth="1"/>
    <col min="5651" max="5651" width="11.85546875" style="142" bestFit="1" customWidth="1"/>
    <col min="5652" max="5655" width="0" style="142" hidden="1" customWidth="1"/>
    <col min="5656" max="5656" width="10.5703125" style="142" bestFit="1" customWidth="1"/>
    <col min="5657" max="5657" width="0" style="142" hidden="1" customWidth="1"/>
    <col min="5658" max="5658" width="2.7109375" style="142" customWidth="1"/>
    <col min="5659" max="5659" width="12.42578125" style="142" bestFit="1" customWidth="1"/>
    <col min="5660" max="5660" width="11.85546875" style="142" bestFit="1" customWidth="1"/>
    <col min="5661" max="5664" width="15.42578125" style="142" bestFit="1" customWidth="1"/>
    <col min="5665" max="5665" width="13.7109375" style="142" bestFit="1" customWidth="1"/>
    <col min="5666" max="5666" width="13.28515625" style="142" bestFit="1" customWidth="1"/>
    <col min="5667" max="5667" width="2.7109375" style="142" customWidth="1"/>
    <col min="5668" max="5668" width="10.7109375" style="142" customWidth="1"/>
    <col min="5669" max="5669" width="11.85546875" style="142" bestFit="1" customWidth="1"/>
    <col min="5670" max="5673" width="15.42578125" style="142" bestFit="1" customWidth="1"/>
    <col min="5674" max="5674" width="13.7109375" style="142" bestFit="1" customWidth="1"/>
    <col min="5675" max="5675" width="17.7109375" style="142" bestFit="1" customWidth="1"/>
    <col min="5676" max="5890" width="9.140625" style="142"/>
    <col min="5891" max="5891" width="20.42578125" style="142" bestFit="1" customWidth="1"/>
    <col min="5892" max="5895" width="0" style="142" hidden="1" customWidth="1"/>
    <col min="5896" max="5896" width="54.28515625" style="142" customWidth="1"/>
    <col min="5897" max="5897" width="0" style="142" hidden="1" customWidth="1"/>
    <col min="5898" max="5898" width="11.85546875" style="142" bestFit="1" customWidth="1"/>
    <col min="5899" max="5902" width="0" style="142" hidden="1" customWidth="1"/>
    <col min="5903" max="5903" width="10.5703125" style="142" bestFit="1" customWidth="1"/>
    <col min="5904" max="5904" width="0" style="142" hidden="1" customWidth="1"/>
    <col min="5905" max="5905" width="2.7109375" style="142" customWidth="1"/>
    <col min="5906" max="5906" width="0" style="142" hidden="1" customWidth="1"/>
    <col min="5907" max="5907" width="11.85546875" style="142" bestFit="1" customWidth="1"/>
    <col min="5908" max="5911" width="0" style="142" hidden="1" customWidth="1"/>
    <col min="5912" max="5912" width="10.5703125" style="142" bestFit="1" customWidth="1"/>
    <col min="5913" max="5913" width="0" style="142" hidden="1" customWidth="1"/>
    <col min="5914" max="5914" width="2.7109375" style="142" customWidth="1"/>
    <col min="5915" max="5915" width="12.42578125" style="142" bestFit="1" customWidth="1"/>
    <col min="5916" max="5916" width="11.85546875" style="142" bestFit="1" customWidth="1"/>
    <col min="5917" max="5920" width="15.42578125" style="142" bestFit="1" customWidth="1"/>
    <col min="5921" max="5921" width="13.7109375" style="142" bestFit="1" customWidth="1"/>
    <col min="5922" max="5922" width="13.28515625" style="142" bestFit="1" customWidth="1"/>
    <col min="5923" max="5923" width="2.7109375" style="142" customWidth="1"/>
    <col min="5924" max="5924" width="10.7109375" style="142" customWidth="1"/>
    <col min="5925" max="5925" width="11.85546875" style="142" bestFit="1" customWidth="1"/>
    <col min="5926" max="5929" width="15.42578125" style="142" bestFit="1" customWidth="1"/>
    <col min="5930" max="5930" width="13.7109375" style="142" bestFit="1" customWidth="1"/>
    <col min="5931" max="5931" width="17.7109375" style="142" bestFit="1" customWidth="1"/>
    <col min="5932" max="6146" width="9.140625" style="142"/>
    <col min="6147" max="6147" width="20.42578125" style="142" bestFit="1" customWidth="1"/>
    <col min="6148" max="6151" width="0" style="142" hidden="1" customWidth="1"/>
    <col min="6152" max="6152" width="54.28515625" style="142" customWidth="1"/>
    <col min="6153" max="6153" width="0" style="142" hidden="1" customWidth="1"/>
    <col min="6154" max="6154" width="11.85546875" style="142" bestFit="1" customWidth="1"/>
    <col min="6155" max="6158" width="0" style="142" hidden="1" customWidth="1"/>
    <col min="6159" max="6159" width="10.5703125" style="142" bestFit="1" customWidth="1"/>
    <col min="6160" max="6160" width="0" style="142" hidden="1" customWidth="1"/>
    <col min="6161" max="6161" width="2.7109375" style="142" customWidth="1"/>
    <col min="6162" max="6162" width="0" style="142" hidden="1" customWidth="1"/>
    <col min="6163" max="6163" width="11.85546875" style="142" bestFit="1" customWidth="1"/>
    <col min="6164" max="6167" width="0" style="142" hidden="1" customWidth="1"/>
    <col min="6168" max="6168" width="10.5703125" style="142" bestFit="1" customWidth="1"/>
    <col min="6169" max="6169" width="0" style="142" hidden="1" customWidth="1"/>
    <col min="6170" max="6170" width="2.7109375" style="142" customWidth="1"/>
    <col min="6171" max="6171" width="12.42578125" style="142" bestFit="1" customWidth="1"/>
    <col min="6172" max="6172" width="11.85546875" style="142" bestFit="1" customWidth="1"/>
    <col min="6173" max="6176" width="15.42578125" style="142" bestFit="1" customWidth="1"/>
    <col min="6177" max="6177" width="13.7109375" style="142" bestFit="1" customWidth="1"/>
    <col min="6178" max="6178" width="13.28515625" style="142" bestFit="1" customWidth="1"/>
    <col min="6179" max="6179" width="2.7109375" style="142" customWidth="1"/>
    <col min="6180" max="6180" width="10.7109375" style="142" customWidth="1"/>
    <col min="6181" max="6181" width="11.85546875" style="142" bestFit="1" customWidth="1"/>
    <col min="6182" max="6185" width="15.42578125" style="142" bestFit="1" customWidth="1"/>
    <col min="6186" max="6186" width="13.7109375" style="142" bestFit="1" customWidth="1"/>
    <col min="6187" max="6187" width="17.7109375" style="142" bestFit="1" customWidth="1"/>
    <col min="6188" max="6402" width="9.140625" style="142"/>
    <col min="6403" max="6403" width="20.42578125" style="142" bestFit="1" customWidth="1"/>
    <col min="6404" max="6407" width="0" style="142" hidden="1" customWidth="1"/>
    <col min="6408" max="6408" width="54.28515625" style="142" customWidth="1"/>
    <col min="6409" max="6409" width="0" style="142" hidden="1" customWidth="1"/>
    <col min="6410" max="6410" width="11.85546875" style="142" bestFit="1" customWidth="1"/>
    <col min="6411" max="6414" width="0" style="142" hidden="1" customWidth="1"/>
    <col min="6415" max="6415" width="10.5703125" style="142" bestFit="1" customWidth="1"/>
    <col min="6416" max="6416" width="0" style="142" hidden="1" customWidth="1"/>
    <col min="6417" max="6417" width="2.7109375" style="142" customWidth="1"/>
    <col min="6418" max="6418" width="0" style="142" hidden="1" customWidth="1"/>
    <col min="6419" max="6419" width="11.85546875" style="142" bestFit="1" customWidth="1"/>
    <col min="6420" max="6423" width="0" style="142" hidden="1" customWidth="1"/>
    <col min="6424" max="6424" width="10.5703125" style="142" bestFit="1" customWidth="1"/>
    <col min="6425" max="6425" width="0" style="142" hidden="1" customWidth="1"/>
    <col min="6426" max="6426" width="2.7109375" style="142" customWidth="1"/>
    <col min="6427" max="6427" width="12.42578125" style="142" bestFit="1" customWidth="1"/>
    <col min="6428" max="6428" width="11.85546875" style="142" bestFit="1" customWidth="1"/>
    <col min="6429" max="6432" width="15.42578125" style="142" bestFit="1" customWidth="1"/>
    <col min="6433" max="6433" width="13.7109375" style="142" bestFit="1" customWidth="1"/>
    <col min="6434" max="6434" width="13.28515625" style="142" bestFit="1" customWidth="1"/>
    <col min="6435" max="6435" width="2.7109375" style="142" customWidth="1"/>
    <col min="6436" max="6436" width="10.7109375" style="142" customWidth="1"/>
    <col min="6437" max="6437" width="11.85546875" style="142" bestFit="1" customWidth="1"/>
    <col min="6438" max="6441" width="15.42578125" style="142" bestFit="1" customWidth="1"/>
    <col min="6442" max="6442" width="13.7109375" style="142" bestFit="1" customWidth="1"/>
    <col min="6443" max="6443" width="17.7109375" style="142" bestFit="1" customWidth="1"/>
    <col min="6444" max="6658" width="9.140625" style="142"/>
    <col min="6659" max="6659" width="20.42578125" style="142" bestFit="1" customWidth="1"/>
    <col min="6660" max="6663" width="0" style="142" hidden="1" customWidth="1"/>
    <col min="6664" max="6664" width="54.28515625" style="142" customWidth="1"/>
    <col min="6665" max="6665" width="0" style="142" hidden="1" customWidth="1"/>
    <col min="6666" max="6666" width="11.85546875" style="142" bestFit="1" customWidth="1"/>
    <col min="6667" max="6670" width="0" style="142" hidden="1" customWidth="1"/>
    <col min="6671" max="6671" width="10.5703125" style="142" bestFit="1" customWidth="1"/>
    <col min="6672" max="6672" width="0" style="142" hidden="1" customWidth="1"/>
    <col min="6673" max="6673" width="2.7109375" style="142" customWidth="1"/>
    <col min="6674" max="6674" width="0" style="142" hidden="1" customWidth="1"/>
    <col min="6675" max="6675" width="11.85546875" style="142" bestFit="1" customWidth="1"/>
    <col min="6676" max="6679" width="0" style="142" hidden="1" customWidth="1"/>
    <col min="6680" max="6680" width="10.5703125" style="142" bestFit="1" customWidth="1"/>
    <col min="6681" max="6681" width="0" style="142" hidden="1" customWidth="1"/>
    <col min="6682" max="6682" width="2.7109375" style="142" customWidth="1"/>
    <col min="6683" max="6683" width="12.42578125" style="142" bestFit="1" customWidth="1"/>
    <col min="6684" max="6684" width="11.85546875" style="142" bestFit="1" customWidth="1"/>
    <col min="6685" max="6688" width="15.42578125" style="142" bestFit="1" customWidth="1"/>
    <col min="6689" max="6689" width="13.7109375" style="142" bestFit="1" customWidth="1"/>
    <col min="6690" max="6690" width="13.28515625" style="142" bestFit="1" customWidth="1"/>
    <col min="6691" max="6691" width="2.7109375" style="142" customWidth="1"/>
    <col min="6692" max="6692" width="10.7109375" style="142" customWidth="1"/>
    <col min="6693" max="6693" width="11.85546875" style="142" bestFit="1" customWidth="1"/>
    <col min="6694" max="6697" width="15.42578125" style="142" bestFit="1" customWidth="1"/>
    <col min="6698" max="6698" width="13.7109375" style="142" bestFit="1" customWidth="1"/>
    <col min="6699" max="6699" width="17.7109375" style="142" bestFit="1" customWidth="1"/>
    <col min="6700" max="6914" width="9.140625" style="142"/>
    <col min="6915" max="6915" width="20.42578125" style="142" bestFit="1" customWidth="1"/>
    <col min="6916" max="6919" width="0" style="142" hidden="1" customWidth="1"/>
    <col min="6920" max="6920" width="54.28515625" style="142" customWidth="1"/>
    <col min="6921" max="6921" width="0" style="142" hidden="1" customWidth="1"/>
    <col min="6922" max="6922" width="11.85546875" style="142" bestFit="1" customWidth="1"/>
    <col min="6923" max="6926" width="0" style="142" hidden="1" customWidth="1"/>
    <col min="6927" max="6927" width="10.5703125" style="142" bestFit="1" customWidth="1"/>
    <col min="6928" max="6928" width="0" style="142" hidden="1" customWidth="1"/>
    <col min="6929" max="6929" width="2.7109375" style="142" customWidth="1"/>
    <col min="6930" max="6930" width="0" style="142" hidden="1" customWidth="1"/>
    <col min="6931" max="6931" width="11.85546875" style="142" bestFit="1" customWidth="1"/>
    <col min="6932" max="6935" width="0" style="142" hidden="1" customWidth="1"/>
    <col min="6936" max="6936" width="10.5703125" style="142" bestFit="1" customWidth="1"/>
    <col min="6937" max="6937" width="0" style="142" hidden="1" customWidth="1"/>
    <col min="6938" max="6938" width="2.7109375" style="142" customWidth="1"/>
    <col min="6939" max="6939" width="12.42578125" style="142" bestFit="1" customWidth="1"/>
    <col min="6940" max="6940" width="11.85546875" style="142" bestFit="1" customWidth="1"/>
    <col min="6941" max="6944" width="15.42578125" style="142" bestFit="1" customWidth="1"/>
    <col min="6945" max="6945" width="13.7109375" style="142" bestFit="1" customWidth="1"/>
    <col min="6946" max="6946" width="13.28515625" style="142" bestFit="1" customWidth="1"/>
    <col min="6947" max="6947" width="2.7109375" style="142" customWidth="1"/>
    <col min="6948" max="6948" width="10.7109375" style="142" customWidth="1"/>
    <col min="6949" max="6949" width="11.85546875" style="142" bestFit="1" customWidth="1"/>
    <col min="6950" max="6953" width="15.42578125" style="142" bestFit="1" customWidth="1"/>
    <col min="6954" max="6954" width="13.7109375" style="142" bestFit="1" customWidth="1"/>
    <col min="6955" max="6955" width="17.7109375" style="142" bestFit="1" customWidth="1"/>
    <col min="6956" max="7170" width="9.140625" style="142"/>
    <col min="7171" max="7171" width="20.42578125" style="142" bestFit="1" customWidth="1"/>
    <col min="7172" max="7175" width="0" style="142" hidden="1" customWidth="1"/>
    <col min="7176" max="7176" width="54.28515625" style="142" customWidth="1"/>
    <col min="7177" max="7177" width="0" style="142" hidden="1" customWidth="1"/>
    <col min="7178" max="7178" width="11.85546875" style="142" bestFit="1" customWidth="1"/>
    <col min="7179" max="7182" width="0" style="142" hidden="1" customWidth="1"/>
    <col min="7183" max="7183" width="10.5703125" style="142" bestFit="1" customWidth="1"/>
    <col min="7184" max="7184" width="0" style="142" hidden="1" customWidth="1"/>
    <col min="7185" max="7185" width="2.7109375" style="142" customWidth="1"/>
    <col min="7186" max="7186" width="0" style="142" hidden="1" customWidth="1"/>
    <col min="7187" max="7187" width="11.85546875" style="142" bestFit="1" customWidth="1"/>
    <col min="7188" max="7191" width="0" style="142" hidden="1" customWidth="1"/>
    <col min="7192" max="7192" width="10.5703125" style="142" bestFit="1" customWidth="1"/>
    <col min="7193" max="7193" width="0" style="142" hidden="1" customWidth="1"/>
    <col min="7194" max="7194" width="2.7109375" style="142" customWidth="1"/>
    <col min="7195" max="7195" width="12.42578125" style="142" bestFit="1" customWidth="1"/>
    <col min="7196" max="7196" width="11.85546875" style="142" bestFit="1" customWidth="1"/>
    <col min="7197" max="7200" width="15.42578125" style="142" bestFit="1" customWidth="1"/>
    <col min="7201" max="7201" width="13.7109375" style="142" bestFit="1" customWidth="1"/>
    <col min="7202" max="7202" width="13.28515625" style="142" bestFit="1" customWidth="1"/>
    <col min="7203" max="7203" width="2.7109375" style="142" customWidth="1"/>
    <col min="7204" max="7204" width="10.7109375" style="142" customWidth="1"/>
    <col min="7205" max="7205" width="11.85546875" style="142" bestFit="1" customWidth="1"/>
    <col min="7206" max="7209" width="15.42578125" style="142" bestFit="1" customWidth="1"/>
    <col min="7210" max="7210" width="13.7109375" style="142" bestFit="1" customWidth="1"/>
    <col min="7211" max="7211" width="17.7109375" style="142" bestFit="1" customWidth="1"/>
    <col min="7212" max="7426" width="9.140625" style="142"/>
    <col min="7427" max="7427" width="20.42578125" style="142" bestFit="1" customWidth="1"/>
    <col min="7428" max="7431" width="0" style="142" hidden="1" customWidth="1"/>
    <col min="7432" max="7432" width="54.28515625" style="142" customWidth="1"/>
    <col min="7433" max="7433" width="0" style="142" hidden="1" customWidth="1"/>
    <col min="7434" max="7434" width="11.85546875" style="142" bestFit="1" customWidth="1"/>
    <col min="7435" max="7438" width="0" style="142" hidden="1" customWidth="1"/>
    <col min="7439" max="7439" width="10.5703125" style="142" bestFit="1" customWidth="1"/>
    <col min="7440" max="7440" width="0" style="142" hidden="1" customWidth="1"/>
    <col min="7441" max="7441" width="2.7109375" style="142" customWidth="1"/>
    <col min="7442" max="7442" width="0" style="142" hidden="1" customWidth="1"/>
    <col min="7443" max="7443" width="11.85546875" style="142" bestFit="1" customWidth="1"/>
    <col min="7444" max="7447" width="0" style="142" hidden="1" customWidth="1"/>
    <col min="7448" max="7448" width="10.5703125" style="142" bestFit="1" customWidth="1"/>
    <col min="7449" max="7449" width="0" style="142" hidden="1" customWidth="1"/>
    <col min="7450" max="7450" width="2.7109375" style="142" customWidth="1"/>
    <col min="7451" max="7451" width="12.42578125" style="142" bestFit="1" customWidth="1"/>
    <col min="7452" max="7452" width="11.85546875" style="142" bestFit="1" customWidth="1"/>
    <col min="7453" max="7456" width="15.42578125" style="142" bestFit="1" customWidth="1"/>
    <col min="7457" max="7457" width="13.7109375" style="142" bestFit="1" customWidth="1"/>
    <col min="7458" max="7458" width="13.28515625" style="142" bestFit="1" customWidth="1"/>
    <col min="7459" max="7459" width="2.7109375" style="142" customWidth="1"/>
    <col min="7460" max="7460" width="10.7109375" style="142" customWidth="1"/>
    <col min="7461" max="7461" width="11.85546875" style="142" bestFit="1" customWidth="1"/>
    <col min="7462" max="7465" width="15.42578125" style="142" bestFit="1" customWidth="1"/>
    <col min="7466" max="7466" width="13.7109375" style="142" bestFit="1" customWidth="1"/>
    <col min="7467" max="7467" width="17.7109375" style="142" bestFit="1" customWidth="1"/>
    <col min="7468" max="7682" width="9.140625" style="142"/>
    <col min="7683" max="7683" width="20.42578125" style="142" bestFit="1" customWidth="1"/>
    <col min="7684" max="7687" width="0" style="142" hidden="1" customWidth="1"/>
    <col min="7688" max="7688" width="54.28515625" style="142" customWidth="1"/>
    <col min="7689" max="7689" width="0" style="142" hidden="1" customWidth="1"/>
    <col min="7690" max="7690" width="11.85546875" style="142" bestFit="1" customWidth="1"/>
    <col min="7691" max="7694" width="0" style="142" hidden="1" customWidth="1"/>
    <col min="7695" max="7695" width="10.5703125" style="142" bestFit="1" customWidth="1"/>
    <col min="7696" max="7696" width="0" style="142" hidden="1" customWidth="1"/>
    <col min="7697" max="7697" width="2.7109375" style="142" customWidth="1"/>
    <col min="7698" max="7698" width="0" style="142" hidden="1" customWidth="1"/>
    <col min="7699" max="7699" width="11.85546875" style="142" bestFit="1" customWidth="1"/>
    <col min="7700" max="7703" width="0" style="142" hidden="1" customWidth="1"/>
    <col min="7704" max="7704" width="10.5703125" style="142" bestFit="1" customWidth="1"/>
    <col min="7705" max="7705" width="0" style="142" hidden="1" customWidth="1"/>
    <col min="7706" max="7706" width="2.7109375" style="142" customWidth="1"/>
    <col min="7707" max="7707" width="12.42578125" style="142" bestFit="1" customWidth="1"/>
    <col min="7708" max="7708" width="11.85546875" style="142" bestFit="1" customWidth="1"/>
    <col min="7709" max="7712" width="15.42578125" style="142" bestFit="1" customWidth="1"/>
    <col min="7713" max="7713" width="13.7109375" style="142" bestFit="1" customWidth="1"/>
    <col min="7714" max="7714" width="13.28515625" style="142" bestFit="1" customWidth="1"/>
    <col min="7715" max="7715" width="2.7109375" style="142" customWidth="1"/>
    <col min="7716" max="7716" width="10.7109375" style="142" customWidth="1"/>
    <col min="7717" max="7717" width="11.85546875" style="142" bestFit="1" customWidth="1"/>
    <col min="7718" max="7721" width="15.42578125" style="142" bestFit="1" customWidth="1"/>
    <col min="7722" max="7722" width="13.7109375" style="142" bestFit="1" customWidth="1"/>
    <col min="7723" max="7723" width="17.7109375" style="142" bestFit="1" customWidth="1"/>
    <col min="7724" max="7938" width="9.140625" style="142"/>
    <col min="7939" max="7939" width="20.42578125" style="142" bestFit="1" customWidth="1"/>
    <col min="7940" max="7943" width="0" style="142" hidden="1" customWidth="1"/>
    <col min="7944" max="7944" width="54.28515625" style="142" customWidth="1"/>
    <col min="7945" max="7945" width="0" style="142" hidden="1" customWidth="1"/>
    <col min="7946" max="7946" width="11.85546875" style="142" bestFit="1" customWidth="1"/>
    <col min="7947" max="7950" width="0" style="142" hidden="1" customWidth="1"/>
    <col min="7951" max="7951" width="10.5703125" style="142" bestFit="1" customWidth="1"/>
    <col min="7952" max="7952" width="0" style="142" hidden="1" customWidth="1"/>
    <col min="7953" max="7953" width="2.7109375" style="142" customWidth="1"/>
    <col min="7954" max="7954" width="0" style="142" hidden="1" customWidth="1"/>
    <col min="7955" max="7955" width="11.85546875" style="142" bestFit="1" customWidth="1"/>
    <col min="7956" max="7959" width="0" style="142" hidden="1" customWidth="1"/>
    <col min="7960" max="7960" width="10.5703125" style="142" bestFit="1" customWidth="1"/>
    <col min="7961" max="7961" width="0" style="142" hidden="1" customWidth="1"/>
    <col min="7962" max="7962" width="2.7109375" style="142" customWidth="1"/>
    <col min="7963" max="7963" width="12.42578125" style="142" bestFit="1" customWidth="1"/>
    <col min="7964" max="7964" width="11.85546875" style="142" bestFit="1" customWidth="1"/>
    <col min="7965" max="7968" width="15.42578125" style="142" bestFit="1" customWidth="1"/>
    <col min="7969" max="7969" width="13.7109375" style="142" bestFit="1" customWidth="1"/>
    <col min="7970" max="7970" width="13.28515625" style="142" bestFit="1" customWidth="1"/>
    <col min="7971" max="7971" width="2.7109375" style="142" customWidth="1"/>
    <col min="7972" max="7972" width="10.7109375" style="142" customWidth="1"/>
    <col min="7973" max="7973" width="11.85546875" style="142" bestFit="1" customWidth="1"/>
    <col min="7974" max="7977" width="15.42578125" style="142" bestFit="1" customWidth="1"/>
    <col min="7978" max="7978" width="13.7109375" style="142" bestFit="1" customWidth="1"/>
    <col min="7979" max="7979" width="17.7109375" style="142" bestFit="1" customWidth="1"/>
    <col min="7980" max="8194" width="9.140625" style="142"/>
    <col min="8195" max="8195" width="20.42578125" style="142" bestFit="1" customWidth="1"/>
    <col min="8196" max="8199" width="0" style="142" hidden="1" customWidth="1"/>
    <col min="8200" max="8200" width="54.28515625" style="142" customWidth="1"/>
    <col min="8201" max="8201" width="0" style="142" hidden="1" customWidth="1"/>
    <col min="8202" max="8202" width="11.85546875" style="142" bestFit="1" customWidth="1"/>
    <col min="8203" max="8206" width="0" style="142" hidden="1" customWidth="1"/>
    <col min="8207" max="8207" width="10.5703125" style="142" bestFit="1" customWidth="1"/>
    <col min="8208" max="8208" width="0" style="142" hidden="1" customWidth="1"/>
    <col min="8209" max="8209" width="2.7109375" style="142" customWidth="1"/>
    <col min="8210" max="8210" width="0" style="142" hidden="1" customWidth="1"/>
    <col min="8211" max="8211" width="11.85546875" style="142" bestFit="1" customWidth="1"/>
    <col min="8212" max="8215" width="0" style="142" hidden="1" customWidth="1"/>
    <col min="8216" max="8216" width="10.5703125" style="142" bestFit="1" customWidth="1"/>
    <col min="8217" max="8217" width="0" style="142" hidden="1" customWidth="1"/>
    <col min="8218" max="8218" width="2.7109375" style="142" customWidth="1"/>
    <col min="8219" max="8219" width="12.42578125" style="142" bestFit="1" customWidth="1"/>
    <col min="8220" max="8220" width="11.85546875" style="142" bestFit="1" customWidth="1"/>
    <col min="8221" max="8224" width="15.42578125" style="142" bestFit="1" customWidth="1"/>
    <col min="8225" max="8225" width="13.7109375" style="142" bestFit="1" customWidth="1"/>
    <col min="8226" max="8226" width="13.28515625" style="142" bestFit="1" customWidth="1"/>
    <col min="8227" max="8227" width="2.7109375" style="142" customWidth="1"/>
    <col min="8228" max="8228" width="10.7109375" style="142" customWidth="1"/>
    <col min="8229" max="8229" width="11.85546875" style="142" bestFit="1" customWidth="1"/>
    <col min="8230" max="8233" width="15.42578125" style="142" bestFit="1" customWidth="1"/>
    <col min="8234" max="8234" width="13.7109375" style="142" bestFit="1" customWidth="1"/>
    <col min="8235" max="8235" width="17.7109375" style="142" bestFit="1" customWidth="1"/>
    <col min="8236" max="8450" width="9.140625" style="142"/>
    <col min="8451" max="8451" width="20.42578125" style="142" bestFit="1" customWidth="1"/>
    <col min="8452" max="8455" width="0" style="142" hidden="1" customWidth="1"/>
    <col min="8456" max="8456" width="54.28515625" style="142" customWidth="1"/>
    <col min="8457" max="8457" width="0" style="142" hidden="1" customWidth="1"/>
    <col min="8458" max="8458" width="11.85546875" style="142" bestFit="1" customWidth="1"/>
    <col min="8459" max="8462" width="0" style="142" hidden="1" customWidth="1"/>
    <col min="8463" max="8463" width="10.5703125" style="142" bestFit="1" customWidth="1"/>
    <col min="8464" max="8464" width="0" style="142" hidden="1" customWidth="1"/>
    <col min="8465" max="8465" width="2.7109375" style="142" customWidth="1"/>
    <col min="8466" max="8466" width="0" style="142" hidden="1" customWidth="1"/>
    <col min="8467" max="8467" width="11.85546875" style="142" bestFit="1" customWidth="1"/>
    <col min="8468" max="8471" width="0" style="142" hidden="1" customWidth="1"/>
    <col min="8472" max="8472" width="10.5703125" style="142" bestFit="1" customWidth="1"/>
    <col min="8473" max="8473" width="0" style="142" hidden="1" customWidth="1"/>
    <col min="8474" max="8474" width="2.7109375" style="142" customWidth="1"/>
    <col min="8475" max="8475" width="12.42578125" style="142" bestFit="1" customWidth="1"/>
    <col min="8476" max="8476" width="11.85546875" style="142" bestFit="1" customWidth="1"/>
    <col min="8477" max="8480" width="15.42578125" style="142" bestFit="1" customWidth="1"/>
    <col min="8481" max="8481" width="13.7109375" style="142" bestFit="1" customWidth="1"/>
    <col min="8482" max="8482" width="13.28515625" style="142" bestFit="1" customWidth="1"/>
    <col min="8483" max="8483" width="2.7109375" style="142" customWidth="1"/>
    <col min="8484" max="8484" width="10.7109375" style="142" customWidth="1"/>
    <col min="8485" max="8485" width="11.85546875" style="142" bestFit="1" customWidth="1"/>
    <col min="8486" max="8489" width="15.42578125" style="142" bestFit="1" customWidth="1"/>
    <col min="8490" max="8490" width="13.7109375" style="142" bestFit="1" customWidth="1"/>
    <col min="8491" max="8491" width="17.7109375" style="142" bestFit="1" customWidth="1"/>
    <col min="8492" max="8706" width="9.140625" style="142"/>
    <col min="8707" max="8707" width="20.42578125" style="142" bestFit="1" customWidth="1"/>
    <col min="8708" max="8711" width="0" style="142" hidden="1" customWidth="1"/>
    <col min="8712" max="8712" width="54.28515625" style="142" customWidth="1"/>
    <col min="8713" max="8713" width="0" style="142" hidden="1" customWidth="1"/>
    <col min="8714" max="8714" width="11.85546875" style="142" bestFit="1" customWidth="1"/>
    <col min="8715" max="8718" width="0" style="142" hidden="1" customWidth="1"/>
    <col min="8719" max="8719" width="10.5703125" style="142" bestFit="1" customWidth="1"/>
    <col min="8720" max="8720" width="0" style="142" hidden="1" customWidth="1"/>
    <col min="8721" max="8721" width="2.7109375" style="142" customWidth="1"/>
    <col min="8722" max="8722" width="0" style="142" hidden="1" customWidth="1"/>
    <col min="8723" max="8723" width="11.85546875" style="142" bestFit="1" customWidth="1"/>
    <col min="8724" max="8727" width="0" style="142" hidden="1" customWidth="1"/>
    <col min="8728" max="8728" width="10.5703125" style="142" bestFit="1" customWidth="1"/>
    <col min="8729" max="8729" width="0" style="142" hidden="1" customWidth="1"/>
    <col min="8730" max="8730" width="2.7109375" style="142" customWidth="1"/>
    <col min="8731" max="8731" width="12.42578125" style="142" bestFit="1" customWidth="1"/>
    <col min="8732" max="8732" width="11.85546875" style="142" bestFit="1" customWidth="1"/>
    <col min="8733" max="8736" width="15.42578125" style="142" bestFit="1" customWidth="1"/>
    <col min="8737" max="8737" width="13.7109375" style="142" bestFit="1" customWidth="1"/>
    <col min="8738" max="8738" width="13.28515625" style="142" bestFit="1" customWidth="1"/>
    <col min="8739" max="8739" width="2.7109375" style="142" customWidth="1"/>
    <col min="8740" max="8740" width="10.7109375" style="142" customWidth="1"/>
    <col min="8741" max="8741" width="11.85546875" style="142" bestFit="1" customWidth="1"/>
    <col min="8742" max="8745" width="15.42578125" style="142" bestFit="1" customWidth="1"/>
    <col min="8746" max="8746" width="13.7109375" style="142" bestFit="1" customWidth="1"/>
    <col min="8747" max="8747" width="17.7109375" style="142" bestFit="1" customWidth="1"/>
    <col min="8748" max="8962" width="9.140625" style="142"/>
    <col min="8963" max="8963" width="20.42578125" style="142" bestFit="1" customWidth="1"/>
    <col min="8964" max="8967" width="0" style="142" hidden="1" customWidth="1"/>
    <col min="8968" max="8968" width="54.28515625" style="142" customWidth="1"/>
    <col min="8969" max="8969" width="0" style="142" hidden="1" customWidth="1"/>
    <col min="8970" max="8970" width="11.85546875" style="142" bestFit="1" customWidth="1"/>
    <col min="8971" max="8974" width="0" style="142" hidden="1" customWidth="1"/>
    <col min="8975" max="8975" width="10.5703125" style="142" bestFit="1" customWidth="1"/>
    <col min="8976" max="8976" width="0" style="142" hidden="1" customWidth="1"/>
    <col min="8977" max="8977" width="2.7109375" style="142" customWidth="1"/>
    <col min="8978" max="8978" width="0" style="142" hidden="1" customWidth="1"/>
    <col min="8979" max="8979" width="11.85546875" style="142" bestFit="1" customWidth="1"/>
    <col min="8980" max="8983" width="0" style="142" hidden="1" customWidth="1"/>
    <col min="8984" max="8984" width="10.5703125" style="142" bestFit="1" customWidth="1"/>
    <col min="8985" max="8985" width="0" style="142" hidden="1" customWidth="1"/>
    <col min="8986" max="8986" width="2.7109375" style="142" customWidth="1"/>
    <col min="8987" max="8987" width="12.42578125" style="142" bestFit="1" customWidth="1"/>
    <col min="8988" max="8988" width="11.85546875" style="142" bestFit="1" customWidth="1"/>
    <col min="8989" max="8992" width="15.42578125" style="142" bestFit="1" customWidth="1"/>
    <col min="8993" max="8993" width="13.7109375" style="142" bestFit="1" customWidth="1"/>
    <col min="8994" max="8994" width="13.28515625" style="142" bestFit="1" customWidth="1"/>
    <col min="8995" max="8995" width="2.7109375" style="142" customWidth="1"/>
    <col min="8996" max="8996" width="10.7109375" style="142" customWidth="1"/>
    <col min="8997" max="8997" width="11.85546875" style="142" bestFit="1" customWidth="1"/>
    <col min="8998" max="9001" width="15.42578125" style="142" bestFit="1" customWidth="1"/>
    <col min="9002" max="9002" width="13.7109375" style="142" bestFit="1" customWidth="1"/>
    <col min="9003" max="9003" width="17.7109375" style="142" bestFit="1" customWidth="1"/>
    <col min="9004" max="9218" width="9.140625" style="142"/>
    <col min="9219" max="9219" width="20.42578125" style="142" bestFit="1" customWidth="1"/>
    <col min="9220" max="9223" width="0" style="142" hidden="1" customWidth="1"/>
    <col min="9224" max="9224" width="54.28515625" style="142" customWidth="1"/>
    <col min="9225" max="9225" width="0" style="142" hidden="1" customWidth="1"/>
    <col min="9226" max="9226" width="11.85546875" style="142" bestFit="1" customWidth="1"/>
    <col min="9227" max="9230" width="0" style="142" hidden="1" customWidth="1"/>
    <col min="9231" max="9231" width="10.5703125" style="142" bestFit="1" customWidth="1"/>
    <col min="9232" max="9232" width="0" style="142" hidden="1" customWidth="1"/>
    <col min="9233" max="9233" width="2.7109375" style="142" customWidth="1"/>
    <col min="9234" max="9234" width="0" style="142" hidden="1" customWidth="1"/>
    <col min="9235" max="9235" width="11.85546875" style="142" bestFit="1" customWidth="1"/>
    <col min="9236" max="9239" width="0" style="142" hidden="1" customWidth="1"/>
    <col min="9240" max="9240" width="10.5703125" style="142" bestFit="1" customWidth="1"/>
    <col min="9241" max="9241" width="0" style="142" hidden="1" customWidth="1"/>
    <col min="9242" max="9242" width="2.7109375" style="142" customWidth="1"/>
    <col min="9243" max="9243" width="12.42578125" style="142" bestFit="1" customWidth="1"/>
    <col min="9244" max="9244" width="11.85546875" style="142" bestFit="1" customWidth="1"/>
    <col min="9245" max="9248" width="15.42578125" style="142" bestFit="1" customWidth="1"/>
    <col min="9249" max="9249" width="13.7109375" style="142" bestFit="1" customWidth="1"/>
    <col min="9250" max="9250" width="13.28515625" style="142" bestFit="1" customWidth="1"/>
    <col min="9251" max="9251" width="2.7109375" style="142" customWidth="1"/>
    <col min="9252" max="9252" width="10.7109375" style="142" customWidth="1"/>
    <col min="9253" max="9253" width="11.85546875" style="142" bestFit="1" customWidth="1"/>
    <col min="9254" max="9257" width="15.42578125" style="142" bestFit="1" customWidth="1"/>
    <col min="9258" max="9258" width="13.7109375" style="142" bestFit="1" customWidth="1"/>
    <col min="9259" max="9259" width="17.7109375" style="142" bestFit="1" customWidth="1"/>
    <col min="9260" max="9474" width="9.140625" style="142"/>
    <col min="9475" max="9475" width="20.42578125" style="142" bestFit="1" customWidth="1"/>
    <col min="9476" max="9479" width="0" style="142" hidden="1" customWidth="1"/>
    <col min="9480" max="9480" width="54.28515625" style="142" customWidth="1"/>
    <col min="9481" max="9481" width="0" style="142" hidden="1" customWidth="1"/>
    <col min="9482" max="9482" width="11.85546875" style="142" bestFit="1" customWidth="1"/>
    <col min="9483" max="9486" width="0" style="142" hidden="1" customWidth="1"/>
    <col min="9487" max="9487" width="10.5703125" style="142" bestFit="1" customWidth="1"/>
    <col min="9488" max="9488" width="0" style="142" hidden="1" customWidth="1"/>
    <col min="9489" max="9489" width="2.7109375" style="142" customWidth="1"/>
    <col min="9490" max="9490" width="0" style="142" hidden="1" customWidth="1"/>
    <col min="9491" max="9491" width="11.85546875" style="142" bestFit="1" customWidth="1"/>
    <col min="9492" max="9495" width="0" style="142" hidden="1" customWidth="1"/>
    <col min="9496" max="9496" width="10.5703125" style="142" bestFit="1" customWidth="1"/>
    <col min="9497" max="9497" width="0" style="142" hidden="1" customWidth="1"/>
    <col min="9498" max="9498" width="2.7109375" style="142" customWidth="1"/>
    <col min="9499" max="9499" width="12.42578125" style="142" bestFit="1" customWidth="1"/>
    <col min="9500" max="9500" width="11.85546875" style="142" bestFit="1" customWidth="1"/>
    <col min="9501" max="9504" width="15.42578125" style="142" bestFit="1" customWidth="1"/>
    <col min="9505" max="9505" width="13.7109375" style="142" bestFit="1" customWidth="1"/>
    <col min="9506" max="9506" width="13.28515625" style="142" bestFit="1" customWidth="1"/>
    <col min="9507" max="9507" width="2.7109375" style="142" customWidth="1"/>
    <col min="9508" max="9508" width="10.7109375" style="142" customWidth="1"/>
    <col min="9509" max="9509" width="11.85546875" style="142" bestFit="1" customWidth="1"/>
    <col min="9510" max="9513" width="15.42578125" style="142" bestFit="1" customWidth="1"/>
    <col min="9514" max="9514" width="13.7109375" style="142" bestFit="1" customWidth="1"/>
    <col min="9515" max="9515" width="17.7109375" style="142" bestFit="1" customWidth="1"/>
    <col min="9516" max="9730" width="9.140625" style="142"/>
    <col min="9731" max="9731" width="20.42578125" style="142" bestFit="1" customWidth="1"/>
    <col min="9732" max="9735" width="0" style="142" hidden="1" customWidth="1"/>
    <col min="9736" max="9736" width="54.28515625" style="142" customWidth="1"/>
    <col min="9737" max="9737" width="0" style="142" hidden="1" customWidth="1"/>
    <col min="9738" max="9738" width="11.85546875" style="142" bestFit="1" customWidth="1"/>
    <col min="9739" max="9742" width="0" style="142" hidden="1" customWidth="1"/>
    <col min="9743" max="9743" width="10.5703125" style="142" bestFit="1" customWidth="1"/>
    <col min="9744" max="9744" width="0" style="142" hidden="1" customWidth="1"/>
    <col min="9745" max="9745" width="2.7109375" style="142" customWidth="1"/>
    <col min="9746" max="9746" width="0" style="142" hidden="1" customWidth="1"/>
    <col min="9747" max="9747" width="11.85546875" style="142" bestFit="1" customWidth="1"/>
    <col min="9748" max="9751" width="0" style="142" hidden="1" customWidth="1"/>
    <col min="9752" max="9752" width="10.5703125" style="142" bestFit="1" customWidth="1"/>
    <col min="9753" max="9753" width="0" style="142" hidden="1" customWidth="1"/>
    <col min="9754" max="9754" width="2.7109375" style="142" customWidth="1"/>
    <col min="9755" max="9755" width="12.42578125" style="142" bestFit="1" customWidth="1"/>
    <col min="9756" max="9756" width="11.85546875" style="142" bestFit="1" customWidth="1"/>
    <col min="9757" max="9760" width="15.42578125" style="142" bestFit="1" customWidth="1"/>
    <col min="9761" max="9761" width="13.7109375" style="142" bestFit="1" customWidth="1"/>
    <col min="9762" max="9762" width="13.28515625" style="142" bestFit="1" customWidth="1"/>
    <col min="9763" max="9763" width="2.7109375" style="142" customWidth="1"/>
    <col min="9764" max="9764" width="10.7109375" style="142" customWidth="1"/>
    <col min="9765" max="9765" width="11.85546875" style="142" bestFit="1" customWidth="1"/>
    <col min="9766" max="9769" width="15.42578125" style="142" bestFit="1" customWidth="1"/>
    <col min="9770" max="9770" width="13.7109375" style="142" bestFit="1" customWidth="1"/>
    <col min="9771" max="9771" width="17.7109375" style="142" bestFit="1" customWidth="1"/>
    <col min="9772" max="9986" width="9.140625" style="142"/>
    <col min="9987" max="9987" width="20.42578125" style="142" bestFit="1" customWidth="1"/>
    <col min="9988" max="9991" width="0" style="142" hidden="1" customWidth="1"/>
    <col min="9992" max="9992" width="54.28515625" style="142" customWidth="1"/>
    <col min="9993" max="9993" width="0" style="142" hidden="1" customWidth="1"/>
    <col min="9994" max="9994" width="11.85546875" style="142" bestFit="1" customWidth="1"/>
    <col min="9995" max="9998" width="0" style="142" hidden="1" customWidth="1"/>
    <col min="9999" max="9999" width="10.5703125" style="142" bestFit="1" customWidth="1"/>
    <col min="10000" max="10000" width="0" style="142" hidden="1" customWidth="1"/>
    <col min="10001" max="10001" width="2.7109375" style="142" customWidth="1"/>
    <col min="10002" max="10002" width="0" style="142" hidden="1" customWidth="1"/>
    <col min="10003" max="10003" width="11.85546875" style="142" bestFit="1" customWidth="1"/>
    <col min="10004" max="10007" width="0" style="142" hidden="1" customWidth="1"/>
    <col min="10008" max="10008" width="10.5703125" style="142" bestFit="1" customWidth="1"/>
    <col min="10009" max="10009" width="0" style="142" hidden="1" customWidth="1"/>
    <col min="10010" max="10010" width="2.7109375" style="142" customWidth="1"/>
    <col min="10011" max="10011" width="12.42578125" style="142" bestFit="1" customWidth="1"/>
    <col min="10012" max="10012" width="11.85546875" style="142" bestFit="1" customWidth="1"/>
    <col min="10013" max="10016" width="15.42578125" style="142" bestFit="1" customWidth="1"/>
    <col min="10017" max="10017" width="13.7109375" style="142" bestFit="1" customWidth="1"/>
    <col min="10018" max="10018" width="13.28515625" style="142" bestFit="1" customWidth="1"/>
    <col min="10019" max="10019" width="2.7109375" style="142" customWidth="1"/>
    <col min="10020" max="10020" width="10.7109375" style="142" customWidth="1"/>
    <col min="10021" max="10021" width="11.85546875" style="142" bestFit="1" customWidth="1"/>
    <col min="10022" max="10025" width="15.42578125" style="142" bestFit="1" customWidth="1"/>
    <col min="10026" max="10026" width="13.7109375" style="142" bestFit="1" customWidth="1"/>
    <col min="10027" max="10027" width="17.7109375" style="142" bestFit="1" customWidth="1"/>
    <col min="10028" max="10242" width="9.140625" style="142"/>
    <col min="10243" max="10243" width="20.42578125" style="142" bestFit="1" customWidth="1"/>
    <col min="10244" max="10247" width="0" style="142" hidden="1" customWidth="1"/>
    <col min="10248" max="10248" width="54.28515625" style="142" customWidth="1"/>
    <col min="10249" max="10249" width="0" style="142" hidden="1" customWidth="1"/>
    <col min="10250" max="10250" width="11.85546875" style="142" bestFit="1" customWidth="1"/>
    <col min="10251" max="10254" width="0" style="142" hidden="1" customWidth="1"/>
    <col min="10255" max="10255" width="10.5703125" style="142" bestFit="1" customWidth="1"/>
    <col min="10256" max="10256" width="0" style="142" hidden="1" customWidth="1"/>
    <col min="10257" max="10257" width="2.7109375" style="142" customWidth="1"/>
    <col min="10258" max="10258" width="0" style="142" hidden="1" customWidth="1"/>
    <col min="10259" max="10259" width="11.85546875" style="142" bestFit="1" customWidth="1"/>
    <col min="10260" max="10263" width="0" style="142" hidden="1" customWidth="1"/>
    <col min="10264" max="10264" width="10.5703125" style="142" bestFit="1" customWidth="1"/>
    <col min="10265" max="10265" width="0" style="142" hidden="1" customWidth="1"/>
    <col min="10266" max="10266" width="2.7109375" style="142" customWidth="1"/>
    <col min="10267" max="10267" width="12.42578125" style="142" bestFit="1" customWidth="1"/>
    <col min="10268" max="10268" width="11.85546875" style="142" bestFit="1" customWidth="1"/>
    <col min="10269" max="10272" width="15.42578125" style="142" bestFit="1" customWidth="1"/>
    <col min="10273" max="10273" width="13.7109375" style="142" bestFit="1" customWidth="1"/>
    <col min="10274" max="10274" width="13.28515625" style="142" bestFit="1" customWidth="1"/>
    <col min="10275" max="10275" width="2.7109375" style="142" customWidth="1"/>
    <col min="10276" max="10276" width="10.7109375" style="142" customWidth="1"/>
    <col min="10277" max="10277" width="11.85546875" style="142" bestFit="1" customWidth="1"/>
    <col min="10278" max="10281" width="15.42578125" style="142" bestFit="1" customWidth="1"/>
    <col min="10282" max="10282" width="13.7109375" style="142" bestFit="1" customWidth="1"/>
    <col min="10283" max="10283" width="17.7109375" style="142" bestFit="1" customWidth="1"/>
    <col min="10284" max="10498" width="9.140625" style="142"/>
    <col min="10499" max="10499" width="20.42578125" style="142" bestFit="1" customWidth="1"/>
    <col min="10500" max="10503" width="0" style="142" hidden="1" customWidth="1"/>
    <col min="10504" max="10504" width="54.28515625" style="142" customWidth="1"/>
    <col min="10505" max="10505" width="0" style="142" hidden="1" customWidth="1"/>
    <col min="10506" max="10506" width="11.85546875" style="142" bestFit="1" customWidth="1"/>
    <col min="10507" max="10510" width="0" style="142" hidden="1" customWidth="1"/>
    <col min="10511" max="10511" width="10.5703125" style="142" bestFit="1" customWidth="1"/>
    <col min="10512" max="10512" width="0" style="142" hidden="1" customWidth="1"/>
    <col min="10513" max="10513" width="2.7109375" style="142" customWidth="1"/>
    <col min="10514" max="10514" width="0" style="142" hidden="1" customWidth="1"/>
    <col min="10515" max="10515" width="11.85546875" style="142" bestFit="1" customWidth="1"/>
    <col min="10516" max="10519" width="0" style="142" hidden="1" customWidth="1"/>
    <col min="10520" max="10520" width="10.5703125" style="142" bestFit="1" customWidth="1"/>
    <col min="10521" max="10521" width="0" style="142" hidden="1" customWidth="1"/>
    <col min="10522" max="10522" width="2.7109375" style="142" customWidth="1"/>
    <col min="10523" max="10523" width="12.42578125" style="142" bestFit="1" customWidth="1"/>
    <col min="10524" max="10524" width="11.85546875" style="142" bestFit="1" customWidth="1"/>
    <col min="10525" max="10528" width="15.42578125" style="142" bestFit="1" customWidth="1"/>
    <col min="10529" max="10529" width="13.7109375" style="142" bestFit="1" customWidth="1"/>
    <col min="10530" max="10530" width="13.28515625" style="142" bestFit="1" customWidth="1"/>
    <col min="10531" max="10531" width="2.7109375" style="142" customWidth="1"/>
    <col min="10532" max="10532" width="10.7109375" style="142" customWidth="1"/>
    <col min="10533" max="10533" width="11.85546875" style="142" bestFit="1" customWidth="1"/>
    <col min="10534" max="10537" width="15.42578125" style="142" bestFit="1" customWidth="1"/>
    <col min="10538" max="10538" width="13.7109375" style="142" bestFit="1" customWidth="1"/>
    <col min="10539" max="10539" width="17.7109375" style="142" bestFit="1" customWidth="1"/>
    <col min="10540" max="10754" width="9.140625" style="142"/>
    <col min="10755" max="10755" width="20.42578125" style="142" bestFit="1" customWidth="1"/>
    <col min="10756" max="10759" width="0" style="142" hidden="1" customWidth="1"/>
    <col min="10760" max="10760" width="54.28515625" style="142" customWidth="1"/>
    <col min="10761" max="10761" width="0" style="142" hidden="1" customWidth="1"/>
    <col min="10762" max="10762" width="11.85546875" style="142" bestFit="1" customWidth="1"/>
    <col min="10763" max="10766" width="0" style="142" hidden="1" customWidth="1"/>
    <col min="10767" max="10767" width="10.5703125" style="142" bestFit="1" customWidth="1"/>
    <col min="10768" max="10768" width="0" style="142" hidden="1" customWidth="1"/>
    <col min="10769" max="10769" width="2.7109375" style="142" customWidth="1"/>
    <col min="10770" max="10770" width="0" style="142" hidden="1" customWidth="1"/>
    <col min="10771" max="10771" width="11.85546875" style="142" bestFit="1" customWidth="1"/>
    <col min="10772" max="10775" width="0" style="142" hidden="1" customWidth="1"/>
    <col min="10776" max="10776" width="10.5703125" style="142" bestFit="1" customWidth="1"/>
    <col min="10777" max="10777" width="0" style="142" hidden="1" customWidth="1"/>
    <col min="10778" max="10778" width="2.7109375" style="142" customWidth="1"/>
    <col min="10779" max="10779" width="12.42578125" style="142" bestFit="1" customWidth="1"/>
    <col min="10780" max="10780" width="11.85546875" style="142" bestFit="1" customWidth="1"/>
    <col min="10781" max="10784" width="15.42578125" style="142" bestFit="1" customWidth="1"/>
    <col min="10785" max="10785" width="13.7109375" style="142" bestFit="1" customWidth="1"/>
    <col min="10786" max="10786" width="13.28515625" style="142" bestFit="1" customWidth="1"/>
    <col min="10787" max="10787" width="2.7109375" style="142" customWidth="1"/>
    <col min="10788" max="10788" width="10.7109375" style="142" customWidth="1"/>
    <col min="10789" max="10789" width="11.85546875" style="142" bestFit="1" customWidth="1"/>
    <col min="10790" max="10793" width="15.42578125" style="142" bestFit="1" customWidth="1"/>
    <col min="10794" max="10794" width="13.7109375" style="142" bestFit="1" customWidth="1"/>
    <col min="10795" max="10795" width="17.7109375" style="142" bestFit="1" customWidth="1"/>
    <col min="10796" max="11010" width="9.140625" style="142"/>
    <col min="11011" max="11011" width="20.42578125" style="142" bestFit="1" customWidth="1"/>
    <col min="11012" max="11015" width="0" style="142" hidden="1" customWidth="1"/>
    <col min="11016" max="11016" width="54.28515625" style="142" customWidth="1"/>
    <col min="11017" max="11017" width="0" style="142" hidden="1" customWidth="1"/>
    <col min="11018" max="11018" width="11.85546875" style="142" bestFit="1" customWidth="1"/>
    <col min="11019" max="11022" width="0" style="142" hidden="1" customWidth="1"/>
    <col min="11023" max="11023" width="10.5703125" style="142" bestFit="1" customWidth="1"/>
    <col min="11024" max="11024" width="0" style="142" hidden="1" customWidth="1"/>
    <col min="11025" max="11025" width="2.7109375" style="142" customWidth="1"/>
    <col min="11026" max="11026" width="0" style="142" hidden="1" customWidth="1"/>
    <col min="11027" max="11027" width="11.85546875" style="142" bestFit="1" customWidth="1"/>
    <col min="11028" max="11031" width="0" style="142" hidden="1" customWidth="1"/>
    <col min="11032" max="11032" width="10.5703125" style="142" bestFit="1" customWidth="1"/>
    <col min="11033" max="11033" width="0" style="142" hidden="1" customWidth="1"/>
    <col min="11034" max="11034" width="2.7109375" style="142" customWidth="1"/>
    <col min="11035" max="11035" width="12.42578125" style="142" bestFit="1" customWidth="1"/>
    <col min="11036" max="11036" width="11.85546875" style="142" bestFit="1" customWidth="1"/>
    <col min="11037" max="11040" width="15.42578125" style="142" bestFit="1" customWidth="1"/>
    <col min="11041" max="11041" width="13.7109375" style="142" bestFit="1" customWidth="1"/>
    <col min="11042" max="11042" width="13.28515625" style="142" bestFit="1" customWidth="1"/>
    <col min="11043" max="11043" width="2.7109375" style="142" customWidth="1"/>
    <col min="11044" max="11044" width="10.7109375" style="142" customWidth="1"/>
    <col min="11045" max="11045" width="11.85546875" style="142" bestFit="1" customWidth="1"/>
    <col min="11046" max="11049" width="15.42578125" style="142" bestFit="1" customWidth="1"/>
    <col min="11050" max="11050" width="13.7109375" style="142" bestFit="1" customWidth="1"/>
    <col min="11051" max="11051" width="17.7109375" style="142" bestFit="1" customWidth="1"/>
    <col min="11052" max="11266" width="9.140625" style="142"/>
    <col min="11267" max="11267" width="20.42578125" style="142" bestFit="1" customWidth="1"/>
    <col min="11268" max="11271" width="0" style="142" hidden="1" customWidth="1"/>
    <col min="11272" max="11272" width="54.28515625" style="142" customWidth="1"/>
    <col min="11273" max="11273" width="0" style="142" hidden="1" customWidth="1"/>
    <col min="11274" max="11274" width="11.85546875" style="142" bestFit="1" customWidth="1"/>
    <col min="11275" max="11278" width="0" style="142" hidden="1" customWidth="1"/>
    <col min="11279" max="11279" width="10.5703125" style="142" bestFit="1" customWidth="1"/>
    <col min="11280" max="11280" width="0" style="142" hidden="1" customWidth="1"/>
    <col min="11281" max="11281" width="2.7109375" style="142" customWidth="1"/>
    <col min="11282" max="11282" width="0" style="142" hidden="1" customWidth="1"/>
    <col min="11283" max="11283" width="11.85546875" style="142" bestFit="1" customWidth="1"/>
    <col min="11284" max="11287" width="0" style="142" hidden="1" customWidth="1"/>
    <col min="11288" max="11288" width="10.5703125" style="142" bestFit="1" customWidth="1"/>
    <col min="11289" max="11289" width="0" style="142" hidden="1" customWidth="1"/>
    <col min="11290" max="11290" width="2.7109375" style="142" customWidth="1"/>
    <col min="11291" max="11291" width="12.42578125" style="142" bestFit="1" customWidth="1"/>
    <col min="11292" max="11292" width="11.85546875" style="142" bestFit="1" customWidth="1"/>
    <col min="11293" max="11296" width="15.42578125" style="142" bestFit="1" customWidth="1"/>
    <col min="11297" max="11297" width="13.7109375" style="142" bestFit="1" customWidth="1"/>
    <col min="11298" max="11298" width="13.28515625" style="142" bestFit="1" customWidth="1"/>
    <col min="11299" max="11299" width="2.7109375" style="142" customWidth="1"/>
    <col min="11300" max="11300" width="10.7109375" style="142" customWidth="1"/>
    <col min="11301" max="11301" width="11.85546875" style="142" bestFit="1" customWidth="1"/>
    <col min="11302" max="11305" width="15.42578125" style="142" bestFit="1" customWidth="1"/>
    <col min="11306" max="11306" width="13.7109375" style="142" bestFit="1" customWidth="1"/>
    <col min="11307" max="11307" width="17.7109375" style="142" bestFit="1" customWidth="1"/>
    <col min="11308" max="11522" width="9.140625" style="142"/>
    <col min="11523" max="11523" width="20.42578125" style="142" bestFit="1" customWidth="1"/>
    <col min="11524" max="11527" width="0" style="142" hidden="1" customWidth="1"/>
    <col min="11528" max="11528" width="54.28515625" style="142" customWidth="1"/>
    <col min="11529" max="11529" width="0" style="142" hidden="1" customWidth="1"/>
    <col min="11530" max="11530" width="11.85546875" style="142" bestFit="1" customWidth="1"/>
    <col min="11531" max="11534" width="0" style="142" hidden="1" customWidth="1"/>
    <col min="11535" max="11535" width="10.5703125" style="142" bestFit="1" customWidth="1"/>
    <col min="11536" max="11536" width="0" style="142" hidden="1" customWidth="1"/>
    <col min="11537" max="11537" width="2.7109375" style="142" customWidth="1"/>
    <col min="11538" max="11538" width="0" style="142" hidden="1" customWidth="1"/>
    <col min="11539" max="11539" width="11.85546875" style="142" bestFit="1" customWidth="1"/>
    <col min="11540" max="11543" width="0" style="142" hidden="1" customWidth="1"/>
    <col min="11544" max="11544" width="10.5703125" style="142" bestFit="1" customWidth="1"/>
    <col min="11545" max="11545" width="0" style="142" hidden="1" customWidth="1"/>
    <col min="11546" max="11546" width="2.7109375" style="142" customWidth="1"/>
    <col min="11547" max="11547" width="12.42578125" style="142" bestFit="1" customWidth="1"/>
    <col min="11548" max="11548" width="11.85546875" style="142" bestFit="1" customWidth="1"/>
    <col min="11549" max="11552" width="15.42578125" style="142" bestFit="1" customWidth="1"/>
    <col min="11553" max="11553" width="13.7109375" style="142" bestFit="1" customWidth="1"/>
    <col min="11554" max="11554" width="13.28515625" style="142" bestFit="1" customWidth="1"/>
    <col min="11555" max="11555" width="2.7109375" style="142" customWidth="1"/>
    <col min="11556" max="11556" width="10.7109375" style="142" customWidth="1"/>
    <col min="11557" max="11557" width="11.85546875" style="142" bestFit="1" customWidth="1"/>
    <col min="11558" max="11561" width="15.42578125" style="142" bestFit="1" customWidth="1"/>
    <col min="11562" max="11562" width="13.7109375" style="142" bestFit="1" customWidth="1"/>
    <col min="11563" max="11563" width="17.7109375" style="142" bestFit="1" customWidth="1"/>
    <col min="11564" max="11778" width="9.140625" style="142"/>
    <col min="11779" max="11779" width="20.42578125" style="142" bestFit="1" customWidth="1"/>
    <col min="11780" max="11783" width="0" style="142" hidden="1" customWidth="1"/>
    <col min="11784" max="11784" width="54.28515625" style="142" customWidth="1"/>
    <col min="11785" max="11785" width="0" style="142" hidden="1" customWidth="1"/>
    <col min="11786" max="11786" width="11.85546875" style="142" bestFit="1" customWidth="1"/>
    <col min="11787" max="11790" width="0" style="142" hidden="1" customWidth="1"/>
    <col min="11791" max="11791" width="10.5703125" style="142" bestFit="1" customWidth="1"/>
    <col min="11792" max="11792" width="0" style="142" hidden="1" customWidth="1"/>
    <col min="11793" max="11793" width="2.7109375" style="142" customWidth="1"/>
    <col min="11794" max="11794" width="0" style="142" hidden="1" customWidth="1"/>
    <col min="11795" max="11795" width="11.85546875" style="142" bestFit="1" customWidth="1"/>
    <col min="11796" max="11799" width="0" style="142" hidden="1" customWidth="1"/>
    <col min="11800" max="11800" width="10.5703125" style="142" bestFit="1" customWidth="1"/>
    <col min="11801" max="11801" width="0" style="142" hidden="1" customWidth="1"/>
    <col min="11802" max="11802" width="2.7109375" style="142" customWidth="1"/>
    <col min="11803" max="11803" width="12.42578125" style="142" bestFit="1" customWidth="1"/>
    <col min="11804" max="11804" width="11.85546875" style="142" bestFit="1" customWidth="1"/>
    <col min="11805" max="11808" width="15.42578125" style="142" bestFit="1" customWidth="1"/>
    <col min="11809" max="11809" width="13.7109375" style="142" bestFit="1" customWidth="1"/>
    <col min="11810" max="11810" width="13.28515625" style="142" bestFit="1" customWidth="1"/>
    <col min="11811" max="11811" width="2.7109375" style="142" customWidth="1"/>
    <col min="11812" max="11812" width="10.7109375" style="142" customWidth="1"/>
    <col min="11813" max="11813" width="11.85546875" style="142" bestFit="1" customWidth="1"/>
    <col min="11814" max="11817" width="15.42578125" style="142" bestFit="1" customWidth="1"/>
    <col min="11818" max="11818" width="13.7109375" style="142" bestFit="1" customWidth="1"/>
    <col min="11819" max="11819" width="17.7109375" style="142" bestFit="1" customWidth="1"/>
    <col min="11820" max="12034" width="9.140625" style="142"/>
    <col min="12035" max="12035" width="20.42578125" style="142" bestFit="1" customWidth="1"/>
    <col min="12036" max="12039" width="0" style="142" hidden="1" customWidth="1"/>
    <col min="12040" max="12040" width="54.28515625" style="142" customWidth="1"/>
    <col min="12041" max="12041" width="0" style="142" hidden="1" customWidth="1"/>
    <col min="12042" max="12042" width="11.85546875" style="142" bestFit="1" customWidth="1"/>
    <col min="12043" max="12046" width="0" style="142" hidden="1" customWidth="1"/>
    <col min="12047" max="12047" width="10.5703125" style="142" bestFit="1" customWidth="1"/>
    <col min="12048" max="12048" width="0" style="142" hidden="1" customWidth="1"/>
    <col min="12049" max="12049" width="2.7109375" style="142" customWidth="1"/>
    <col min="12050" max="12050" width="0" style="142" hidden="1" customWidth="1"/>
    <col min="12051" max="12051" width="11.85546875" style="142" bestFit="1" customWidth="1"/>
    <col min="12052" max="12055" width="0" style="142" hidden="1" customWidth="1"/>
    <col min="12056" max="12056" width="10.5703125" style="142" bestFit="1" customWidth="1"/>
    <col min="12057" max="12057" width="0" style="142" hidden="1" customWidth="1"/>
    <col min="12058" max="12058" width="2.7109375" style="142" customWidth="1"/>
    <col min="12059" max="12059" width="12.42578125" style="142" bestFit="1" customWidth="1"/>
    <col min="12060" max="12060" width="11.85546875" style="142" bestFit="1" customWidth="1"/>
    <col min="12061" max="12064" width="15.42578125" style="142" bestFit="1" customWidth="1"/>
    <col min="12065" max="12065" width="13.7109375" style="142" bestFit="1" customWidth="1"/>
    <col min="12066" max="12066" width="13.28515625" style="142" bestFit="1" customWidth="1"/>
    <col min="12067" max="12067" width="2.7109375" style="142" customWidth="1"/>
    <col min="12068" max="12068" width="10.7109375" style="142" customWidth="1"/>
    <col min="12069" max="12069" width="11.85546875" style="142" bestFit="1" customWidth="1"/>
    <col min="12070" max="12073" width="15.42578125" style="142" bestFit="1" customWidth="1"/>
    <col min="12074" max="12074" width="13.7109375" style="142" bestFit="1" customWidth="1"/>
    <col min="12075" max="12075" width="17.7109375" style="142" bestFit="1" customWidth="1"/>
    <col min="12076" max="12290" width="9.140625" style="142"/>
    <col min="12291" max="12291" width="20.42578125" style="142" bestFit="1" customWidth="1"/>
    <col min="12292" max="12295" width="0" style="142" hidden="1" customWidth="1"/>
    <col min="12296" max="12296" width="54.28515625" style="142" customWidth="1"/>
    <col min="12297" max="12297" width="0" style="142" hidden="1" customWidth="1"/>
    <col min="12298" max="12298" width="11.85546875" style="142" bestFit="1" customWidth="1"/>
    <col min="12299" max="12302" width="0" style="142" hidden="1" customWidth="1"/>
    <col min="12303" max="12303" width="10.5703125" style="142" bestFit="1" customWidth="1"/>
    <col min="12304" max="12304" width="0" style="142" hidden="1" customWidth="1"/>
    <col min="12305" max="12305" width="2.7109375" style="142" customWidth="1"/>
    <col min="12306" max="12306" width="0" style="142" hidden="1" customWidth="1"/>
    <col min="12307" max="12307" width="11.85546875" style="142" bestFit="1" customWidth="1"/>
    <col min="12308" max="12311" width="0" style="142" hidden="1" customWidth="1"/>
    <col min="12312" max="12312" width="10.5703125" style="142" bestFit="1" customWidth="1"/>
    <col min="12313" max="12313" width="0" style="142" hidden="1" customWidth="1"/>
    <col min="12314" max="12314" width="2.7109375" style="142" customWidth="1"/>
    <col min="12315" max="12315" width="12.42578125" style="142" bestFit="1" customWidth="1"/>
    <col min="12316" max="12316" width="11.85546875" style="142" bestFit="1" customWidth="1"/>
    <col min="12317" max="12320" width="15.42578125" style="142" bestFit="1" customWidth="1"/>
    <col min="12321" max="12321" width="13.7109375" style="142" bestFit="1" customWidth="1"/>
    <col min="12322" max="12322" width="13.28515625" style="142" bestFit="1" customWidth="1"/>
    <col min="12323" max="12323" width="2.7109375" style="142" customWidth="1"/>
    <col min="12324" max="12324" width="10.7109375" style="142" customWidth="1"/>
    <col min="12325" max="12325" width="11.85546875" style="142" bestFit="1" customWidth="1"/>
    <col min="12326" max="12329" width="15.42578125" style="142" bestFit="1" customWidth="1"/>
    <col min="12330" max="12330" width="13.7109375" style="142" bestFit="1" customWidth="1"/>
    <col min="12331" max="12331" width="17.7109375" style="142" bestFit="1" customWidth="1"/>
    <col min="12332" max="12546" width="9.140625" style="142"/>
    <col min="12547" max="12547" width="20.42578125" style="142" bestFit="1" customWidth="1"/>
    <col min="12548" max="12551" width="0" style="142" hidden="1" customWidth="1"/>
    <col min="12552" max="12552" width="54.28515625" style="142" customWidth="1"/>
    <col min="12553" max="12553" width="0" style="142" hidden="1" customWidth="1"/>
    <col min="12554" max="12554" width="11.85546875" style="142" bestFit="1" customWidth="1"/>
    <col min="12555" max="12558" width="0" style="142" hidden="1" customWidth="1"/>
    <col min="12559" max="12559" width="10.5703125" style="142" bestFit="1" customWidth="1"/>
    <col min="12560" max="12560" width="0" style="142" hidden="1" customWidth="1"/>
    <col min="12561" max="12561" width="2.7109375" style="142" customWidth="1"/>
    <col min="12562" max="12562" width="0" style="142" hidden="1" customWidth="1"/>
    <col min="12563" max="12563" width="11.85546875" style="142" bestFit="1" customWidth="1"/>
    <col min="12564" max="12567" width="0" style="142" hidden="1" customWidth="1"/>
    <col min="12568" max="12568" width="10.5703125" style="142" bestFit="1" customWidth="1"/>
    <col min="12569" max="12569" width="0" style="142" hidden="1" customWidth="1"/>
    <col min="12570" max="12570" width="2.7109375" style="142" customWidth="1"/>
    <col min="12571" max="12571" width="12.42578125" style="142" bestFit="1" customWidth="1"/>
    <col min="12572" max="12572" width="11.85546875" style="142" bestFit="1" customWidth="1"/>
    <col min="12573" max="12576" width="15.42578125" style="142" bestFit="1" customWidth="1"/>
    <col min="12577" max="12577" width="13.7109375" style="142" bestFit="1" customWidth="1"/>
    <col min="12578" max="12578" width="13.28515625" style="142" bestFit="1" customWidth="1"/>
    <col min="12579" max="12579" width="2.7109375" style="142" customWidth="1"/>
    <col min="12580" max="12580" width="10.7109375" style="142" customWidth="1"/>
    <col min="12581" max="12581" width="11.85546875" style="142" bestFit="1" customWidth="1"/>
    <col min="12582" max="12585" width="15.42578125" style="142" bestFit="1" customWidth="1"/>
    <col min="12586" max="12586" width="13.7109375" style="142" bestFit="1" customWidth="1"/>
    <col min="12587" max="12587" width="17.7109375" style="142" bestFit="1" customWidth="1"/>
    <col min="12588" max="12802" width="9.140625" style="142"/>
    <col min="12803" max="12803" width="20.42578125" style="142" bestFit="1" customWidth="1"/>
    <col min="12804" max="12807" width="0" style="142" hidden="1" customWidth="1"/>
    <col min="12808" max="12808" width="54.28515625" style="142" customWidth="1"/>
    <col min="12809" max="12809" width="0" style="142" hidden="1" customWidth="1"/>
    <col min="12810" max="12810" width="11.85546875" style="142" bestFit="1" customWidth="1"/>
    <col min="12811" max="12814" width="0" style="142" hidden="1" customWidth="1"/>
    <col min="12815" max="12815" width="10.5703125" style="142" bestFit="1" customWidth="1"/>
    <col min="12816" max="12816" width="0" style="142" hidden="1" customWidth="1"/>
    <col min="12817" max="12817" width="2.7109375" style="142" customWidth="1"/>
    <col min="12818" max="12818" width="0" style="142" hidden="1" customWidth="1"/>
    <col min="12819" max="12819" width="11.85546875" style="142" bestFit="1" customWidth="1"/>
    <col min="12820" max="12823" width="0" style="142" hidden="1" customWidth="1"/>
    <col min="12824" max="12824" width="10.5703125" style="142" bestFit="1" customWidth="1"/>
    <col min="12825" max="12825" width="0" style="142" hidden="1" customWidth="1"/>
    <col min="12826" max="12826" width="2.7109375" style="142" customWidth="1"/>
    <col min="12827" max="12827" width="12.42578125" style="142" bestFit="1" customWidth="1"/>
    <col min="12828" max="12828" width="11.85546875" style="142" bestFit="1" customWidth="1"/>
    <col min="12829" max="12832" width="15.42578125" style="142" bestFit="1" customWidth="1"/>
    <col min="12833" max="12833" width="13.7109375" style="142" bestFit="1" customWidth="1"/>
    <col min="12834" max="12834" width="13.28515625" style="142" bestFit="1" customWidth="1"/>
    <col min="12835" max="12835" width="2.7109375" style="142" customWidth="1"/>
    <col min="12836" max="12836" width="10.7109375" style="142" customWidth="1"/>
    <col min="12837" max="12837" width="11.85546875" style="142" bestFit="1" customWidth="1"/>
    <col min="12838" max="12841" width="15.42578125" style="142" bestFit="1" customWidth="1"/>
    <col min="12842" max="12842" width="13.7109375" style="142" bestFit="1" customWidth="1"/>
    <col min="12843" max="12843" width="17.7109375" style="142" bestFit="1" customWidth="1"/>
    <col min="12844" max="13058" width="9.140625" style="142"/>
    <col min="13059" max="13059" width="20.42578125" style="142" bestFit="1" customWidth="1"/>
    <col min="13060" max="13063" width="0" style="142" hidden="1" customWidth="1"/>
    <col min="13064" max="13064" width="54.28515625" style="142" customWidth="1"/>
    <col min="13065" max="13065" width="0" style="142" hidden="1" customWidth="1"/>
    <col min="13066" max="13066" width="11.85546875" style="142" bestFit="1" customWidth="1"/>
    <col min="13067" max="13070" width="0" style="142" hidden="1" customWidth="1"/>
    <col min="13071" max="13071" width="10.5703125" style="142" bestFit="1" customWidth="1"/>
    <col min="13072" max="13072" width="0" style="142" hidden="1" customWidth="1"/>
    <col min="13073" max="13073" width="2.7109375" style="142" customWidth="1"/>
    <col min="13074" max="13074" width="0" style="142" hidden="1" customWidth="1"/>
    <col min="13075" max="13075" width="11.85546875" style="142" bestFit="1" customWidth="1"/>
    <col min="13076" max="13079" width="0" style="142" hidden="1" customWidth="1"/>
    <col min="13080" max="13080" width="10.5703125" style="142" bestFit="1" customWidth="1"/>
    <col min="13081" max="13081" width="0" style="142" hidden="1" customWidth="1"/>
    <col min="13082" max="13082" width="2.7109375" style="142" customWidth="1"/>
    <col min="13083" max="13083" width="12.42578125" style="142" bestFit="1" customWidth="1"/>
    <col min="13084" max="13084" width="11.85546875" style="142" bestFit="1" customWidth="1"/>
    <col min="13085" max="13088" width="15.42578125" style="142" bestFit="1" customWidth="1"/>
    <col min="13089" max="13089" width="13.7109375" style="142" bestFit="1" customWidth="1"/>
    <col min="13090" max="13090" width="13.28515625" style="142" bestFit="1" customWidth="1"/>
    <col min="13091" max="13091" width="2.7109375" style="142" customWidth="1"/>
    <col min="13092" max="13092" width="10.7109375" style="142" customWidth="1"/>
    <col min="13093" max="13093" width="11.85546875" style="142" bestFit="1" customWidth="1"/>
    <col min="13094" max="13097" width="15.42578125" style="142" bestFit="1" customWidth="1"/>
    <col min="13098" max="13098" width="13.7109375" style="142" bestFit="1" customWidth="1"/>
    <col min="13099" max="13099" width="17.7109375" style="142" bestFit="1" customWidth="1"/>
    <col min="13100" max="13314" width="9.140625" style="142"/>
    <col min="13315" max="13315" width="20.42578125" style="142" bestFit="1" customWidth="1"/>
    <col min="13316" max="13319" width="0" style="142" hidden="1" customWidth="1"/>
    <col min="13320" max="13320" width="54.28515625" style="142" customWidth="1"/>
    <col min="13321" max="13321" width="0" style="142" hidden="1" customWidth="1"/>
    <col min="13322" max="13322" width="11.85546875" style="142" bestFit="1" customWidth="1"/>
    <col min="13323" max="13326" width="0" style="142" hidden="1" customWidth="1"/>
    <col min="13327" max="13327" width="10.5703125" style="142" bestFit="1" customWidth="1"/>
    <col min="13328" max="13328" width="0" style="142" hidden="1" customWidth="1"/>
    <col min="13329" max="13329" width="2.7109375" style="142" customWidth="1"/>
    <col min="13330" max="13330" width="0" style="142" hidden="1" customWidth="1"/>
    <col min="13331" max="13331" width="11.85546875" style="142" bestFit="1" customWidth="1"/>
    <col min="13332" max="13335" width="0" style="142" hidden="1" customWidth="1"/>
    <col min="13336" max="13336" width="10.5703125" style="142" bestFit="1" customWidth="1"/>
    <col min="13337" max="13337" width="0" style="142" hidden="1" customWidth="1"/>
    <col min="13338" max="13338" width="2.7109375" style="142" customWidth="1"/>
    <col min="13339" max="13339" width="12.42578125" style="142" bestFit="1" customWidth="1"/>
    <col min="13340" max="13340" width="11.85546875" style="142" bestFit="1" customWidth="1"/>
    <col min="13341" max="13344" width="15.42578125" style="142" bestFit="1" customWidth="1"/>
    <col min="13345" max="13345" width="13.7109375" style="142" bestFit="1" customWidth="1"/>
    <col min="13346" max="13346" width="13.28515625" style="142" bestFit="1" customWidth="1"/>
    <col min="13347" max="13347" width="2.7109375" style="142" customWidth="1"/>
    <col min="13348" max="13348" width="10.7109375" style="142" customWidth="1"/>
    <col min="13349" max="13349" width="11.85546875" style="142" bestFit="1" customWidth="1"/>
    <col min="13350" max="13353" width="15.42578125" style="142" bestFit="1" customWidth="1"/>
    <col min="13354" max="13354" width="13.7109375" style="142" bestFit="1" customWidth="1"/>
    <col min="13355" max="13355" width="17.7109375" style="142" bestFit="1" customWidth="1"/>
    <col min="13356" max="13570" width="9.140625" style="142"/>
    <col min="13571" max="13571" width="20.42578125" style="142" bestFit="1" customWidth="1"/>
    <col min="13572" max="13575" width="0" style="142" hidden="1" customWidth="1"/>
    <col min="13576" max="13576" width="54.28515625" style="142" customWidth="1"/>
    <col min="13577" max="13577" width="0" style="142" hidden="1" customWidth="1"/>
    <col min="13578" max="13578" width="11.85546875" style="142" bestFit="1" customWidth="1"/>
    <col min="13579" max="13582" width="0" style="142" hidden="1" customWidth="1"/>
    <col min="13583" max="13583" width="10.5703125" style="142" bestFit="1" customWidth="1"/>
    <col min="13584" max="13584" width="0" style="142" hidden="1" customWidth="1"/>
    <col min="13585" max="13585" width="2.7109375" style="142" customWidth="1"/>
    <col min="13586" max="13586" width="0" style="142" hidden="1" customWidth="1"/>
    <col min="13587" max="13587" width="11.85546875" style="142" bestFit="1" customWidth="1"/>
    <col min="13588" max="13591" width="0" style="142" hidden="1" customWidth="1"/>
    <col min="13592" max="13592" width="10.5703125" style="142" bestFit="1" customWidth="1"/>
    <col min="13593" max="13593" width="0" style="142" hidden="1" customWidth="1"/>
    <col min="13594" max="13594" width="2.7109375" style="142" customWidth="1"/>
    <col min="13595" max="13595" width="12.42578125" style="142" bestFit="1" customWidth="1"/>
    <col min="13596" max="13596" width="11.85546875" style="142" bestFit="1" customWidth="1"/>
    <col min="13597" max="13600" width="15.42578125" style="142" bestFit="1" customWidth="1"/>
    <col min="13601" max="13601" width="13.7109375" style="142" bestFit="1" customWidth="1"/>
    <col min="13602" max="13602" width="13.28515625" style="142" bestFit="1" customWidth="1"/>
    <col min="13603" max="13603" width="2.7109375" style="142" customWidth="1"/>
    <col min="13604" max="13604" width="10.7109375" style="142" customWidth="1"/>
    <col min="13605" max="13605" width="11.85546875" style="142" bestFit="1" customWidth="1"/>
    <col min="13606" max="13609" width="15.42578125" style="142" bestFit="1" customWidth="1"/>
    <col min="13610" max="13610" width="13.7109375" style="142" bestFit="1" customWidth="1"/>
    <col min="13611" max="13611" width="17.7109375" style="142" bestFit="1" customWidth="1"/>
    <col min="13612" max="13826" width="9.140625" style="142"/>
    <col min="13827" max="13827" width="20.42578125" style="142" bestFit="1" customWidth="1"/>
    <col min="13828" max="13831" width="0" style="142" hidden="1" customWidth="1"/>
    <col min="13832" max="13832" width="54.28515625" style="142" customWidth="1"/>
    <col min="13833" max="13833" width="0" style="142" hidden="1" customWidth="1"/>
    <col min="13834" max="13834" width="11.85546875" style="142" bestFit="1" customWidth="1"/>
    <col min="13835" max="13838" width="0" style="142" hidden="1" customWidth="1"/>
    <col min="13839" max="13839" width="10.5703125" style="142" bestFit="1" customWidth="1"/>
    <col min="13840" max="13840" width="0" style="142" hidden="1" customWidth="1"/>
    <col min="13841" max="13841" width="2.7109375" style="142" customWidth="1"/>
    <col min="13842" max="13842" width="0" style="142" hidden="1" customWidth="1"/>
    <col min="13843" max="13843" width="11.85546875" style="142" bestFit="1" customWidth="1"/>
    <col min="13844" max="13847" width="0" style="142" hidden="1" customWidth="1"/>
    <col min="13848" max="13848" width="10.5703125" style="142" bestFit="1" customWidth="1"/>
    <col min="13849" max="13849" width="0" style="142" hidden="1" customWidth="1"/>
    <col min="13850" max="13850" width="2.7109375" style="142" customWidth="1"/>
    <col min="13851" max="13851" width="12.42578125" style="142" bestFit="1" customWidth="1"/>
    <col min="13852" max="13852" width="11.85546875" style="142" bestFit="1" customWidth="1"/>
    <col min="13853" max="13856" width="15.42578125" style="142" bestFit="1" customWidth="1"/>
    <col min="13857" max="13857" width="13.7109375" style="142" bestFit="1" customWidth="1"/>
    <col min="13858" max="13858" width="13.28515625" style="142" bestFit="1" customWidth="1"/>
    <col min="13859" max="13859" width="2.7109375" style="142" customWidth="1"/>
    <col min="13860" max="13860" width="10.7109375" style="142" customWidth="1"/>
    <col min="13861" max="13861" width="11.85546875" style="142" bestFit="1" customWidth="1"/>
    <col min="13862" max="13865" width="15.42578125" style="142" bestFit="1" customWidth="1"/>
    <col min="13866" max="13866" width="13.7109375" style="142" bestFit="1" customWidth="1"/>
    <col min="13867" max="13867" width="17.7109375" style="142" bestFit="1" customWidth="1"/>
    <col min="13868" max="14082" width="9.140625" style="142"/>
    <col min="14083" max="14083" width="20.42578125" style="142" bestFit="1" customWidth="1"/>
    <col min="14084" max="14087" width="0" style="142" hidden="1" customWidth="1"/>
    <col min="14088" max="14088" width="54.28515625" style="142" customWidth="1"/>
    <col min="14089" max="14089" width="0" style="142" hidden="1" customWidth="1"/>
    <col min="14090" max="14090" width="11.85546875" style="142" bestFit="1" customWidth="1"/>
    <col min="14091" max="14094" width="0" style="142" hidden="1" customWidth="1"/>
    <col min="14095" max="14095" width="10.5703125" style="142" bestFit="1" customWidth="1"/>
    <col min="14096" max="14096" width="0" style="142" hidden="1" customWidth="1"/>
    <col min="14097" max="14097" width="2.7109375" style="142" customWidth="1"/>
    <col min="14098" max="14098" width="0" style="142" hidden="1" customWidth="1"/>
    <col min="14099" max="14099" width="11.85546875" style="142" bestFit="1" customWidth="1"/>
    <col min="14100" max="14103" width="0" style="142" hidden="1" customWidth="1"/>
    <col min="14104" max="14104" width="10.5703125" style="142" bestFit="1" customWidth="1"/>
    <col min="14105" max="14105" width="0" style="142" hidden="1" customWidth="1"/>
    <col min="14106" max="14106" width="2.7109375" style="142" customWidth="1"/>
    <col min="14107" max="14107" width="12.42578125" style="142" bestFit="1" customWidth="1"/>
    <col min="14108" max="14108" width="11.85546875" style="142" bestFit="1" customWidth="1"/>
    <col min="14109" max="14112" width="15.42578125" style="142" bestFit="1" customWidth="1"/>
    <col min="14113" max="14113" width="13.7109375" style="142" bestFit="1" customWidth="1"/>
    <col min="14114" max="14114" width="13.28515625" style="142" bestFit="1" customWidth="1"/>
    <col min="14115" max="14115" width="2.7109375" style="142" customWidth="1"/>
    <col min="14116" max="14116" width="10.7109375" style="142" customWidth="1"/>
    <col min="14117" max="14117" width="11.85546875" style="142" bestFit="1" customWidth="1"/>
    <col min="14118" max="14121" width="15.42578125" style="142" bestFit="1" customWidth="1"/>
    <col min="14122" max="14122" width="13.7109375" style="142" bestFit="1" customWidth="1"/>
    <col min="14123" max="14123" width="17.7109375" style="142" bestFit="1" customWidth="1"/>
    <col min="14124" max="14338" width="9.140625" style="142"/>
    <col min="14339" max="14339" width="20.42578125" style="142" bestFit="1" customWidth="1"/>
    <col min="14340" max="14343" width="0" style="142" hidden="1" customWidth="1"/>
    <col min="14344" max="14344" width="54.28515625" style="142" customWidth="1"/>
    <col min="14345" max="14345" width="0" style="142" hidden="1" customWidth="1"/>
    <col min="14346" max="14346" width="11.85546875" style="142" bestFit="1" customWidth="1"/>
    <col min="14347" max="14350" width="0" style="142" hidden="1" customWidth="1"/>
    <col min="14351" max="14351" width="10.5703125" style="142" bestFit="1" customWidth="1"/>
    <col min="14352" max="14352" width="0" style="142" hidden="1" customWidth="1"/>
    <col min="14353" max="14353" width="2.7109375" style="142" customWidth="1"/>
    <col min="14354" max="14354" width="0" style="142" hidden="1" customWidth="1"/>
    <col min="14355" max="14355" width="11.85546875" style="142" bestFit="1" customWidth="1"/>
    <col min="14356" max="14359" width="0" style="142" hidden="1" customWidth="1"/>
    <col min="14360" max="14360" width="10.5703125" style="142" bestFit="1" customWidth="1"/>
    <col min="14361" max="14361" width="0" style="142" hidden="1" customWidth="1"/>
    <col min="14362" max="14362" width="2.7109375" style="142" customWidth="1"/>
    <col min="14363" max="14363" width="12.42578125" style="142" bestFit="1" customWidth="1"/>
    <col min="14364" max="14364" width="11.85546875" style="142" bestFit="1" customWidth="1"/>
    <col min="14365" max="14368" width="15.42578125" style="142" bestFit="1" customWidth="1"/>
    <col min="14369" max="14369" width="13.7109375" style="142" bestFit="1" customWidth="1"/>
    <col min="14370" max="14370" width="13.28515625" style="142" bestFit="1" customWidth="1"/>
    <col min="14371" max="14371" width="2.7109375" style="142" customWidth="1"/>
    <col min="14372" max="14372" width="10.7109375" style="142" customWidth="1"/>
    <col min="14373" max="14373" width="11.85546875" style="142" bestFit="1" customWidth="1"/>
    <col min="14374" max="14377" width="15.42578125" style="142" bestFit="1" customWidth="1"/>
    <col min="14378" max="14378" width="13.7109375" style="142" bestFit="1" customWidth="1"/>
    <col min="14379" max="14379" width="17.7109375" style="142" bestFit="1" customWidth="1"/>
    <col min="14380" max="14594" width="9.140625" style="142"/>
    <col min="14595" max="14595" width="20.42578125" style="142" bestFit="1" customWidth="1"/>
    <col min="14596" max="14599" width="0" style="142" hidden="1" customWidth="1"/>
    <col min="14600" max="14600" width="54.28515625" style="142" customWidth="1"/>
    <col min="14601" max="14601" width="0" style="142" hidden="1" customWidth="1"/>
    <col min="14602" max="14602" width="11.85546875" style="142" bestFit="1" customWidth="1"/>
    <col min="14603" max="14606" width="0" style="142" hidden="1" customWidth="1"/>
    <col min="14607" max="14607" width="10.5703125" style="142" bestFit="1" customWidth="1"/>
    <col min="14608" max="14608" width="0" style="142" hidden="1" customWidth="1"/>
    <col min="14609" max="14609" width="2.7109375" style="142" customWidth="1"/>
    <col min="14610" max="14610" width="0" style="142" hidden="1" customWidth="1"/>
    <col min="14611" max="14611" width="11.85546875" style="142" bestFit="1" customWidth="1"/>
    <col min="14612" max="14615" width="0" style="142" hidden="1" customWidth="1"/>
    <col min="14616" max="14616" width="10.5703125" style="142" bestFit="1" customWidth="1"/>
    <col min="14617" max="14617" width="0" style="142" hidden="1" customWidth="1"/>
    <col min="14618" max="14618" width="2.7109375" style="142" customWidth="1"/>
    <col min="14619" max="14619" width="12.42578125" style="142" bestFit="1" customWidth="1"/>
    <col min="14620" max="14620" width="11.85546875" style="142" bestFit="1" customWidth="1"/>
    <col min="14621" max="14624" width="15.42578125" style="142" bestFit="1" customWidth="1"/>
    <col min="14625" max="14625" width="13.7109375" style="142" bestFit="1" customWidth="1"/>
    <col min="14626" max="14626" width="13.28515625" style="142" bestFit="1" customWidth="1"/>
    <col min="14627" max="14627" width="2.7109375" style="142" customWidth="1"/>
    <col min="14628" max="14628" width="10.7109375" style="142" customWidth="1"/>
    <col min="14629" max="14629" width="11.85546875" style="142" bestFit="1" customWidth="1"/>
    <col min="14630" max="14633" width="15.42578125" style="142" bestFit="1" customWidth="1"/>
    <col min="14634" max="14634" width="13.7109375" style="142" bestFit="1" customWidth="1"/>
    <col min="14635" max="14635" width="17.7109375" style="142" bestFit="1" customWidth="1"/>
    <col min="14636" max="14850" width="9.140625" style="142"/>
    <col min="14851" max="14851" width="20.42578125" style="142" bestFit="1" customWidth="1"/>
    <col min="14852" max="14855" width="0" style="142" hidden="1" customWidth="1"/>
    <col min="14856" max="14856" width="54.28515625" style="142" customWidth="1"/>
    <col min="14857" max="14857" width="0" style="142" hidden="1" customWidth="1"/>
    <col min="14858" max="14858" width="11.85546875" style="142" bestFit="1" customWidth="1"/>
    <col min="14859" max="14862" width="0" style="142" hidden="1" customWidth="1"/>
    <col min="14863" max="14863" width="10.5703125" style="142" bestFit="1" customWidth="1"/>
    <col min="14864" max="14864" width="0" style="142" hidden="1" customWidth="1"/>
    <col min="14865" max="14865" width="2.7109375" style="142" customWidth="1"/>
    <col min="14866" max="14866" width="0" style="142" hidden="1" customWidth="1"/>
    <col min="14867" max="14867" width="11.85546875" style="142" bestFit="1" customWidth="1"/>
    <col min="14868" max="14871" width="0" style="142" hidden="1" customWidth="1"/>
    <col min="14872" max="14872" width="10.5703125" style="142" bestFit="1" customWidth="1"/>
    <col min="14873" max="14873" width="0" style="142" hidden="1" customWidth="1"/>
    <col min="14874" max="14874" width="2.7109375" style="142" customWidth="1"/>
    <col min="14875" max="14875" width="12.42578125" style="142" bestFit="1" customWidth="1"/>
    <col min="14876" max="14876" width="11.85546875" style="142" bestFit="1" customWidth="1"/>
    <col min="14877" max="14880" width="15.42578125" style="142" bestFit="1" customWidth="1"/>
    <col min="14881" max="14881" width="13.7109375" style="142" bestFit="1" customWidth="1"/>
    <col min="14882" max="14882" width="13.28515625" style="142" bestFit="1" customWidth="1"/>
    <col min="14883" max="14883" width="2.7109375" style="142" customWidth="1"/>
    <col min="14884" max="14884" width="10.7109375" style="142" customWidth="1"/>
    <col min="14885" max="14885" width="11.85546875" style="142" bestFit="1" customWidth="1"/>
    <col min="14886" max="14889" width="15.42578125" style="142" bestFit="1" customWidth="1"/>
    <col min="14890" max="14890" width="13.7109375" style="142" bestFit="1" customWidth="1"/>
    <col min="14891" max="14891" width="17.7109375" style="142" bestFit="1" customWidth="1"/>
    <col min="14892" max="15106" width="9.140625" style="142"/>
    <col min="15107" max="15107" width="20.42578125" style="142" bestFit="1" customWidth="1"/>
    <col min="15108" max="15111" width="0" style="142" hidden="1" customWidth="1"/>
    <col min="15112" max="15112" width="54.28515625" style="142" customWidth="1"/>
    <col min="15113" max="15113" width="0" style="142" hidden="1" customWidth="1"/>
    <col min="15114" max="15114" width="11.85546875" style="142" bestFit="1" customWidth="1"/>
    <col min="15115" max="15118" width="0" style="142" hidden="1" customWidth="1"/>
    <col min="15119" max="15119" width="10.5703125" style="142" bestFit="1" customWidth="1"/>
    <col min="15120" max="15120" width="0" style="142" hidden="1" customWidth="1"/>
    <col min="15121" max="15121" width="2.7109375" style="142" customWidth="1"/>
    <col min="15122" max="15122" width="0" style="142" hidden="1" customWidth="1"/>
    <col min="15123" max="15123" width="11.85546875" style="142" bestFit="1" customWidth="1"/>
    <col min="15124" max="15127" width="0" style="142" hidden="1" customWidth="1"/>
    <col min="15128" max="15128" width="10.5703125" style="142" bestFit="1" customWidth="1"/>
    <col min="15129" max="15129" width="0" style="142" hidden="1" customWidth="1"/>
    <col min="15130" max="15130" width="2.7109375" style="142" customWidth="1"/>
    <col min="15131" max="15131" width="12.42578125" style="142" bestFit="1" customWidth="1"/>
    <col min="15132" max="15132" width="11.85546875" style="142" bestFit="1" customWidth="1"/>
    <col min="15133" max="15136" width="15.42578125" style="142" bestFit="1" customWidth="1"/>
    <col min="15137" max="15137" width="13.7109375" style="142" bestFit="1" customWidth="1"/>
    <col min="15138" max="15138" width="13.28515625" style="142" bestFit="1" customWidth="1"/>
    <col min="15139" max="15139" width="2.7109375" style="142" customWidth="1"/>
    <col min="15140" max="15140" width="10.7109375" style="142" customWidth="1"/>
    <col min="15141" max="15141" width="11.85546875" style="142" bestFit="1" customWidth="1"/>
    <col min="15142" max="15145" width="15.42578125" style="142" bestFit="1" customWidth="1"/>
    <col min="15146" max="15146" width="13.7109375" style="142" bestFit="1" customWidth="1"/>
    <col min="15147" max="15147" width="17.7109375" style="142" bestFit="1" customWidth="1"/>
    <col min="15148" max="15362" width="9.140625" style="142"/>
    <col min="15363" max="15363" width="20.42578125" style="142" bestFit="1" customWidth="1"/>
    <col min="15364" max="15367" width="0" style="142" hidden="1" customWidth="1"/>
    <col min="15368" max="15368" width="54.28515625" style="142" customWidth="1"/>
    <col min="15369" max="15369" width="0" style="142" hidden="1" customWidth="1"/>
    <col min="15370" max="15370" width="11.85546875" style="142" bestFit="1" customWidth="1"/>
    <col min="15371" max="15374" width="0" style="142" hidden="1" customWidth="1"/>
    <col min="15375" max="15375" width="10.5703125" style="142" bestFit="1" customWidth="1"/>
    <col min="15376" max="15376" width="0" style="142" hidden="1" customWidth="1"/>
    <col min="15377" max="15377" width="2.7109375" style="142" customWidth="1"/>
    <col min="15378" max="15378" width="0" style="142" hidden="1" customWidth="1"/>
    <col min="15379" max="15379" width="11.85546875" style="142" bestFit="1" customWidth="1"/>
    <col min="15380" max="15383" width="0" style="142" hidden="1" customWidth="1"/>
    <col min="15384" max="15384" width="10.5703125" style="142" bestFit="1" customWidth="1"/>
    <col min="15385" max="15385" width="0" style="142" hidden="1" customWidth="1"/>
    <col min="15386" max="15386" width="2.7109375" style="142" customWidth="1"/>
    <col min="15387" max="15387" width="12.42578125" style="142" bestFit="1" customWidth="1"/>
    <col min="15388" max="15388" width="11.85546875" style="142" bestFit="1" customWidth="1"/>
    <col min="15389" max="15392" width="15.42578125" style="142" bestFit="1" customWidth="1"/>
    <col min="15393" max="15393" width="13.7109375" style="142" bestFit="1" customWidth="1"/>
    <col min="15394" max="15394" width="13.28515625" style="142" bestFit="1" customWidth="1"/>
    <col min="15395" max="15395" width="2.7109375" style="142" customWidth="1"/>
    <col min="15396" max="15396" width="10.7109375" style="142" customWidth="1"/>
    <col min="15397" max="15397" width="11.85546875" style="142" bestFit="1" customWidth="1"/>
    <col min="15398" max="15401" width="15.42578125" style="142" bestFit="1" customWidth="1"/>
    <col min="15402" max="15402" width="13.7109375" style="142" bestFit="1" customWidth="1"/>
    <col min="15403" max="15403" width="17.7109375" style="142" bestFit="1" customWidth="1"/>
    <col min="15404" max="15618" width="9.140625" style="142"/>
    <col min="15619" max="15619" width="20.42578125" style="142" bestFit="1" customWidth="1"/>
    <col min="15620" max="15623" width="0" style="142" hidden="1" customWidth="1"/>
    <col min="15624" max="15624" width="54.28515625" style="142" customWidth="1"/>
    <col min="15625" max="15625" width="0" style="142" hidden="1" customWidth="1"/>
    <col min="15626" max="15626" width="11.85546875" style="142" bestFit="1" customWidth="1"/>
    <col min="15627" max="15630" width="0" style="142" hidden="1" customWidth="1"/>
    <col min="15631" max="15631" width="10.5703125" style="142" bestFit="1" customWidth="1"/>
    <col min="15632" max="15632" width="0" style="142" hidden="1" customWidth="1"/>
    <col min="15633" max="15633" width="2.7109375" style="142" customWidth="1"/>
    <col min="15634" max="15634" width="0" style="142" hidden="1" customWidth="1"/>
    <col min="15635" max="15635" width="11.85546875" style="142" bestFit="1" customWidth="1"/>
    <col min="15636" max="15639" width="0" style="142" hidden="1" customWidth="1"/>
    <col min="15640" max="15640" width="10.5703125" style="142" bestFit="1" customWidth="1"/>
    <col min="15641" max="15641" width="0" style="142" hidden="1" customWidth="1"/>
    <col min="15642" max="15642" width="2.7109375" style="142" customWidth="1"/>
    <col min="15643" max="15643" width="12.42578125" style="142" bestFit="1" customWidth="1"/>
    <col min="15644" max="15644" width="11.85546875" style="142" bestFit="1" customWidth="1"/>
    <col min="15645" max="15648" width="15.42578125" style="142" bestFit="1" customWidth="1"/>
    <col min="15649" max="15649" width="13.7109375" style="142" bestFit="1" customWidth="1"/>
    <col min="15650" max="15650" width="13.28515625" style="142" bestFit="1" customWidth="1"/>
    <col min="15651" max="15651" width="2.7109375" style="142" customWidth="1"/>
    <col min="15652" max="15652" width="10.7109375" style="142" customWidth="1"/>
    <col min="15653" max="15653" width="11.85546875" style="142" bestFit="1" customWidth="1"/>
    <col min="15654" max="15657" width="15.42578125" style="142" bestFit="1" customWidth="1"/>
    <col min="15658" max="15658" width="13.7109375" style="142" bestFit="1" customWidth="1"/>
    <col min="15659" max="15659" width="17.7109375" style="142" bestFit="1" customWidth="1"/>
    <col min="15660" max="15874" width="9.140625" style="142"/>
    <col min="15875" max="15875" width="20.42578125" style="142" bestFit="1" customWidth="1"/>
    <col min="15876" max="15879" width="0" style="142" hidden="1" customWidth="1"/>
    <col min="15880" max="15880" width="54.28515625" style="142" customWidth="1"/>
    <col min="15881" max="15881" width="0" style="142" hidden="1" customWidth="1"/>
    <col min="15882" max="15882" width="11.85546875" style="142" bestFit="1" customWidth="1"/>
    <col min="15883" max="15886" width="0" style="142" hidden="1" customWidth="1"/>
    <col min="15887" max="15887" width="10.5703125" style="142" bestFit="1" customWidth="1"/>
    <col min="15888" max="15888" width="0" style="142" hidden="1" customWidth="1"/>
    <col min="15889" max="15889" width="2.7109375" style="142" customWidth="1"/>
    <col min="15890" max="15890" width="0" style="142" hidden="1" customWidth="1"/>
    <col min="15891" max="15891" width="11.85546875" style="142" bestFit="1" customWidth="1"/>
    <col min="15892" max="15895" width="0" style="142" hidden="1" customWidth="1"/>
    <col min="15896" max="15896" width="10.5703125" style="142" bestFit="1" customWidth="1"/>
    <col min="15897" max="15897" width="0" style="142" hidden="1" customWidth="1"/>
    <col min="15898" max="15898" width="2.7109375" style="142" customWidth="1"/>
    <col min="15899" max="15899" width="12.42578125" style="142" bestFit="1" customWidth="1"/>
    <col min="15900" max="15900" width="11.85546875" style="142" bestFit="1" customWidth="1"/>
    <col min="15901" max="15904" width="15.42578125" style="142" bestFit="1" customWidth="1"/>
    <col min="15905" max="15905" width="13.7109375" style="142" bestFit="1" customWidth="1"/>
    <col min="15906" max="15906" width="13.28515625" style="142" bestFit="1" customWidth="1"/>
    <col min="15907" max="15907" width="2.7109375" style="142" customWidth="1"/>
    <col min="15908" max="15908" width="10.7109375" style="142" customWidth="1"/>
    <col min="15909" max="15909" width="11.85546875" style="142" bestFit="1" customWidth="1"/>
    <col min="15910" max="15913" width="15.42578125" style="142" bestFit="1" customWidth="1"/>
    <col min="15914" max="15914" width="13.7109375" style="142" bestFit="1" customWidth="1"/>
    <col min="15915" max="15915" width="17.7109375" style="142" bestFit="1" customWidth="1"/>
    <col min="15916" max="16130" width="9.140625" style="142"/>
    <col min="16131" max="16131" width="20.42578125" style="142" bestFit="1" customWidth="1"/>
    <col min="16132" max="16135" width="0" style="142" hidden="1" customWidth="1"/>
    <col min="16136" max="16136" width="54.28515625" style="142" customWidth="1"/>
    <col min="16137" max="16137" width="0" style="142" hidden="1" customWidth="1"/>
    <col min="16138" max="16138" width="11.85546875" style="142" bestFit="1" customWidth="1"/>
    <col min="16139" max="16142" width="0" style="142" hidden="1" customWidth="1"/>
    <col min="16143" max="16143" width="10.5703125" style="142" bestFit="1" customWidth="1"/>
    <col min="16144" max="16144" width="0" style="142" hidden="1" customWidth="1"/>
    <col min="16145" max="16145" width="2.7109375" style="142" customWidth="1"/>
    <col min="16146" max="16146" width="0" style="142" hidden="1" customWidth="1"/>
    <col min="16147" max="16147" width="11.85546875" style="142" bestFit="1" customWidth="1"/>
    <col min="16148" max="16151" width="0" style="142" hidden="1" customWidth="1"/>
    <col min="16152" max="16152" width="10.5703125" style="142" bestFit="1" customWidth="1"/>
    <col min="16153" max="16153" width="0" style="142" hidden="1" customWidth="1"/>
    <col min="16154" max="16154" width="2.7109375" style="142" customWidth="1"/>
    <col min="16155" max="16155" width="12.42578125" style="142" bestFit="1" customWidth="1"/>
    <col min="16156" max="16156" width="11.85546875" style="142" bestFit="1" customWidth="1"/>
    <col min="16157" max="16160" width="15.42578125" style="142" bestFit="1" customWidth="1"/>
    <col min="16161" max="16161" width="13.7109375" style="142" bestFit="1" customWidth="1"/>
    <col min="16162" max="16162" width="13.28515625" style="142" bestFit="1" customWidth="1"/>
    <col min="16163" max="16163" width="2.7109375" style="142" customWidth="1"/>
    <col min="16164" max="16164" width="10.7109375" style="142" customWidth="1"/>
    <col min="16165" max="16165" width="11.85546875" style="142" bestFit="1" customWidth="1"/>
    <col min="16166" max="16169" width="15.42578125" style="142" bestFit="1" customWidth="1"/>
    <col min="16170" max="16170" width="13.7109375" style="142" bestFit="1" customWidth="1"/>
    <col min="16171" max="16171" width="17.7109375" style="142" bestFit="1" customWidth="1"/>
    <col min="16172" max="16384" width="9.140625" style="142"/>
  </cols>
  <sheetData>
    <row r="1" spans="1:52" x14ac:dyDescent="0.2">
      <c r="H1" s="206" t="s">
        <v>2</v>
      </c>
      <c r="I1" s="206"/>
      <c r="J1" s="206"/>
      <c r="K1" s="206"/>
      <c r="L1" s="206"/>
      <c r="M1" s="206"/>
      <c r="N1" s="206"/>
      <c r="O1" s="206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52" s="189" customFormat="1" ht="33.75" customHeight="1" x14ac:dyDescent="0.2">
      <c r="A2" s="185" t="s">
        <v>69</v>
      </c>
      <c r="B2" s="185" t="s">
        <v>70</v>
      </c>
      <c r="C2" s="186" t="s">
        <v>71</v>
      </c>
      <c r="D2" s="186" t="s">
        <v>72</v>
      </c>
      <c r="E2" s="186" t="s">
        <v>73</v>
      </c>
      <c r="F2" s="202" t="s">
        <v>74</v>
      </c>
      <c r="G2" s="187" t="s">
        <v>75</v>
      </c>
      <c r="H2" s="188" t="s">
        <v>7</v>
      </c>
      <c r="I2" s="188" t="s">
        <v>8</v>
      </c>
      <c r="J2" s="188" t="s">
        <v>76</v>
      </c>
      <c r="K2" s="188" t="s">
        <v>77</v>
      </c>
      <c r="L2" s="188" t="s">
        <v>78</v>
      </c>
      <c r="M2" s="188" t="s">
        <v>79</v>
      </c>
      <c r="N2" s="188" t="s">
        <v>13</v>
      </c>
      <c r="O2" s="188" t="s">
        <v>80</v>
      </c>
      <c r="Q2" s="167" t="s">
        <v>7</v>
      </c>
      <c r="R2" s="167" t="s">
        <v>8</v>
      </c>
      <c r="S2" s="167" t="s">
        <v>76</v>
      </c>
      <c r="T2" s="167" t="s">
        <v>77</v>
      </c>
      <c r="U2" s="167" t="s">
        <v>78</v>
      </c>
      <c r="V2" s="167" t="s">
        <v>79</v>
      </c>
      <c r="W2" s="167" t="s">
        <v>13</v>
      </c>
      <c r="X2" s="167" t="s">
        <v>80</v>
      </c>
      <c r="Z2" s="169" t="s">
        <v>7</v>
      </c>
      <c r="AA2" s="169" t="s">
        <v>8</v>
      </c>
      <c r="AB2" s="169" t="s">
        <v>76</v>
      </c>
      <c r="AC2" s="169" t="s">
        <v>77</v>
      </c>
      <c r="AD2" s="169" t="s">
        <v>78</v>
      </c>
      <c r="AE2" s="169" t="s">
        <v>79</v>
      </c>
      <c r="AF2" s="169" t="s">
        <v>13</v>
      </c>
      <c r="AG2" s="169" t="s">
        <v>80</v>
      </c>
      <c r="AI2" s="171" t="s">
        <v>7</v>
      </c>
      <c r="AJ2" s="171" t="s">
        <v>8</v>
      </c>
      <c r="AK2" s="171" t="s">
        <v>621</v>
      </c>
      <c r="AL2" s="171" t="s">
        <v>76</v>
      </c>
      <c r="AM2" s="171" t="s">
        <v>77</v>
      </c>
      <c r="AN2" s="171" t="s">
        <v>78</v>
      </c>
      <c r="AO2" s="171" t="s">
        <v>79</v>
      </c>
      <c r="AP2" s="171" t="s">
        <v>17</v>
      </c>
      <c r="AQ2" s="175" t="s">
        <v>81</v>
      </c>
      <c r="AR2" s="173"/>
      <c r="AS2" s="167" t="s">
        <v>7</v>
      </c>
      <c r="AT2" s="167" t="s">
        <v>8</v>
      </c>
      <c r="AU2" s="167" t="s">
        <v>76</v>
      </c>
      <c r="AV2" s="167" t="s">
        <v>77</v>
      </c>
      <c r="AW2" s="167" t="s">
        <v>78</v>
      </c>
      <c r="AX2" s="167" t="s">
        <v>79</v>
      </c>
      <c r="AY2" s="167" t="s">
        <v>17</v>
      </c>
      <c r="AZ2" s="182" t="s">
        <v>81</v>
      </c>
    </row>
    <row r="3" spans="1:52" x14ac:dyDescent="0.2">
      <c r="A3" s="190">
        <v>9</v>
      </c>
      <c r="B3" s="142" t="s">
        <v>257</v>
      </c>
      <c r="C3" s="191" t="str">
        <f>MID(B3,5,2)</f>
        <v>20</v>
      </c>
      <c r="D3" s="191" t="str">
        <f>MID(B3,8,2)</f>
        <v>28</v>
      </c>
      <c r="E3" s="184" t="str">
        <f>MID(B3,11,3)</f>
        <v>801</v>
      </c>
      <c r="F3" s="201">
        <v>6000.01</v>
      </c>
      <c r="G3" s="142" t="s">
        <v>85</v>
      </c>
      <c r="H3" s="140">
        <v>0</v>
      </c>
      <c r="I3" s="140"/>
      <c r="J3" s="140"/>
      <c r="K3" s="140"/>
      <c r="L3" s="140"/>
      <c r="M3" s="140"/>
      <c r="N3" s="140">
        <v>0</v>
      </c>
      <c r="O3" s="140">
        <f>H3-N3</f>
        <v>0</v>
      </c>
      <c r="Q3" s="141"/>
      <c r="R3" s="141">
        <v>0</v>
      </c>
      <c r="S3" s="141"/>
      <c r="T3" s="141"/>
      <c r="U3" s="141"/>
      <c r="V3" s="141"/>
      <c r="W3" s="141">
        <v>0</v>
      </c>
      <c r="X3" s="141">
        <f>R3-W3</f>
        <v>0</v>
      </c>
      <c r="Z3" s="174"/>
      <c r="AA3" s="174">
        <v>0</v>
      </c>
      <c r="AB3" s="174"/>
      <c r="AC3" s="174"/>
      <c r="AD3" s="174"/>
      <c r="AE3" s="174"/>
      <c r="AF3" s="174">
        <v>0</v>
      </c>
      <c r="AG3" s="174">
        <f>AA3-AF3</f>
        <v>0</v>
      </c>
      <c r="AI3" s="180">
        <v>0</v>
      </c>
      <c r="AJ3" s="172">
        <f>AI3</f>
        <v>0</v>
      </c>
      <c r="AK3" s="172">
        <f>AJ3</f>
        <v>0</v>
      </c>
      <c r="AL3" s="172">
        <f>IFERROR(VLOOKUP(B3,[2]rptBudgetaryBudgetCrossOrganiza!$A$4127:$N$4523,13,FALSE),"0")</f>
        <v>0</v>
      </c>
      <c r="AM3" s="172"/>
      <c r="AN3" s="172"/>
      <c r="AO3" s="172"/>
      <c r="AP3" s="172"/>
      <c r="AQ3" s="172"/>
      <c r="AS3" s="141"/>
      <c r="AT3" s="141"/>
      <c r="AU3" s="141"/>
      <c r="AV3" s="141"/>
      <c r="AW3" s="141"/>
      <c r="AX3" s="141"/>
      <c r="AY3" s="141"/>
      <c r="AZ3" s="141"/>
    </row>
    <row r="4" spans="1:52" x14ac:dyDescent="0.2">
      <c r="A4" s="190">
        <v>9</v>
      </c>
      <c r="B4" s="142" t="s">
        <v>258</v>
      </c>
      <c r="C4" s="191" t="str">
        <f t="shared" ref="C4:C67" si="0">MID(B4,5,2)</f>
        <v>20</v>
      </c>
      <c r="D4" s="191" t="str">
        <f t="shared" ref="D4:D67" si="1">MID(B4,8,2)</f>
        <v>28</v>
      </c>
      <c r="E4" s="184" t="str">
        <f t="shared" ref="E4:E67" si="2">MID(B4,11,3)</f>
        <v>805</v>
      </c>
      <c r="F4" s="201">
        <v>6000.01</v>
      </c>
      <c r="G4" s="142" t="s">
        <v>85</v>
      </c>
      <c r="H4" s="140">
        <v>0</v>
      </c>
      <c r="I4" s="140"/>
      <c r="J4" s="140"/>
      <c r="K4" s="140"/>
      <c r="L4" s="140"/>
      <c r="M4" s="140"/>
      <c r="N4" s="140">
        <v>0</v>
      </c>
      <c r="O4" s="140">
        <f t="shared" ref="O4:O67" si="3">H4-N4</f>
        <v>0</v>
      </c>
      <c r="Q4" s="141"/>
      <c r="R4" s="141">
        <v>0</v>
      </c>
      <c r="S4" s="141"/>
      <c r="T4" s="141"/>
      <c r="U4" s="141"/>
      <c r="V4" s="141"/>
      <c r="W4" s="141">
        <v>0</v>
      </c>
      <c r="X4" s="141">
        <f t="shared" ref="X4:X67" si="4">R4-W4</f>
        <v>0</v>
      </c>
      <c r="Z4" s="174"/>
      <c r="AA4" s="174">
        <v>0</v>
      </c>
      <c r="AB4" s="174"/>
      <c r="AC4" s="174"/>
      <c r="AD4" s="174"/>
      <c r="AE4" s="174"/>
      <c r="AF4" s="174">
        <v>0</v>
      </c>
      <c r="AG4" s="174">
        <f t="shared" ref="AG4:AG67" si="5">AA4-AF4</f>
        <v>0</v>
      </c>
      <c r="AI4" s="180">
        <v>0</v>
      </c>
      <c r="AJ4" s="172">
        <f t="shared" ref="AJ4:AK67" si="6">AI4</f>
        <v>0</v>
      </c>
      <c r="AK4" s="172">
        <f t="shared" si="6"/>
        <v>0</v>
      </c>
      <c r="AL4" s="172">
        <f>IFERROR(VLOOKUP(B4,[2]rptBudgetaryBudgetCrossOrganiza!$A$4127:$N$4523,13,FALSE),"0")</f>
        <v>0</v>
      </c>
      <c r="AM4" s="172"/>
      <c r="AN4" s="172"/>
      <c r="AO4" s="172"/>
      <c r="AP4" s="172"/>
      <c r="AQ4" s="172"/>
      <c r="AS4" s="141"/>
      <c r="AT4" s="141"/>
      <c r="AU4" s="141"/>
      <c r="AV4" s="141"/>
      <c r="AW4" s="141"/>
      <c r="AX4" s="141"/>
      <c r="AY4" s="141"/>
      <c r="AZ4" s="141"/>
    </row>
    <row r="5" spans="1:52" x14ac:dyDescent="0.2">
      <c r="A5" s="190">
        <v>9</v>
      </c>
      <c r="B5" s="142" t="s">
        <v>259</v>
      </c>
      <c r="C5" s="191" t="str">
        <f t="shared" si="0"/>
        <v>20</v>
      </c>
      <c r="D5" s="191" t="str">
        <f t="shared" si="1"/>
        <v>28</v>
      </c>
      <c r="E5" s="184" t="str">
        <f t="shared" si="2"/>
        <v>814</v>
      </c>
      <c r="F5" s="201" t="str">
        <f>RIGHT(B5,7)</f>
        <v>6000.01</v>
      </c>
      <c r="G5" s="142" t="s">
        <v>85</v>
      </c>
      <c r="H5" s="140">
        <v>0</v>
      </c>
      <c r="I5" s="140"/>
      <c r="J5" s="140"/>
      <c r="K5" s="140"/>
      <c r="L5" s="140"/>
      <c r="M5" s="140"/>
      <c r="N5" s="140">
        <v>0</v>
      </c>
      <c r="O5" s="140">
        <f t="shared" si="3"/>
        <v>0</v>
      </c>
      <c r="Q5" s="141"/>
      <c r="R5" s="141">
        <v>0</v>
      </c>
      <c r="S5" s="141"/>
      <c r="T5" s="141"/>
      <c r="U5" s="141"/>
      <c r="V5" s="141"/>
      <c r="W5" s="141">
        <v>0</v>
      </c>
      <c r="X5" s="141">
        <f t="shared" si="4"/>
        <v>0</v>
      </c>
      <c r="Z5" s="174"/>
      <c r="AA5" s="174">
        <v>0</v>
      </c>
      <c r="AB5" s="174"/>
      <c r="AC5" s="174"/>
      <c r="AD5" s="174"/>
      <c r="AE5" s="174"/>
      <c r="AF5" s="174">
        <v>-170.91</v>
      </c>
      <c r="AG5" s="174">
        <f t="shared" si="5"/>
        <v>170.91</v>
      </c>
      <c r="AI5" s="180">
        <v>0</v>
      </c>
      <c r="AJ5" s="172">
        <f t="shared" si="6"/>
        <v>0</v>
      </c>
      <c r="AK5" s="172">
        <f t="shared" si="6"/>
        <v>0</v>
      </c>
      <c r="AL5" s="172">
        <f>IFERROR(VLOOKUP(B5,[2]rptBudgetaryBudgetCrossOrganiza!$A$4127:$N$4523,13,FALSE),"0")</f>
        <v>0</v>
      </c>
      <c r="AM5" s="172"/>
      <c r="AN5" s="172"/>
      <c r="AO5" s="172"/>
      <c r="AP5" s="172"/>
      <c r="AQ5" s="172"/>
      <c r="AS5" s="141"/>
      <c r="AT5" s="141"/>
      <c r="AU5" s="141"/>
      <c r="AV5" s="141"/>
      <c r="AW5" s="141"/>
      <c r="AX5" s="141"/>
      <c r="AY5" s="141"/>
      <c r="AZ5" s="141"/>
    </row>
    <row r="6" spans="1:52" x14ac:dyDescent="0.2">
      <c r="A6" s="190">
        <v>6</v>
      </c>
      <c r="B6" s="142" t="s">
        <v>622</v>
      </c>
      <c r="C6" s="191" t="str">
        <f t="shared" si="0"/>
        <v>20</v>
      </c>
      <c r="D6" s="191" t="str">
        <f t="shared" si="1"/>
        <v>28</v>
      </c>
      <c r="E6" s="184" t="str">
        <f t="shared" si="2"/>
        <v>802</v>
      </c>
      <c r="F6" s="201" t="str">
        <f t="shared" ref="F6:F69" si="7">RIGHT(B6,7)</f>
        <v>6000.10</v>
      </c>
      <c r="G6" s="142" t="s">
        <v>126</v>
      </c>
      <c r="H6" s="140">
        <v>3850</v>
      </c>
      <c r="I6" s="140"/>
      <c r="J6" s="140"/>
      <c r="K6" s="140"/>
      <c r="L6" s="140"/>
      <c r="M6" s="140"/>
      <c r="N6" s="140">
        <v>3266.12</v>
      </c>
      <c r="O6" s="140">
        <f t="shared" si="3"/>
        <v>583.88000000000011</v>
      </c>
      <c r="Q6" s="141"/>
      <c r="R6" s="141">
        <v>3850</v>
      </c>
      <c r="S6" s="141"/>
      <c r="T6" s="141"/>
      <c r="U6" s="141"/>
      <c r="V6" s="141"/>
      <c r="W6" s="141">
        <v>3446.74</v>
      </c>
      <c r="X6" s="141">
        <f t="shared" si="4"/>
        <v>403.26000000000022</v>
      </c>
      <c r="Z6" s="174"/>
      <c r="AA6" s="174">
        <v>3850</v>
      </c>
      <c r="AB6" s="174"/>
      <c r="AC6" s="174"/>
      <c r="AD6" s="174"/>
      <c r="AE6" s="174"/>
      <c r="AF6" s="174">
        <v>322.95999999999998</v>
      </c>
      <c r="AG6" s="174">
        <f t="shared" si="5"/>
        <v>3527.04</v>
      </c>
      <c r="AI6" s="180">
        <v>3850</v>
      </c>
      <c r="AJ6" s="172">
        <f t="shared" si="6"/>
        <v>3850</v>
      </c>
      <c r="AK6" s="172">
        <f t="shared" si="6"/>
        <v>3850</v>
      </c>
      <c r="AL6" s="172">
        <f>IFERROR(VLOOKUP(B6,[2]rptBudgetaryBudgetCrossOrganiza!$A$4127:$N$4523,13,FALSE),"0")</f>
        <v>890.2</v>
      </c>
      <c r="AM6" s="172"/>
      <c r="AN6" s="172"/>
      <c r="AO6" s="172"/>
      <c r="AP6" s="172"/>
      <c r="AQ6" s="172"/>
      <c r="AS6" s="141"/>
      <c r="AT6" s="141"/>
      <c r="AU6" s="141"/>
      <c r="AV6" s="141"/>
      <c r="AW6" s="141"/>
      <c r="AX6" s="141"/>
      <c r="AY6" s="141"/>
      <c r="AZ6" s="141"/>
    </row>
    <row r="7" spans="1:52" x14ac:dyDescent="0.2">
      <c r="A7" s="190">
        <v>7</v>
      </c>
      <c r="B7" s="142" t="s">
        <v>623</v>
      </c>
      <c r="C7" s="191" t="str">
        <f t="shared" si="0"/>
        <v>20</v>
      </c>
      <c r="D7" s="191" t="str">
        <f t="shared" si="1"/>
        <v>28</v>
      </c>
      <c r="E7" s="184" t="str">
        <f t="shared" si="2"/>
        <v>803</v>
      </c>
      <c r="F7" s="201" t="str">
        <f t="shared" si="7"/>
        <v>6000.10</v>
      </c>
      <c r="G7" s="142" t="s">
        <v>126</v>
      </c>
      <c r="H7" s="140">
        <v>500</v>
      </c>
      <c r="I7" s="140"/>
      <c r="J7" s="140"/>
      <c r="K7" s="140"/>
      <c r="L7" s="140"/>
      <c r="M7" s="140"/>
      <c r="N7" s="140">
        <v>460.09</v>
      </c>
      <c r="O7" s="140">
        <f t="shared" si="3"/>
        <v>39.910000000000025</v>
      </c>
      <c r="Q7" s="141"/>
      <c r="R7" s="141">
        <v>500</v>
      </c>
      <c r="S7" s="141"/>
      <c r="T7" s="141"/>
      <c r="U7" s="141"/>
      <c r="V7" s="141"/>
      <c r="W7" s="141">
        <v>476.02</v>
      </c>
      <c r="X7" s="141">
        <f t="shared" si="4"/>
        <v>23.980000000000018</v>
      </c>
      <c r="Z7" s="174"/>
      <c r="AA7" s="174">
        <v>500</v>
      </c>
      <c r="AB7" s="174"/>
      <c r="AC7" s="174"/>
      <c r="AD7" s="174"/>
      <c r="AE7" s="174"/>
      <c r="AF7" s="174">
        <v>17.18</v>
      </c>
      <c r="AG7" s="174">
        <f t="shared" si="5"/>
        <v>482.82</v>
      </c>
      <c r="AI7" s="180">
        <v>500</v>
      </c>
      <c r="AJ7" s="172">
        <f t="shared" si="6"/>
        <v>500</v>
      </c>
      <c r="AK7" s="172">
        <f t="shared" si="6"/>
        <v>500</v>
      </c>
      <c r="AL7" s="172">
        <f>IFERROR(VLOOKUP(B7,[2]rptBudgetaryBudgetCrossOrganiza!$A$4127:$N$4523,13,FALSE),"0")</f>
        <v>121.86</v>
      </c>
      <c r="AM7" s="172"/>
      <c r="AN7" s="172"/>
      <c r="AO7" s="172"/>
      <c r="AP7" s="172"/>
      <c r="AQ7" s="172"/>
      <c r="AS7" s="141"/>
      <c r="AT7" s="141"/>
      <c r="AU7" s="141"/>
      <c r="AV7" s="141"/>
      <c r="AW7" s="141"/>
      <c r="AX7" s="141"/>
      <c r="AY7" s="141"/>
      <c r="AZ7" s="141"/>
    </row>
    <row r="8" spans="1:52" x14ac:dyDescent="0.2">
      <c r="A8" s="190">
        <v>7</v>
      </c>
      <c r="B8" s="142" t="s">
        <v>624</v>
      </c>
      <c r="C8" s="191" t="str">
        <f t="shared" si="0"/>
        <v>20</v>
      </c>
      <c r="D8" s="191" t="str">
        <f t="shared" si="1"/>
        <v>28</v>
      </c>
      <c r="E8" s="184" t="str">
        <f t="shared" si="2"/>
        <v>804</v>
      </c>
      <c r="F8" s="201" t="str">
        <f t="shared" si="7"/>
        <v>6000.10</v>
      </c>
      <c r="G8" s="142" t="s">
        <v>126</v>
      </c>
      <c r="H8" s="140">
        <v>1030</v>
      </c>
      <c r="I8" s="140"/>
      <c r="J8" s="140"/>
      <c r="K8" s="140"/>
      <c r="L8" s="140"/>
      <c r="M8" s="140"/>
      <c r="N8" s="140">
        <v>926.83</v>
      </c>
      <c r="O8" s="140">
        <f t="shared" si="3"/>
        <v>103.16999999999996</v>
      </c>
      <c r="Q8" s="141"/>
      <c r="R8" s="141">
        <v>1030</v>
      </c>
      <c r="S8" s="141"/>
      <c r="T8" s="141"/>
      <c r="U8" s="141"/>
      <c r="V8" s="141"/>
      <c r="W8" s="141">
        <v>970.66</v>
      </c>
      <c r="X8" s="141">
        <f t="shared" si="4"/>
        <v>59.340000000000032</v>
      </c>
      <c r="Z8" s="174"/>
      <c r="AA8" s="174">
        <v>1000</v>
      </c>
      <c r="AB8" s="174"/>
      <c r="AC8" s="174"/>
      <c r="AD8" s="174"/>
      <c r="AE8" s="174"/>
      <c r="AF8" s="174">
        <v>10.72</v>
      </c>
      <c r="AG8" s="174">
        <f t="shared" si="5"/>
        <v>989.28</v>
      </c>
      <c r="AI8" s="180">
        <v>1000</v>
      </c>
      <c r="AJ8" s="172">
        <f t="shared" si="6"/>
        <v>1000</v>
      </c>
      <c r="AK8" s="172">
        <f t="shared" si="6"/>
        <v>1000</v>
      </c>
      <c r="AL8" s="172">
        <f>IFERROR(VLOOKUP(B8,[2]rptBudgetaryBudgetCrossOrganiza!$A$4127:$N$4523,13,FALSE),"0")</f>
        <v>249.69</v>
      </c>
      <c r="AM8" s="172"/>
      <c r="AN8" s="172"/>
      <c r="AO8" s="172"/>
      <c r="AP8" s="172"/>
      <c r="AQ8" s="172"/>
      <c r="AS8" s="141"/>
      <c r="AT8" s="141"/>
      <c r="AU8" s="141"/>
      <c r="AV8" s="141"/>
      <c r="AW8" s="141"/>
      <c r="AX8" s="141"/>
      <c r="AY8" s="141"/>
      <c r="AZ8" s="141"/>
    </row>
    <row r="9" spans="1:52" x14ac:dyDescent="0.2">
      <c r="A9" s="190">
        <v>8</v>
      </c>
      <c r="B9" s="142" t="s">
        <v>625</v>
      </c>
      <c r="C9" s="191" t="str">
        <f t="shared" si="0"/>
        <v>20</v>
      </c>
      <c r="D9" s="191" t="str">
        <f t="shared" si="1"/>
        <v>28</v>
      </c>
      <c r="E9" s="184" t="str">
        <f t="shared" si="2"/>
        <v>805</v>
      </c>
      <c r="F9" s="201" t="str">
        <f t="shared" si="7"/>
        <v>6000.10</v>
      </c>
      <c r="G9" s="142" t="s">
        <v>126</v>
      </c>
      <c r="H9" s="140">
        <v>1860</v>
      </c>
      <c r="I9" s="140"/>
      <c r="J9" s="140"/>
      <c r="K9" s="140"/>
      <c r="L9" s="140"/>
      <c r="M9" s="140"/>
      <c r="N9" s="140">
        <v>1664.99</v>
      </c>
      <c r="O9" s="140">
        <f t="shared" si="3"/>
        <v>195.01</v>
      </c>
      <c r="Q9" s="141"/>
      <c r="R9" s="141">
        <v>1860</v>
      </c>
      <c r="S9" s="141"/>
      <c r="T9" s="141"/>
      <c r="U9" s="141"/>
      <c r="V9" s="141"/>
      <c r="W9" s="141">
        <v>1752.43</v>
      </c>
      <c r="X9" s="141">
        <f t="shared" si="4"/>
        <v>107.56999999999994</v>
      </c>
      <c r="Z9" s="174"/>
      <c r="AA9" s="174">
        <v>1860</v>
      </c>
      <c r="AB9" s="174"/>
      <c r="AC9" s="174"/>
      <c r="AD9" s="174"/>
      <c r="AE9" s="174"/>
      <c r="AF9" s="174">
        <v>69.94</v>
      </c>
      <c r="AG9" s="174">
        <f t="shared" si="5"/>
        <v>1790.06</v>
      </c>
      <c r="AI9" s="180">
        <v>1860</v>
      </c>
      <c r="AJ9" s="172">
        <f t="shared" si="6"/>
        <v>1860</v>
      </c>
      <c r="AK9" s="172">
        <f t="shared" si="6"/>
        <v>1860</v>
      </c>
      <c r="AL9" s="172">
        <f>IFERROR(VLOOKUP(B9,[2]rptBudgetaryBudgetCrossOrganiza!$A$4127:$N$4523,13,FALSE),"0")</f>
        <v>451.8</v>
      </c>
      <c r="AM9" s="172"/>
      <c r="AN9" s="172"/>
      <c r="AO9" s="172"/>
      <c r="AP9" s="172"/>
      <c r="AQ9" s="172"/>
      <c r="AS9" s="141"/>
      <c r="AT9" s="141"/>
      <c r="AU9" s="141"/>
      <c r="AV9" s="141"/>
      <c r="AW9" s="141"/>
      <c r="AX9" s="141"/>
      <c r="AY9" s="141"/>
      <c r="AZ9" s="141"/>
    </row>
    <row r="10" spans="1:52" x14ac:dyDescent="0.2">
      <c r="A10" s="190">
        <v>8</v>
      </c>
      <c r="B10" s="142" t="s">
        <v>626</v>
      </c>
      <c r="C10" s="191" t="str">
        <f t="shared" si="0"/>
        <v>20</v>
      </c>
      <c r="D10" s="191" t="str">
        <f t="shared" si="1"/>
        <v>28</v>
      </c>
      <c r="E10" s="184" t="str">
        <f t="shared" si="2"/>
        <v>806</v>
      </c>
      <c r="F10" s="201" t="str">
        <f t="shared" si="7"/>
        <v>6000.10</v>
      </c>
      <c r="G10" s="142" t="s">
        <v>126</v>
      </c>
      <c r="H10" s="140">
        <v>1100</v>
      </c>
      <c r="I10" s="140"/>
      <c r="J10" s="140"/>
      <c r="K10" s="140"/>
      <c r="L10" s="140"/>
      <c r="M10" s="140"/>
      <c r="N10" s="140">
        <v>991.98</v>
      </c>
      <c r="O10" s="140">
        <f t="shared" si="3"/>
        <v>108.01999999999998</v>
      </c>
      <c r="Q10" s="141"/>
      <c r="R10" s="141">
        <v>1100</v>
      </c>
      <c r="S10" s="141"/>
      <c r="T10" s="141"/>
      <c r="U10" s="141"/>
      <c r="V10" s="141"/>
      <c r="W10" s="141">
        <v>1039.1300000000001</v>
      </c>
      <c r="X10" s="141">
        <f t="shared" si="4"/>
        <v>60.869999999999891</v>
      </c>
      <c r="Z10" s="174"/>
      <c r="AA10" s="174">
        <v>1100</v>
      </c>
      <c r="AB10" s="174"/>
      <c r="AC10" s="174"/>
      <c r="AD10" s="174"/>
      <c r="AE10" s="174"/>
      <c r="AF10" s="174">
        <v>40.11</v>
      </c>
      <c r="AG10" s="174">
        <f t="shared" si="5"/>
        <v>1059.8900000000001</v>
      </c>
      <c r="AI10" s="180">
        <v>1100</v>
      </c>
      <c r="AJ10" s="172">
        <f t="shared" si="6"/>
        <v>1100</v>
      </c>
      <c r="AK10" s="172">
        <f t="shared" si="6"/>
        <v>1100</v>
      </c>
      <c r="AL10" s="172">
        <f>IFERROR(VLOOKUP(B10,[2]rptBudgetaryBudgetCrossOrganiza!$A$4127:$N$4523,13,FALSE),"0")</f>
        <v>267.51</v>
      </c>
      <c r="AM10" s="172"/>
      <c r="AN10" s="172"/>
      <c r="AO10" s="172"/>
      <c r="AP10" s="172"/>
      <c r="AQ10" s="172"/>
      <c r="AS10" s="141"/>
      <c r="AT10" s="141"/>
      <c r="AU10" s="141"/>
      <c r="AV10" s="141"/>
      <c r="AW10" s="141"/>
      <c r="AX10" s="141"/>
      <c r="AY10" s="141"/>
      <c r="AZ10" s="141"/>
    </row>
    <row r="11" spans="1:52" x14ac:dyDescent="0.2">
      <c r="A11" s="190">
        <v>8</v>
      </c>
      <c r="B11" s="192" t="s">
        <v>627</v>
      </c>
      <c r="C11" s="191" t="str">
        <f t="shared" si="0"/>
        <v>20</v>
      </c>
      <c r="D11" s="191" t="str">
        <f t="shared" si="1"/>
        <v>28</v>
      </c>
      <c r="E11" s="184" t="str">
        <f t="shared" si="2"/>
        <v>807</v>
      </c>
      <c r="F11" s="201" t="str">
        <f t="shared" si="7"/>
        <v>6000.10</v>
      </c>
      <c r="G11" s="142" t="s">
        <v>126</v>
      </c>
      <c r="H11" s="140">
        <v>1670</v>
      </c>
      <c r="I11" s="140"/>
      <c r="J11" s="140"/>
      <c r="K11" s="140"/>
      <c r="L11" s="140"/>
      <c r="M11" s="140"/>
      <c r="N11" s="140">
        <v>1491.32</v>
      </c>
      <c r="O11" s="140">
        <f t="shared" si="3"/>
        <v>178.68000000000006</v>
      </c>
      <c r="Q11" s="141"/>
      <c r="R11" s="141">
        <v>1670</v>
      </c>
      <c r="S11" s="141"/>
      <c r="T11" s="141"/>
      <c r="U11" s="141"/>
      <c r="V11" s="141"/>
      <c r="W11" s="141">
        <v>1567.98</v>
      </c>
      <c r="X11" s="141">
        <f t="shared" si="4"/>
        <v>102.01999999999998</v>
      </c>
      <c r="Z11" s="174"/>
      <c r="AA11" s="174">
        <v>1600</v>
      </c>
      <c r="AB11" s="174"/>
      <c r="AC11" s="174"/>
      <c r="AD11" s="174"/>
      <c r="AE11" s="174"/>
      <c r="AF11" s="174">
        <v>-1.63</v>
      </c>
      <c r="AG11" s="174">
        <f t="shared" si="5"/>
        <v>1601.63</v>
      </c>
      <c r="AI11" s="180">
        <v>1600</v>
      </c>
      <c r="AJ11" s="172">
        <f t="shared" si="6"/>
        <v>1600</v>
      </c>
      <c r="AK11" s="172">
        <f t="shared" si="6"/>
        <v>1600</v>
      </c>
      <c r="AL11" s="172">
        <f>IFERROR(VLOOKUP(B11,[2]rptBudgetaryBudgetCrossOrganiza!$A$4127:$N$4523,13,FALSE),"0")</f>
        <v>404.24</v>
      </c>
      <c r="AM11" s="172"/>
      <c r="AN11" s="172"/>
      <c r="AO11" s="172"/>
      <c r="AP11" s="172"/>
      <c r="AQ11" s="172"/>
      <c r="AS11" s="141"/>
      <c r="AT11" s="141"/>
      <c r="AU11" s="141"/>
      <c r="AV11" s="141"/>
      <c r="AW11" s="141"/>
      <c r="AX11" s="141"/>
      <c r="AY11" s="141"/>
      <c r="AZ11" s="141"/>
    </row>
    <row r="12" spans="1:52" x14ac:dyDescent="0.2">
      <c r="A12" s="190">
        <v>4</v>
      </c>
      <c r="B12" s="142" t="s">
        <v>628</v>
      </c>
      <c r="C12" s="191" t="str">
        <f t="shared" si="0"/>
        <v>20</v>
      </c>
      <c r="D12" s="191" t="str">
        <f t="shared" si="1"/>
        <v>28</v>
      </c>
      <c r="E12" s="184" t="str">
        <f t="shared" si="2"/>
        <v>808</v>
      </c>
      <c r="F12" s="201" t="str">
        <f t="shared" si="7"/>
        <v>6000.10</v>
      </c>
      <c r="G12" s="142" t="s">
        <v>126</v>
      </c>
      <c r="H12" s="140">
        <v>1160</v>
      </c>
      <c r="I12" s="140"/>
      <c r="J12" s="140"/>
      <c r="K12" s="140"/>
      <c r="L12" s="140"/>
      <c r="M12" s="140"/>
      <c r="N12" s="140">
        <v>1058.03</v>
      </c>
      <c r="O12" s="140">
        <f t="shared" si="3"/>
        <v>101.97000000000003</v>
      </c>
      <c r="Q12" s="141"/>
      <c r="R12" s="141">
        <v>1200</v>
      </c>
      <c r="S12" s="141"/>
      <c r="T12" s="141"/>
      <c r="U12" s="141"/>
      <c r="V12" s="141"/>
      <c r="W12" s="141">
        <v>1096.96</v>
      </c>
      <c r="X12" s="141">
        <f t="shared" si="4"/>
        <v>103.03999999999996</v>
      </c>
      <c r="Z12" s="174"/>
      <c r="AA12" s="174">
        <v>1200</v>
      </c>
      <c r="AB12" s="174"/>
      <c r="AC12" s="174"/>
      <c r="AD12" s="174"/>
      <c r="AE12" s="174"/>
      <c r="AF12" s="174">
        <v>70.180000000000007</v>
      </c>
      <c r="AG12" s="174">
        <f t="shared" si="5"/>
        <v>1129.82</v>
      </c>
      <c r="AI12" s="180">
        <v>1200</v>
      </c>
      <c r="AJ12" s="172">
        <f t="shared" si="6"/>
        <v>1200</v>
      </c>
      <c r="AK12" s="172">
        <f t="shared" si="6"/>
        <v>1200</v>
      </c>
      <c r="AL12" s="172">
        <f>IFERROR(VLOOKUP(B12,[2]rptBudgetaryBudgetCrossOrganiza!$A$4127:$N$4523,13,FALSE),"0")</f>
        <v>282.37</v>
      </c>
      <c r="AM12" s="172"/>
      <c r="AN12" s="172"/>
      <c r="AO12" s="172"/>
      <c r="AP12" s="172"/>
      <c r="AQ12" s="172"/>
      <c r="AS12" s="141"/>
      <c r="AT12" s="141"/>
      <c r="AU12" s="141"/>
      <c r="AV12" s="141"/>
      <c r="AW12" s="141"/>
      <c r="AX12" s="141"/>
      <c r="AY12" s="141"/>
      <c r="AZ12" s="141"/>
    </row>
    <row r="13" spans="1:52" x14ac:dyDescent="0.2">
      <c r="A13" s="190">
        <v>4</v>
      </c>
      <c r="B13" s="142" t="s">
        <v>629</v>
      </c>
      <c r="C13" s="191" t="str">
        <f t="shared" si="0"/>
        <v>20</v>
      </c>
      <c r="D13" s="191" t="str">
        <f t="shared" si="1"/>
        <v>28</v>
      </c>
      <c r="E13" s="184" t="str">
        <f t="shared" si="2"/>
        <v>809</v>
      </c>
      <c r="F13" s="201" t="str">
        <f t="shared" si="7"/>
        <v>6000.10</v>
      </c>
      <c r="G13" s="142" t="s">
        <v>126</v>
      </c>
      <c r="H13" s="140">
        <v>525</v>
      </c>
      <c r="I13" s="140"/>
      <c r="J13" s="140"/>
      <c r="K13" s="140"/>
      <c r="L13" s="140"/>
      <c r="M13" s="140"/>
      <c r="N13" s="140">
        <v>476.34</v>
      </c>
      <c r="O13" s="140">
        <f t="shared" si="3"/>
        <v>48.660000000000025</v>
      </c>
      <c r="Q13" s="141"/>
      <c r="R13" s="141">
        <v>525</v>
      </c>
      <c r="S13" s="141"/>
      <c r="T13" s="141"/>
      <c r="U13" s="141"/>
      <c r="V13" s="141"/>
      <c r="W13" s="141">
        <v>493.14</v>
      </c>
      <c r="X13" s="141">
        <f t="shared" si="4"/>
        <v>31.860000000000014</v>
      </c>
      <c r="Z13" s="174"/>
      <c r="AA13" s="174">
        <v>525</v>
      </c>
      <c r="AB13" s="174"/>
      <c r="AC13" s="174"/>
      <c r="AD13" s="174"/>
      <c r="AE13" s="174"/>
      <c r="AF13" s="174">
        <v>-176.24</v>
      </c>
      <c r="AG13" s="174">
        <f t="shared" si="5"/>
        <v>701.24</v>
      </c>
      <c r="AI13" s="180">
        <v>525</v>
      </c>
      <c r="AJ13" s="172">
        <f t="shared" si="6"/>
        <v>525</v>
      </c>
      <c r="AK13" s="172">
        <f t="shared" si="6"/>
        <v>525</v>
      </c>
      <c r="AL13" s="172">
        <f>IFERROR(VLOOKUP(B13,[2]rptBudgetaryBudgetCrossOrganiza!$A$4127:$N$4523,13,FALSE),"0")</f>
        <v>126.32</v>
      </c>
      <c r="AM13" s="172"/>
      <c r="AN13" s="172"/>
      <c r="AO13" s="172"/>
      <c r="AP13" s="172"/>
      <c r="AQ13" s="172"/>
      <c r="AS13" s="141"/>
      <c r="AT13" s="141"/>
      <c r="AU13" s="141"/>
      <c r="AV13" s="141"/>
      <c r="AW13" s="141"/>
      <c r="AX13" s="141"/>
      <c r="AY13" s="141"/>
      <c r="AZ13" s="141"/>
    </row>
    <row r="14" spans="1:52" x14ac:dyDescent="0.2">
      <c r="A14" s="190">
        <v>4</v>
      </c>
      <c r="B14" s="142" t="s">
        <v>630</v>
      </c>
      <c r="C14" s="191" t="str">
        <f t="shared" si="0"/>
        <v>20</v>
      </c>
      <c r="D14" s="191" t="str">
        <f t="shared" si="1"/>
        <v>28</v>
      </c>
      <c r="E14" s="184" t="str">
        <f t="shared" si="2"/>
        <v>810</v>
      </c>
      <c r="F14" s="201" t="str">
        <f t="shared" si="7"/>
        <v>6000.10</v>
      </c>
      <c r="G14" s="142" t="s">
        <v>126</v>
      </c>
      <c r="H14" s="140">
        <v>635</v>
      </c>
      <c r="I14" s="140"/>
      <c r="J14" s="140"/>
      <c r="K14" s="140"/>
      <c r="L14" s="140"/>
      <c r="M14" s="140"/>
      <c r="N14" s="140">
        <v>574.04999999999995</v>
      </c>
      <c r="O14" s="140">
        <f t="shared" si="3"/>
        <v>60.950000000000045</v>
      </c>
      <c r="Q14" s="141"/>
      <c r="R14" s="141">
        <v>635</v>
      </c>
      <c r="S14" s="141"/>
      <c r="T14" s="141"/>
      <c r="U14" s="141"/>
      <c r="V14" s="141"/>
      <c r="W14" s="141">
        <v>597.03</v>
      </c>
      <c r="X14" s="141">
        <f t="shared" si="4"/>
        <v>37.970000000000027</v>
      </c>
      <c r="Z14" s="174"/>
      <c r="AA14" s="174">
        <v>635</v>
      </c>
      <c r="AB14" s="174"/>
      <c r="AC14" s="174"/>
      <c r="AD14" s="174"/>
      <c r="AE14" s="174"/>
      <c r="AF14" s="174">
        <v>28.49</v>
      </c>
      <c r="AG14" s="174">
        <f t="shared" si="5"/>
        <v>606.51</v>
      </c>
      <c r="AI14" s="180">
        <v>635</v>
      </c>
      <c r="AJ14" s="172">
        <f t="shared" si="6"/>
        <v>635</v>
      </c>
      <c r="AK14" s="172">
        <f t="shared" si="6"/>
        <v>635</v>
      </c>
      <c r="AL14" s="172">
        <f>IFERROR(VLOOKUP(B14,[2]rptBudgetaryBudgetCrossOrganiza!$A$4127:$N$4523,13,FALSE),"0")</f>
        <v>153.08000000000001</v>
      </c>
      <c r="AM14" s="172"/>
      <c r="AN14" s="172"/>
      <c r="AO14" s="172"/>
      <c r="AP14" s="172"/>
      <c r="AQ14" s="172"/>
      <c r="AS14" s="141"/>
      <c r="AT14" s="141"/>
      <c r="AU14" s="141"/>
      <c r="AV14" s="141"/>
      <c r="AW14" s="141"/>
      <c r="AX14" s="141"/>
      <c r="AY14" s="141"/>
      <c r="AZ14" s="141"/>
    </row>
    <row r="15" spans="1:52" x14ac:dyDescent="0.2">
      <c r="A15" s="190">
        <v>4</v>
      </c>
      <c r="B15" s="142" t="s">
        <v>631</v>
      </c>
      <c r="C15" s="191" t="str">
        <f t="shared" si="0"/>
        <v>20</v>
      </c>
      <c r="D15" s="191" t="str">
        <f t="shared" si="1"/>
        <v>28</v>
      </c>
      <c r="E15" s="184" t="str">
        <f t="shared" si="2"/>
        <v>811</v>
      </c>
      <c r="F15" s="201" t="str">
        <f t="shared" si="7"/>
        <v>6000.10</v>
      </c>
      <c r="G15" s="142" t="s">
        <v>126</v>
      </c>
      <c r="H15" s="140">
        <v>750</v>
      </c>
      <c r="I15" s="140"/>
      <c r="J15" s="140"/>
      <c r="K15" s="140"/>
      <c r="L15" s="140"/>
      <c r="M15" s="140"/>
      <c r="N15" s="140">
        <v>677.16</v>
      </c>
      <c r="O15" s="140">
        <f t="shared" si="3"/>
        <v>72.840000000000032</v>
      </c>
      <c r="Q15" s="141"/>
      <c r="R15" s="141">
        <v>750</v>
      </c>
      <c r="S15" s="141"/>
      <c r="T15" s="141"/>
      <c r="U15" s="141"/>
      <c r="V15" s="141"/>
      <c r="W15" s="141">
        <v>706.22</v>
      </c>
      <c r="X15" s="141">
        <f t="shared" si="4"/>
        <v>43.779999999999973</v>
      </c>
      <c r="Z15" s="174"/>
      <c r="AA15" s="174">
        <v>750</v>
      </c>
      <c r="AB15" s="174"/>
      <c r="AC15" s="174"/>
      <c r="AD15" s="174"/>
      <c r="AE15" s="174"/>
      <c r="AF15" s="174">
        <v>31.63</v>
      </c>
      <c r="AG15" s="174">
        <f t="shared" si="5"/>
        <v>718.37</v>
      </c>
      <c r="AI15" s="180">
        <v>750</v>
      </c>
      <c r="AJ15" s="172">
        <f t="shared" si="6"/>
        <v>750</v>
      </c>
      <c r="AK15" s="172">
        <f t="shared" si="6"/>
        <v>750</v>
      </c>
      <c r="AL15" s="172">
        <f>IFERROR(VLOOKUP(B15,[2]rptBudgetaryBudgetCrossOrganiza!$A$4127:$N$4523,13,FALSE),"0")</f>
        <v>181.31</v>
      </c>
      <c r="AM15" s="172"/>
      <c r="AN15" s="172"/>
      <c r="AO15" s="172"/>
      <c r="AP15" s="172"/>
      <c r="AQ15" s="172"/>
      <c r="AS15" s="141"/>
      <c r="AT15" s="141"/>
      <c r="AU15" s="141"/>
      <c r="AV15" s="141"/>
      <c r="AW15" s="141"/>
      <c r="AX15" s="141"/>
      <c r="AY15" s="141"/>
      <c r="AZ15" s="141"/>
    </row>
    <row r="16" spans="1:52" x14ac:dyDescent="0.2">
      <c r="A16" s="190">
        <v>4</v>
      </c>
      <c r="B16" s="142" t="s">
        <v>632</v>
      </c>
      <c r="C16" s="191" t="str">
        <f t="shared" si="0"/>
        <v>20</v>
      </c>
      <c r="D16" s="191" t="str">
        <f t="shared" si="1"/>
        <v>28</v>
      </c>
      <c r="E16" s="184" t="str">
        <f t="shared" si="2"/>
        <v>812</v>
      </c>
      <c r="F16" s="201" t="str">
        <f t="shared" si="7"/>
        <v>6000.10</v>
      </c>
      <c r="G16" s="142" t="s">
        <v>126</v>
      </c>
      <c r="H16" s="140">
        <v>1500</v>
      </c>
      <c r="I16" s="140"/>
      <c r="J16" s="140"/>
      <c r="K16" s="140"/>
      <c r="L16" s="140"/>
      <c r="M16" s="140"/>
      <c r="N16" s="140">
        <v>1415.32</v>
      </c>
      <c r="O16" s="140">
        <f t="shared" si="3"/>
        <v>84.680000000000064</v>
      </c>
      <c r="Q16" s="141"/>
      <c r="R16" s="141">
        <v>1500</v>
      </c>
      <c r="S16" s="141"/>
      <c r="T16" s="141"/>
      <c r="U16" s="141"/>
      <c r="V16" s="141"/>
      <c r="W16" s="141">
        <v>1487.69</v>
      </c>
      <c r="X16" s="141">
        <f t="shared" si="4"/>
        <v>12.309999999999945</v>
      </c>
      <c r="Z16" s="174"/>
      <c r="AA16" s="174">
        <v>1500</v>
      </c>
      <c r="AB16" s="174"/>
      <c r="AC16" s="174"/>
      <c r="AD16" s="174"/>
      <c r="AE16" s="174"/>
      <c r="AF16" s="174">
        <v>-19.21</v>
      </c>
      <c r="AG16" s="174">
        <f t="shared" si="5"/>
        <v>1519.21</v>
      </c>
      <c r="AI16" s="180">
        <v>1500</v>
      </c>
      <c r="AJ16" s="172">
        <f t="shared" si="6"/>
        <v>1500</v>
      </c>
      <c r="AK16" s="172">
        <f t="shared" si="6"/>
        <v>1500</v>
      </c>
      <c r="AL16" s="172">
        <f>IFERROR(VLOOKUP(B16,[2]rptBudgetaryBudgetCrossOrganiza!$A$4127:$N$4523,13,FALSE),"0")</f>
        <v>383.44</v>
      </c>
      <c r="AM16" s="172"/>
      <c r="AN16" s="172"/>
      <c r="AO16" s="172"/>
      <c r="AP16" s="172"/>
      <c r="AQ16" s="172"/>
      <c r="AS16" s="141"/>
      <c r="AT16" s="141"/>
      <c r="AU16" s="141"/>
      <c r="AV16" s="141"/>
      <c r="AW16" s="141"/>
      <c r="AX16" s="141"/>
      <c r="AY16" s="141"/>
      <c r="AZ16" s="141"/>
    </row>
    <row r="17" spans="1:52" x14ac:dyDescent="0.2">
      <c r="A17" s="190">
        <v>4</v>
      </c>
      <c r="B17" s="142" t="s">
        <v>633</v>
      </c>
      <c r="C17" s="191" t="str">
        <f t="shared" si="0"/>
        <v>20</v>
      </c>
      <c r="D17" s="191" t="str">
        <f t="shared" si="1"/>
        <v>28</v>
      </c>
      <c r="E17" s="184" t="str">
        <f t="shared" si="2"/>
        <v>813</v>
      </c>
      <c r="F17" s="201" t="str">
        <f t="shared" si="7"/>
        <v>6000.10</v>
      </c>
      <c r="G17" s="142" t="s">
        <v>126</v>
      </c>
      <c r="H17" s="140">
        <v>425</v>
      </c>
      <c r="I17" s="140"/>
      <c r="J17" s="140"/>
      <c r="K17" s="140"/>
      <c r="L17" s="140"/>
      <c r="M17" s="140"/>
      <c r="N17" s="140">
        <v>389.52</v>
      </c>
      <c r="O17" s="140">
        <f t="shared" si="3"/>
        <v>35.480000000000018</v>
      </c>
      <c r="Q17" s="141"/>
      <c r="R17" s="141">
        <v>425</v>
      </c>
      <c r="S17" s="141"/>
      <c r="T17" s="141"/>
      <c r="U17" s="141"/>
      <c r="V17" s="141"/>
      <c r="W17" s="141">
        <v>401.07</v>
      </c>
      <c r="X17" s="141">
        <f t="shared" si="4"/>
        <v>23.930000000000007</v>
      </c>
      <c r="Z17" s="174"/>
      <c r="AA17" s="174">
        <v>425</v>
      </c>
      <c r="AB17" s="174"/>
      <c r="AC17" s="174"/>
      <c r="AD17" s="174"/>
      <c r="AE17" s="174"/>
      <c r="AF17" s="174">
        <v>18.73</v>
      </c>
      <c r="AG17" s="174">
        <f t="shared" si="5"/>
        <v>406.27</v>
      </c>
      <c r="AI17" s="180">
        <v>425</v>
      </c>
      <c r="AJ17" s="172">
        <f t="shared" si="6"/>
        <v>425</v>
      </c>
      <c r="AK17" s="172">
        <f t="shared" si="6"/>
        <v>425</v>
      </c>
      <c r="AL17" s="172">
        <f>IFERROR(VLOOKUP(B17,[2]rptBudgetaryBudgetCrossOrganiza!$A$4127:$N$4523,13,FALSE),"0")</f>
        <v>102.54</v>
      </c>
      <c r="AM17" s="172"/>
      <c r="AN17" s="172"/>
      <c r="AO17" s="172"/>
      <c r="AP17" s="172"/>
      <c r="AQ17" s="172"/>
      <c r="AS17" s="141"/>
      <c r="AT17" s="141"/>
      <c r="AU17" s="141"/>
      <c r="AV17" s="141"/>
      <c r="AW17" s="141"/>
      <c r="AX17" s="141"/>
      <c r="AY17" s="141"/>
      <c r="AZ17" s="141"/>
    </row>
    <row r="18" spans="1:52" x14ac:dyDescent="0.2">
      <c r="A18" s="190">
        <v>4</v>
      </c>
      <c r="B18" s="142" t="s">
        <v>634</v>
      </c>
      <c r="C18" s="191" t="str">
        <f t="shared" si="0"/>
        <v>20</v>
      </c>
      <c r="D18" s="191" t="str">
        <f t="shared" si="1"/>
        <v>28</v>
      </c>
      <c r="E18" s="184" t="str">
        <f t="shared" si="2"/>
        <v>814</v>
      </c>
      <c r="F18" s="201" t="str">
        <f t="shared" si="7"/>
        <v>6000.10</v>
      </c>
      <c r="G18" s="142" t="s">
        <v>126</v>
      </c>
      <c r="H18" s="140">
        <v>800</v>
      </c>
      <c r="I18" s="140"/>
      <c r="J18" s="140"/>
      <c r="K18" s="140"/>
      <c r="L18" s="140"/>
      <c r="M18" s="140"/>
      <c r="N18" s="140">
        <v>639.16999999999996</v>
      </c>
      <c r="O18" s="140">
        <f t="shared" si="3"/>
        <v>160.83000000000004</v>
      </c>
      <c r="Q18" s="141"/>
      <c r="R18" s="141">
        <v>800</v>
      </c>
      <c r="S18" s="141"/>
      <c r="T18" s="141"/>
      <c r="U18" s="141"/>
      <c r="V18" s="141"/>
      <c r="W18" s="141">
        <v>665.5</v>
      </c>
      <c r="X18" s="141">
        <f t="shared" si="4"/>
        <v>134.5</v>
      </c>
      <c r="Z18" s="174"/>
      <c r="AA18" s="174">
        <v>800</v>
      </c>
      <c r="AB18" s="174"/>
      <c r="AC18" s="174"/>
      <c r="AD18" s="174"/>
      <c r="AE18" s="174"/>
      <c r="AF18" s="174">
        <v>293.76</v>
      </c>
      <c r="AG18" s="174">
        <f t="shared" si="5"/>
        <v>506.24</v>
      </c>
      <c r="AI18" s="180">
        <v>800</v>
      </c>
      <c r="AJ18" s="172">
        <f t="shared" si="6"/>
        <v>800</v>
      </c>
      <c r="AK18" s="172">
        <f t="shared" si="6"/>
        <v>800</v>
      </c>
      <c r="AL18" s="172">
        <f>IFERROR(VLOOKUP(B18,[2]rptBudgetaryBudgetCrossOrganiza!$A$4127:$N$4523,13,FALSE),"0")</f>
        <v>170.91</v>
      </c>
      <c r="AM18" s="172"/>
      <c r="AN18" s="172"/>
      <c r="AO18" s="172"/>
      <c r="AP18" s="172"/>
      <c r="AQ18" s="172"/>
      <c r="AS18" s="141"/>
      <c r="AT18" s="141"/>
      <c r="AU18" s="141"/>
      <c r="AV18" s="141"/>
      <c r="AW18" s="141"/>
      <c r="AX18" s="141"/>
      <c r="AY18" s="141"/>
      <c r="AZ18" s="141"/>
    </row>
    <row r="19" spans="1:52" x14ac:dyDescent="0.2">
      <c r="A19" s="190">
        <v>4</v>
      </c>
      <c r="B19" s="142" t="s">
        <v>635</v>
      </c>
      <c r="C19" s="191" t="str">
        <f t="shared" si="0"/>
        <v>20</v>
      </c>
      <c r="D19" s="191" t="str">
        <f t="shared" si="1"/>
        <v>28</v>
      </c>
      <c r="E19" s="184" t="str">
        <f t="shared" si="2"/>
        <v>815</v>
      </c>
      <c r="F19" s="201" t="str">
        <f t="shared" si="7"/>
        <v>6000.10</v>
      </c>
      <c r="G19" s="142" t="s">
        <v>126</v>
      </c>
      <c r="H19" s="140">
        <v>1500</v>
      </c>
      <c r="I19" s="140"/>
      <c r="J19" s="140"/>
      <c r="K19" s="140"/>
      <c r="L19" s="140"/>
      <c r="M19" s="140"/>
      <c r="N19" s="140">
        <v>1376.31</v>
      </c>
      <c r="O19" s="140">
        <f t="shared" si="3"/>
        <v>123.69000000000005</v>
      </c>
      <c r="Q19" s="141"/>
      <c r="R19" s="141">
        <v>1500</v>
      </c>
      <c r="S19" s="141"/>
      <c r="T19" s="141"/>
      <c r="U19" s="141"/>
      <c r="V19" s="141"/>
      <c r="W19" s="141">
        <v>1412.75</v>
      </c>
      <c r="X19" s="141">
        <f t="shared" si="4"/>
        <v>87.25</v>
      </c>
      <c r="Z19" s="174"/>
      <c r="AA19" s="174">
        <v>1400</v>
      </c>
      <c r="AB19" s="174"/>
      <c r="AC19" s="174"/>
      <c r="AD19" s="174"/>
      <c r="AE19" s="174"/>
      <c r="AF19" s="174">
        <v>-42.63</v>
      </c>
      <c r="AG19" s="174">
        <f t="shared" si="5"/>
        <v>1442.63</v>
      </c>
      <c r="AI19" s="180">
        <v>1400</v>
      </c>
      <c r="AJ19" s="172">
        <f t="shared" si="6"/>
        <v>1400</v>
      </c>
      <c r="AK19" s="172">
        <f t="shared" si="6"/>
        <v>1400</v>
      </c>
      <c r="AL19" s="172">
        <f>IFERROR(VLOOKUP(B19,[2]rptBudgetaryBudgetCrossOrganiza!$A$4127:$N$4523,13,FALSE),"0")</f>
        <v>364.11</v>
      </c>
      <c r="AM19" s="172"/>
      <c r="AN19" s="172"/>
      <c r="AO19" s="172"/>
      <c r="AP19" s="172"/>
      <c r="AQ19" s="172"/>
      <c r="AS19" s="141"/>
      <c r="AT19" s="141"/>
      <c r="AU19" s="141"/>
      <c r="AV19" s="141"/>
      <c r="AW19" s="141"/>
      <c r="AX19" s="141"/>
      <c r="AY19" s="141"/>
      <c r="AZ19" s="141"/>
    </row>
    <row r="20" spans="1:52" x14ac:dyDescent="0.2">
      <c r="A20" s="190">
        <v>4</v>
      </c>
      <c r="B20" s="142" t="s">
        <v>636</v>
      </c>
      <c r="C20" s="191" t="str">
        <f t="shared" si="0"/>
        <v>20</v>
      </c>
      <c r="D20" s="191" t="str">
        <f t="shared" si="1"/>
        <v>28</v>
      </c>
      <c r="E20" s="184" t="str">
        <f t="shared" si="2"/>
        <v>816</v>
      </c>
      <c r="F20" s="201" t="str">
        <f t="shared" si="7"/>
        <v>6000.10</v>
      </c>
      <c r="G20" s="142" t="s">
        <v>126</v>
      </c>
      <c r="H20" s="140">
        <v>445</v>
      </c>
      <c r="I20" s="140"/>
      <c r="J20" s="140"/>
      <c r="K20" s="140"/>
      <c r="L20" s="140"/>
      <c r="M20" s="140"/>
      <c r="N20" s="140">
        <v>411.21</v>
      </c>
      <c r="O20" s="140">
        <f t="shared" si="3"/>
        <v>33.79000000000002</v>
      </c>
      <c r="Q20" s="141"/>
      <c r="R20" s="141">
        <v>445</v>
      </c>
      <c r="S20" s="141"/>
      <c r="T20" s="141"/>
      <c r="U20" s="141"/>
      <c r="V20" s="141"/>
      <c r="W20" s="141">
        <v>424.66</v>
      </c>
      <c r="X20" s="141">
        <f t="shared" si="4"/>
        <v>20.339999999999975</v>
      </c>
      <c r="Z20" s="174"/>
      <c r="AA20" s="174">
        <v>420</v>
      </c>
      <c r="AB20" s="174"/>
      <c r="AC20" s="174"/>
      <c r="AD20" s="174"/>
      <c r="AE20" s="174"/>
      <c r="AF20" s="174">
        <v>-9.85</v>
      </c>
      <c r="AG20" s="174">
        <f t="shared" si="5"/>
        <v>429.85</v>
      </c>
      <c r="AI20" s="180">
        <v>0</v>
      </c>
      <c r="AJ20" s="172">
        <f t="shared" si="6"/>
        <v>0</v>
      </c>
      <c r="AK20" s="172">
        <f t="shared" si="6"/>
        <v>0</v>
      </c>
      <c r="AL20" s="172">
        <f>IFERROR(VLOOKUP(B20,[2]rptBudgetaryBudgetCrossOrganiza!$A$4127:$N$4523,13,FALSE),"0")</f>
        <v>108.49</v>
      </c>
      <c r="AM20" s="172"/>
      <c r="AN20" s="172"/>
      <c r="AO20" s="172"/>
      <c r="AP20" s="172"/>
      <c r="AQ20" s="172"/>
      <c r="AS20" s="141"/>
      <c r="AT20" s="141"/>
      <c r="AU20" s="141"/>
      <c r="AV20" s="141"/>
      <c r="AW20" s="141"/>
      <c r="AX20" s="141"/>
      <c r="AY20" s="141"/>
      <c r="AZ20" s="141"/>
    </row>
    <row r="21" spans="1:52" x14ac:dyDescent="0.2">
      <c r="A21" s="190">
        <v>4</v>
      </c>
      <c r="B21" s="142" t="s">
        <v>637</v>
      </c>
      <c r="C21" s="191" t="str">
        <f t="shared" si="0"/>
        <v>20</v>
      </c>
      <c r="D21" s="191" t="str">
        <f t="shared" si="1"/>
        <v>28</v>
      </c>
      <c r="E21" s="184" t="str">
        <f t="shared" si="2"/>
        <v>817</v>
      </c>
      <c r="F21" s="201" t="str">
        <f t="shared" si="7"/>
        <v>6000.10</v>
      </c>
      <c r="G21" s="142" t="s">
        <v>126</v>
      </c>
      <c r="H21" s="140">
        <v>730</v>
      </c>
      <c r="I21" s="140"/>
      <c r="J21" s="140"/>
      <c r="K21" s="140"/>
      <c r="L21" s="140"/>
      <c r="M21" s="140"/>
      <c r="N21" s="140">
        <v>660.87</v>
      </c>
      <c r="O21" s="140">
        <f t="shared" si="3"/>
        <v>69.13</v>
      </c>
      <c r="Q21" s="141"/>
      <c r="R21" s="141">
        <v>730</v>
      </c>
      <c r="S21" s="141"/>
      <c r="T21" s="141"/>
      <c r="U21" s="141"/>
      <c r="V21" s="141"/>
      <c r="W21" s="141">
        <v>689.08</v>
      </c>
      <c r="X21" s="141">
        <f t="shared" si="4"/>
        <v>40.919999999999959</v>
      </c>
      <c r="Z21" s="174"/>
      <c r="AA21" s="174">
        <v>730</v>
      </c>
      <c r="AB21" s="174"/>
      <c r="AC21" s="174"/>
      <c r="AD21" s="174"/>
      <c r="AE21" s="174"/>
      <c r="AF21" s="174">
        <v>29.27</v>
      </c>
      <c r="AG21" s="174">
        <f t="shared" si="5"/>
        <v>700.73</v>
      </c>
      <c r="AI21" s="180">
        <v>730</v>
      </c>
      <c r="AJ21" s="172">
        <f t="shared" si="6"/>
        <v>730</v>
      </c>
      <c r="AK21" s="172">
        <f t="shared" si="6"/>
        <v>730</v>
      </c>
      <c r="AL21" s="172">
        <f>IFERROR(VLOOKUP(B21,[2]rptBudgetaryBudgetCrossOrganiza!$A$4127:$N$4523,13,FALSE),"0")</f>
        <v>176.86</v>
      </c>
      <c r="AM21" s="172"/>
      <c r="AN21" s="172"/>
      <c r="AO21" s="172"/>
      <c r="AP21" s="172"/>
      <c r="AQ21" s="172"/>
      <c r="AS21" s="141"/>
      <c r="AT21" s="141"/>
      <c r="AU21" s="141"/>
      <c r="AV21" s="141"/>
      <c r="AW21" s="141"/>
      <c r="AX21" s="141"/>
      <c r="AY21" s="141"/>
      <c r="AZ21" s="141"/>
    </row>
    <row r="22" spans="1:52" x14ac:dyDescent="0.2">
      <c r="A22" s="190">
        <v>4</v>
      </c>
      <c r="B22" s="142" t="s">
        <v>638</v>
      </c>
      <c r="C22" s="191" t="str">
        <f t="shared" si="0"/>
        <v>20</v>
      </c>
      <c r="D22" s="191" t="str">
        <f t="shared" si="1"/>
        <v>28</v>
      </c>
      <c r="E22" s="184" t="str">
        <f t="shared" si="2"/>
        <v>818</v>
      </c>
      <c r="F22" s="201" t="str">
        <f t="shared" si="7"/>
        <v>6000.10</v>
      </c>
      <c r="G22" s="142" t="s">
        <v>126</v>
      </c>
      <c r="H22" s="140">
        <v>930</v>
      </c>
      <c r="I22" s="140"/>
      <c r="J22" s="140"/>
      <c r="K22" s="140"/>
      <c r="L22" s="140"/>
      <c r="M22" s="140"/>
      <c r="N22" s="140">
        <v>839.98</v>
      </c>
      <c r="O22" s="140">
        <f t="shared" si="3"/>
        <v>90.019999999999982</v>
      </c>
      <c r="Q22" s="141"/>
      <c r="R22" s="141">
        <v>930</v>
      </c>
      <c r="S22" s="141"/>
      <c r="T22" s="141"/>
      <c r="U22" s="141"/>
      <c r="V22" s="141"/>
      <c r="W22" s="141">
        <v>878.57</v>
      </c>
      <c r="X22" s="141">
        <f t="shared" si="4"/>
        <v>51.42999999999995</v>
      </c>
      <c r="Z22" s="174"/>
      <c r="AA22" s="174">
        <v>900</v>
      </c>
      <c r="AB22" s="174"/>
      <c r="AC22" s="174"/>
      <c r="AD22" s="174"/>
      <c r="AE22" s="174"/>
      <c r="AF22" s="174">
        <v>-538.46</v>
      </c>
      <c r="AG22" s="174">
        <f t="shared" si="5"/>
        <v>1438.46</v>
      </c>
      <c r="AI22" s="180">
        <v>900</v>
      </c>
      <c r="AJ22" s="172">
        <f t="shared" si="6"/>
        <v>900</v>
      </c>
      <c r="AK22" s="172">
        <f t="shared" si="6"/>
        <v>900</v>
      </c>
      <c r="AL22" s="172">
        <f>IFERROR(VLOOKUP(B22,[2]rptBudgetaryBudgetCrossOrganiza!$A$4127:$N$4523,13,FALSE),"0")</f>
        <v>225.9</v>
      </c>
      <c r="AM22" s="172"/>
      <c r="AN22" s="172"/>
      <c r="AO22" s="172"/>
      <c r="AP22" s="172"/>
      <c r="AQ22" s="172"/>
      <c r="AS22" s="141"/>
      <c r="AT22" s="141"/>
      <c r="AU22" s="141"/>
      <c r="AV22" s="141"/>
      <c r="AW22" s="141"/>
      <c r="AX22" s="141"/>
      <c r="AY22" s="141"/>
      <c r="AZ22" s="141"/>
    </row>
    <row r="23" spans="1:52" x14ac:dyDescent="0.2">
      <c r="A23" s="190">
        <v>4</v>
      </c>
      <c r="B23" s="142" t="s">
        <v>639</v>
      </c>
      <c r="C23" s="191" t="str">
        <f t="shared" si="0"/>
        <v>20</v>
      </c>
      <c r="D23" s="191" t="str">
        <f t="shared" si="1"/>
        <v>28</v>
      </c>
      <c r="E23" s="184" t="str">
        <f t="shared" si="2"/>
        <v>819</v>
      </c>
      <c r="F23" s="201" t="str">
        <f t="shared" si="7"/>
        <v>6000.10</v>
      </c>
      <c r="G23" s="142" t="s">
        <v>126</v>
      </c>
      <c r="H23" s="140">
        <v>1150</v>
      </c>
      <c r="I23" s="140"/>
      <c r="J23" s="140"/>
      <c r="K23" s="140"/>
      <c r="L23" s="140"/>
      <c r="M23" s="140"/>
      <c r="N23" s="140">
        <v>1040.82</v>
      </c>
      <c r="O23" s="140">
        <f t="shared" si="3"/>
        <v>109.18000000000006</v>
      </c>
      <c r="Q23" s="141"/>
      <c r="R23" s="141">
        <v>1150</v>
      </c>
      <c r="S23" s="141"/>
      <c r="T23" s="141"/>
      <c r="U23" s="141"/>
      <c r="V23" s="141"/>
      <c r="W23" s="141">
        <v>1090.48</v>
      </c>
      <c r="X23" s="141">
        <f t="shared" si="4"/>
        <v>59.519999999999982</v>
      </c>
      <c r="Z23" s="174"/>
      <c r="AA23" s="174">
        <v>1150</v>
      </c>
      <c r="AB23" s="174"/>
      <c r="AC23" s="174"/>
      <c r="AD23" s="174"/>
      <c r="AE23" s="174"/>
      <c r="AF23" s="174">
        <v>37.14</v>
      </c>
      <c r="AG23" s="174">
        <f t="shared" si="5"/>
        <v>1112.8599999999999</v>
      </c>
      <c r="AI23" s="180">
        <v>1150</v>
      </c>
      <c r="AJ23" s="172">
        <f t="shared" si="6"/>
        <v>1150</v>
      </c>
      <c r="AK23" s="172">
        <f t="shared" si="6"/>
        <v>1150</v>
      </c>
      <c r="AL23" s="172">
        <f>IFERROR(VLOOKUP(B23,[2]rptBudgetaryBudgetCrossOrganiza!$A$4127:$N$4523,13,FALSE),"0")</f>
        <v>280.88</v>
      </c>
      <c r="AM23" s="172"/>
      <c r="AN23" s="172"/>
      <c r="AO23" s="172"/>
      <c r="AP23" s="172"/>
      <c r="AQ23" s="172"/>
      <c r="AS23" s="141"/>
      <c r="AT23" s="141"/>
      <c r="AU23" s="141"/>
      <c r="AV23" s="141"/>
      <c r="AW23" s="141"/>
      <c r="AX23" s="141"/>
      <c r="AY23" s="141"/>
      <c r="AZ23" s="141"/>
    </row>
    <row r="24" spans="1:52" x14ac:dyDescent="0.2">
      <c r="A24" s="190">
        <v>4</v>
      </c>
      <c r="B24" s="142" t="s">
        <v>640</v>
      </c>
      <c r="C24" s="191" t="str">
        <f t="shared" si="0"/>
        <v>20</v>
      </c>
      <c r="D24" s="191" t="str">
        <f t="shared" si="1"/>
        <v>28</v>
      </c>
      <c r="E24" s="184" t="str">
        <f t="shared" si="2"/>
        <v>820</v>
      </c>
      <c r="F24" s="201" t="str">
        <f t="shared" si="7"/>
        <v>6000.10</v>
      </c>
      <c r="G24" s="142" t="s">
        <v>126</v>
      </c>
      <c r="H24" s="140">
        <v>605</v>
      </c>
      <c r="I24" s="140"/>
      <c r="J24" s="140"/>
      <c r="K24" s="140"/>
      <c r="L24" s="140"/>
      <c r="M24" s="140"/>
      <c r="N24" s="140">
        <v>552.35</v>
      </c>
      <c r="O24" s="140">
        <f t="shared" si="3"/>
        <v>52.649999999999977</v>
      </c>
      <c r="Q24" s="141"/>
      <c r="R24" s="141">
        <v>605</v>
      </c>
      <c r="S24" s="141"/>
      <c r="T24" s="141"/>
      <c r="U24" s="141"/>
      <c r="V24" s="141"/>
      <c r="W24" s="141">
        <v>573.41999999999996</v>
      </c>
      <c r="X24" s="141">
        <f t="shared" si="4"/>
        <v>31.580000000000041</v>
      </c>
      <c r="Z24" s="174"/>
      <c r="AA24" s="174">
        <v>575</v>
      </c>
      <c r="AB24" s="174"/>
      <c r="AC24" s="174"/>
      <c r="AD24" s="174"/>
      <c r="AE24" s="174"/>
      <c r="AF24" s="174">
        <v>-7.9</v>
      </c>
      <c r="AG24" s="174">
        <f t="shared" si="5"/>
        <v>582.9</v>
      </c>
      <c r="AI24" s="180">
        <v>575</v>
      </c>
      <c r="AJ24" s="172">
        <f t="shared" si="6"/>
        <v>575</v>
      </c>
      <c r="AK24" s="172">
        <f t="shared" si="6"/>
        <v>575</v>
      </c>
      <c r="AL24" s="172">
        <f>IFERROR(VLOOKUP(B24,[2]rptBudgetaryBudgetCrossOrganiza!$A$4127:$N$4523,13,FALSE),"0")</f>
        <v>147.12</v>
      </c>
      <c r="AM24" s="172"/>
      <c r="AN24" s="172"/>
      <c r="AO24" s="172"/>
      <c r="AP24" s="172"/>
      <c r="AQ24" s="172"/>
      <c r="AS24" s="141"/>
      <c r="AT24" s="141"/>
      <c r="AU24" s="141"/>
      <c r="AV24" s="141"/>
      <c r="AW24" s="141"/>
      <c r="AX24" s="141"/>
      <c r="AY24" s="141"/>
      <c r="AZ24" s="141"/>
    </row>
    <row r="25" spans="1:52" x14ac:dyDescent="0.2">
      <c r="A25" s="190">
        <v>4</v>
      </c>
      <c r="B25" s="142" t="s">
        <v>641</v>
      </c>
      <c r="C25" s="191" t="str">
        <f t="shared" si="0"/>
        <v>20</v>
      </c>
      <c r="D25" s="191" t="str">
        <f t="shared" si="1"/>
        <v>28</v>
      </c>
      <c r="E25" s="184" t="str">
        <f t="shared" si="2"/>
        <v>821</v>
      </c>
      <c r="F25" s="201" t="str">
        <f t="shared" si="7"/>
        <v>6000.10</v>
      </c>
      <c r="G25" s="142" t="s">
        <v>126</v>
      </c>
      <c r="H25" s="140">
        <v>2350</v>
      </c>
      <c r="I25" s="140"/>
      <c r="J25" s="140"/>
      <c r="K25" s="140"/>
      <c r="L25" s="140"/>
      <c r="M25" s="140"/>
      <c r="N25" s="140">
        <v>2180.61</v>
      </c>
      <c r="O25" s="140">
        <f t="shared" si="3"/>
        <v>169.38999999999987</v>
      </c>
      <c r="Q25" s="141"/>
      <c r="R25" s="141">
        <v>2350</v>
      </c>
      <c r="S25" s="141"/>
      <c r="T25" s="141"/>
      <c r="U25" s="141"/>
      <c r="V25" s="141"/>
      <c r="W25" s="141">
        <v>2298.12</v>
      </c>
      <c r="X25" s="141">
        <f t="shared" si="4"/>
        <v>51.880000000000109</v>
      </c>
      <c r="Z25" s="174"/>
      <c r="AA25" s="174">
        <v>2350</v>
      </c>
      <c r="AB25" s="174"/>
      <c r="AC25" s="174"/>
      <c r="AD25" s="174"/>
      <c r="AE25" s="174"/>
      <c r="AF25" s="174">
        <v>0.53</v>
      </c>
      <c r="AG25" s="174">
        <f t="shared" si="5"/>
        <v>2349.4699999999998</v>
      </c>
      <c r="AI25" s="180">
        <v>2350</v>
      </c>
      <c r="AJ25" s="172">
        <f t="shared" si="6"/>
        <v>2350</v>
      </c>
      <c r="AK25" s="172">
        <f t="shared" si="6"/>
        <v>2350</v>
      </c>
      <c r="AL25" s="172">
        <f>IFERROR(VLOOKUP(B25,[2]rptBudgetaryBudgetCrossOrganiza!$A$4127:$N$4523,13,FALSE),"0")</f>
        <v>592.99</v>
      </c>
      <c r="AM25" s="172"/>
      <c r="AN25" s="172"/>
      <c r="AO25" s="172"/>
      <c r="AP25" s="172"/>
      <c r="AQ25" s="172"/>
      <c r="AS25" s="141"/>
      <c r="AT25" s="141"/>
      <c r="AU25" s="141"/>
      <c r="AV25" s="141"/>
      <c r="AW25" s="141"/>
      <c r="AX25" s="141"/>
      <c r="AY25" s="141"/>
      <c r="AZ25" s="141"/>
    </row>
    <row r="26" spans="1:52" x14ac:dyDescent="0.2">
      <c r="A26" s="190">
        <v>4</v>
      </c>
      <c r="B26" s="142" t="s">
        <v>642</v>
      </c>
      <c r="C26" s="191" t="str">
        <f t="shared" si="0"/>
        <v>20</v>
      </c>
      <c r="D26" s="191" t="str">
        <f t="shared" si="1"/>
        <v>28</v>
      </c>
      <c r="E26" s="184" t="str">
        <f t="shared" si="2"/>
        <v>822</v>
      </c>
      <c r="F26" s="201" t="str">
        <f t="shared" si="7"/>
        <v>6000.10</v>
      </c>
      <c r="G26" s="142" t="s">
        <v>126</v>
      </c>
      <c r="H26" s="140">
        <v>2400</v>
      </c>
      <c r="I26" s="140"/>
      <c r="J26" s="140"/>
      <c r="K26" s="140"/>
      <c r="L26" s="140"/>
      <c r="M26" s="140"/>
      <c r="N26" s="140">
        <v>2180.61</v>
      </c>
      <c r="O26" s="140">
        <f t="shared" si="3"/>
        <v>219.38999999999987</v>
      </c>
      <c r="Q26" s="141"/>
      <c r="R26" s="141">
        <v>2400</v>
      </c>
      <c r="S26" s="141"/>
      <c r="T26" s="141"/>
      <c r="U26" s="141"/>
      <c r="V26" s="141"/>
      <c r="W26" s="141">
        <v>2298.12</v>
      </c>
      <c r="X26" s="141">
        <f t="shared" si="4"/>
        <v>101.88000000000011</v>
      </c>
      <c r="Z26" s="174"/>
      <c r="AA26" s="174">
        <v>2400</v>
      </c>
      <c r="AB26" s="174"/>
      <c r="AC26" s="174"/>
      <c r="AD26" s="174"/>
      <c r="AE26" s="174"/>
      <c r="AF26" s="174">
        <v>50.53</v>
      </c>
      <c r="AG26" s="174">
        <f t="shared" si="5"/>
        <v>2349.4699999999998</v>
      </c>
      <c r="AI26" s="180">
        <v>2400</v>
      </c>
      <c r="AJ26" s="172">
        <f t="shared" si="6"/>
        <v>2400</v>
      </c>
      <c r="AK26" s="172">
        <f t="shared" si="6"/>
        <v>2400</v>
      </c>
      <c r="AL26" s="172">
        <f>IFERROR(VLOOKUP(B26,[2]rptBudgetaryBudgetCrossOrganiza!$A$4127:$N$4523,13,FALSE),"0")</f>
        <v>592.99</v>
      </c>
      <c r="AM26" s="172"/>
      <c r="AN26" s="172"/>
      <c r="AO26" s="172"/>
      <c r="AP26" s="172"/>
      <c r="AQ26" s="172"/>
      <c r="AS26" s="141"/>
      <c r="AT26" s="141"/>
      <c r="AU26" s="141"/>
      <c r="AV26" s="141"/>
      <c r="AW26" s="141"/>
      <c r="AX26" s="141"/>
      <c r="AY26" s="141"/>
      <c r="AZ26" s="141"/>
    </row>
    <row r="27" spans="1:52" x14ac:dyDescent="0.2">
      <c r="A27" s="190">
        <v>4</v>
      </c>
      <c r="B27" s="142" t="s">
        <v>643</v>
      </c>
      <c r="C27" s="191" t="str">
        <f t="shared" si="0"/>
        <v>20</v>
      </c>
      <c r="D27" s="191" t="str">
        <f t="shared" si="1"/>
        <v>28</v>
      </c>
      <c r="E27" s="184" t="str">
        <f t="shared" si="2"/>
        <v>823</v>
      </c>
      <c r="F27" s="201" t="str">
        <f t="shared" si="7"/>
        <v>6000.10</v>
      </c>
      <c r="G27" s="142" t="s">
        <v>126</v>
      </c>
      <c r="H27" s="140">
        <v>3075</v>
      </c>
      <c r="I27" s="140"/>
      <c r="J27" s="140"/>
      <c r="K27" s="140"/>
      <c r="L27" s="140"/>
      <c r="M27" s="140"/>
      <c r="N27" s="140">
        <v>2783.08</v>
      </c>
      <c r="O27" s="140">
        <f t="shared" si="3"/>
        <v>291.92000000000007</v>
      </c>
      <c r="Q27" s="141"/>
      <c r="R27" s="141">
        <v>3210</v>
      </c>
      <c r="S27" s="141"/>
      <c r="T27" s="141"/>
      <c r="U27" s="141"/>
      <c r="V27" s="141"/>
      <c r="W27" s="141">
        <v>2935.01</v>
      </c>
      <c r="X27" s="141">
        <f t="shared" si="4"/>
        <v>274.98999999999978</v>
      </c>
      <c r="Z27" s="174"/>
      <c r="AA27" s="174">
        <v>3210</v>
      </c>
      <c r="AB27" s="174"/>
      <c r="AC27" s="174"/>
      <c r="AD27" s="174"/>
      <c r="AE27" s="174"/>
      <c r="AF27" s="174">
        <v>206.99</v>
      </c>
      <c r="AG27" s="174">
        <f t="shared" si="5"/>
        <v>3003.01</v>
      </c>
      <c r="AI27" s="180">
        <v>3210</v>
      </c>
      <c r="AJ27" s="172">
        <f t="shared" si="6"/>
        <v>3210</v>
      </c>
      <c r="AK27" s="172">
        <f t="shared" si="6"/>
        <v>3210</v>
      </c>
      <c r="AL27" s="172">
        <f>IFERROR(VLOOKUP(B27,[2]rptBudgetaryBudgetCrossOrganiza!$A$4127:$N$4523,13,FALSE),"0")</f>
        <v>757.94</v>
      </c>
      <c r="AM27" s="172"/>
      <c r="AN27" s="172"/>
      <c r="AO27" s="172"/>
      <c r="AP27" s="172"/>
      <c r="AQ27" s="172"/>
      <c r="AS27" s="141"/>
      <c r="AT27" s="141"/>
      <c r="AU27" s="141"/>
      <c r="AV27" s="141"/>
      <c r="AW27" s="141"/>
      <c r="AX27" s="141"/>
      <c r="AY27" s="141"/>
      <c r="AZ27" s="141"/>
    </row>
    <row r="28" spans="1:52" x14ac:dyDescent="0.2">
      <c r="A28" s="190">
        <v>4</v>
      </c>
      <c r="B28" s="142" t="s">
        <v>644</v>
      </c>
      <c r="C28" s="191" t="str">
        <f t="shared" si="0"/>
        <v>20</v>
      </c>
      <c r="D28" s="191" t="str">
        <f t="shared" si="1"/>
        <v>28</v>
      </c>
      <c r="E28" s="184" t="str">
        <f t="shared" si="2"/>
        <v>824</v>
      </c>
      <c r="F28" s="201" t="str">
        <f t="shared" si="7"/>
        <v>6000.10</v>
      </c>
      <c r="G28" s="142" t="s">
        <v>126</v>
      </c>
      <c r="H28" s="140">
        <v>90</v>
      </c>
      <c r="I28" s="140"/>
      <c r="J28" s="140"/>
      <c r="K28" s="140"/>
      <c r="L28" s="140"/>
      <c r="M28" s="140"/>
      <c r="N28" s="140">
        <v>90.98</v>
      </c>
      <c r="O28" s="140">
        <f t="shared" si="3"/>
        <v>-0.98000000000000398</v>
      </c>
      <c r="Q28" s="141"/>
      <c r="R28" s="141">
        <v>100</v>
      </c>
      <c r="S28" s="141"/>
      <c r="T28" s="141"/>
      <c r="U28" s="141"/>
      <c r="V28" s="141"/>
      <c r="W28" s="141">
        <v>85.27</v>
      </c>
      <c r="X28" s="141">
        <f t="shared" si="4"/>
        <v>14.730000000000004</v>
      </c>
      <c r="Z28" s="174"/>
      <c r="AA28" s="174">
        <v>100</v>
      </c>
      <c r="AB28" s="174"/>
      <c r="AC28" s="174"/>
      <c r="AD28" s="174"/>
      <c r="AE28" s="174"/>
      <c r="AF28" s="174">
        <v>17.59</v>
      </c>
      <c r="AG28" s="174">
        <f t="shared" si="5"/>
        <v>82.41</v>
      </c>
      <c r="AI28" s="180">
        <v>100</v>
      </c>
      <c r="AJ28" s="172">
        <f t="shared" si="6"/>
        <v>100</v>
      </c>
      <c r="AK28" s="172">
        <f t="shared" si="6"/>
        <v>100</v>
      </c>
      <c r="AL28" s="172">
        <f>IFERROR(VLOOKUP(B28,[2]rptBudgetaryBudgetCrossOrganiza!$A$4127:$N$4523,13,FALSE),"0")</f>
        <v>20.8</v>
      </c>
      <c r="AM28" s="172"/>
      <c r="AN28" s="172"/>
      <c r="AO28" s="172"/>
      <c r="AP28" s="172"/>
      <c r="AQ28" s="172"/>
      <c r="AS28" s="141"/>
      <c r="AT28" s="141"/>
      <c r="AU28" s="141"/>
      <c r="AV28" s="141"/>
      <c r="AW28" s="141"/>
      <c r="AX28" s="141"/>
      <c r="AY28" s="141"/>
      <c r="AZ28" s="141"/>
    </row>
    <row r="29" spans="1:52" x14ac:dyDescent="0.2">
      <c r="A29" s="190">
        <v>4</v>
      </c>
      <c r="B29" s="142" t="s">
        <v>645</v>
      </c>
      <c r="C29" s="191" t="str">
        <f t="shared" si="0"/>
        <v>20</v>
      </c>
      <c r="D29" s="191" t="str">
        <f t="shared" si="1"/>
        <v>28</v>
      </c>
      <c r="E29" s="184" t="str">
        <f t="shared" si="2"/>
        <v>825</v>
      </c>
      <c r="F29" s="201" t="str">
        <f t="shared" si="7"/>
        <v>6000.10</v>
      </c>
      <c r="G29" s="142" t="s">
        <v>126</v>
      </c>
      <c r="H29" s="140">
        <v>5200</v>
      </c>
      <c r="I29" s="140"/>
      <c r="J29" s="140"/>
      <c r="K29" s="140"/>
      <c r="L29" s="140"/>
      <c r="M29" s="140"/>
      <c r="N29" s="140">
        <v>4899.7700000000004</v>
      </c>
      <c r="O29" s="140">
        <f t="shared" si="3"/>
        <v>300.22999999999956</v>
      </c>
      <c r="Q29" s="141"/>
      <c r="R29" s="141">
        <v>5200</v>
      </c>
      <c r="S29" s="141"/>
      <c r="T29" s="141"/>
      <c r="U29" s="141"/>
      <c r="V29" s="141"/>
      <c r="W29" s="141">
        <v>5128.0200000000004</v>
      </c>
      <c r="X29" s="141">
        <f t="shared" si="4"/>
        <v>71.979999999999563</v>
      </c>
      <c r="Z29" s="174"/>
      <c r="AA29" s="174">
        <v>5200</v>
      </c>
      <c r="AB29" s="174"/>
      <c r="AC29" s="174"/>
      <c r="AD29" s="174"/>
      <c r="AE29" s="174"/>
      <c r="AF29" s="174">
        <v>-20.22</v>
      </c>
      <c r="AG29" s="174">
        <f t="shared" si="5"/>
        <v>5220.22</v>
      </c>
      <c r="AI29" s="180">
        <v>5200</v>
      </c>
      <c r="AJ29" s="172">
        <f t="shared" si="6"/>
        <v>5200</v>
      </c>
      <c r="AK29" s="172">
        <f t="shared" si="6"/>
        <v>5200</v>
      </c>
      <c r="AL29" s="172">
        <f>IFERROR(VLOOKUP(B29,[2]rptBudgetaryBudgetCrossOrganiza!$A$4127:$N$4523,13,FALSE),"0")</f>
        <v>1308.1600000000001</v>
      </c>
      <c r="AM29" s="172"/>
      <c r="AN29" s="172"/>
      <c r="AO29" s="172"/>
      <c r="AP29" s="172"/>
      <c r="AQ29" s="172"/>
      <c r="AS29" s="141"/>
      <c r="AT29" s="141"/>
      <c r="AU29" s="141"/>
      <c r="AV29" s="141"/>
      <c r="AW29" s="141"/>
      <c r="AX29" s="141"/>
      <c r="AY29" s="141"/>
      <c r="AZ29" s="141"/>
    </row>
    <row r="30" spans="1:52" x14ac:dyDescent="0.2">
      <c r="A30" s="190">
        <v>4</v>
      </c>
      <c r="B30" s="142" t="s">
        <v>646</v>
      </c>
      <c r="C30" s="191" t="str">
        <f t="shared" si="0"/>
        <v>20</v>
      </c>
      <c r="D30" s="191" t="str">
        <f t="shared" si="1"/>
        <v>28</v>
      </c>
      <c r="E30" s="184" t="str">
        <f t="shared" si="2"/>
        <v>826</v>
      </c>
      <c r="F30" s="201" t="str">
        <f t="shared" si="7"/>
        <v>6000.10</v>
      </c>
      <c r="G30" s="142" t="s">
        <v>126</v>
      </c>
      <c r="H30" s="140">
        <v>3250</v>
      </c>
      <c r="I30" s="140"/>
      <c r="J30" s="140"/>
      <c r="K30" s="140"/>
      <c r="L30" s="140"/>
      <c r="M30" s="140"/>
      <c r="N30" s="140">
        <v>2799.34</v>
      </c>
      <c r="O30" s="140">
        <f t="shared" si="3"/>
        <v>450.65999999999985</v>
      </c>
      <c r="Q30" s="141"/>
      <c r="R30" s="141">
        <v>3250</v>
      </c>
      <c r="S30" s="141"/>
      <c r="T30" s="141"/>
      <c r="U30" s="141"/>
      <c r="V30" s="141"/>
      <c r="W30" s="141">
        <v>2951.84</v>
      </c>
      <c r="X30" s="141">
        <f t="shared" si="4"/>
        <v>298.15999999999985</v>
      </c>
      <c r="Z30" s="174"/>
      <c r="AA30" s="174">
        <v>3100</v>
      </c>
      <c r="AB30" s="174"/>
      <c r="AC30" s="174"/>
      <c r="AD30" s="174"/>
      <c r="AE30" s="174"/>
      <c r="AF30" s="174">
        <v>79.349999999999994</v>
      </c>
      <c r="AG30" s="174">
        <f t="shared" si="5"/>
        <v>3020.65</v>
      </c>
      <c r="AI30" s="180">
        <v>3100</v>
      </c>
      <c r="AJ30" s="172">
        <f t="shared" si="6"/>
        <v>3100</v>
      </c>
      <c r="AK30" s="172">
        <f t="shared" si="6"/>
        <v>3100</v>
      </c>
      <c r="AL30" s="172">
        <f>IFERROR(VLOOKUP(B30,[2]rptBudgetaryBudgetCrossOrganiza!$A$4127:$N$4523,13,FALSE),"0")</f>
        <v>762.39</v>
      </c>
      <c r="AM30" s="172"/>
      <c r="AN30" s="172"/>
      <c r="AO30" s="172"/>
      <c r="AP30" s="172"/>
      <c r="AQ30" s="172"/>
      <c r="AS30" s="141"/>
      <c r="AT30" s="141"/>
      <c r="AU30" s="141"/>
      <c r="AV30" s="141"/>
      <c r="AW30" s="141"/>
      <c r="AX30" s="141"/>
      <c r="AY30" s="141"/>
      <c r="AZ30" s="141"/>
    </row>
    <row r="31" spans="1:52" x14ac:dyDescent="0.2">
      <c r="A31" s="190">
        <v>4</v>
      </c>
      <c r="B31" s="142" t="s">
        <v>647</v>
      </c>
      <c r="C31" s="191" t="str">
        <f t="shared" si="0"/>
        <v>20</v>
      </c>
      <c r="D31" s="191" t="str">
        <f t="shared" si="1"/>
        <v>28</v>
      </c>
      <c r="E31" s="184" t="str">
        <f t="shared" si="2"/>
        <v>827</v>
      </c>
      <c r="F31" s="201" t="str">
        <f t="shared" si="7"/>
        <v>6000.10</v>
      </c>
      <c r="G31" s="142" t="s">
        <v>126</v>
      </c>
      <c r="H31" s="140">
        <v>540</v>
      </c>
      <c r="I31" s="140"/>
      <c r="J31" s="140"/>
      <c r="K31" s="140"/>
      <c r="L31" s="140"/>
      <c r="M31" s="140"/>
      <c r="N31" s="140">
        <v>492.63</v>
      </c>
      <c r="O31" s="140">
        <f t="shared" si="3"/>
        <v>47.370000000000005</v>
      </c>
      <c r="Q31" s="141"/>
      <c r="R31" s="141">
        <v>540</v>
      </c>
      <c r="S31" s="141"/>
      <c r="T31" s="141"/>
      <c r="U31" s="141"/>
      <c r="V31" s="141"/>
      <c r="W31" s="141">
        <v>510.28</v>
      </c>
      <c r="X31" s="141">
        <f t="shared" si="4"/>
        <v>29.720000000000027</v>
      </c>
      <c r="Z31" s="174"/>
      <c r="AA31" s="174">
        <v>500</v>
      </c>
      <c r="AB31" s="174"/>
      <c r="AC31" s="174"/>
      <c r="AD31" s="174"/>
      <c r="AE31" s="174"/>
      <c r="AF31" s="174">
        <v>-18.16</v>
      </c>
      <c r="AG31" s="174">
        <f t="shared" si="5"/>
        <v>518.16</v>
      </c>
      <c r="AI31" s="180">
        <v>500</v>
      </c>
      <c r="AJ31" s="172">
        <f t="shared" si="6"/>
        <v>500</v>
      </c>
      <c r="AK31" s="172">
        <f t="shared" si="6"/>
        <v>500</v>
      </c>
      <c r="AL31" s="172">
        <f>IFERROR(VLOOKUP(B31,[2]rptBudgetaryBudgetCrossOrganiza!$A$4127:$N$4523,13,FALSE),"0")</f>
        <v>130.78</v>
      </c>
      <c r="AM31" s="172"/>
      <c r="AN31" s="172"/>
      <c r="AO31" s="172"/>
      <c r="AP31" s="172"/>
      <c r="AQ31" s="172"/>
      <c r="AS31" s="141"/>
      <c r="AT31" s="141"/>
      <c r="AU31" s="141"/>
      <c r="AV31" s="141"/>
      <c r="AW31" s="141"/>
      <c r="AX31" s="141"/>
      <c r="AY31" s="141"/>
      <c r="AZ31" s="141"/>
    </row>
    <row r="32" spans="1:52" x14ac:dyDescent="0.2">
      <c r="A32" s="190">
        <v>4</v>
      </c>
      <c r="B32" s="142" t="s">
        <v>648</v>
      </c>
      <c r="C32" s="191" t="str">
        <f t="shared" si="0"/>
        <v>20</v>
      </c>
      <c r="D32" s="191" t="str">
        <f t="shared" si="1"/>
        <v>28</v>
      </c>
      <c r="E32" s="184" t="str">
        <f t="shared" si="2"/>
        <v>828</v>
      </c>
      <c r="F32" s="201" t="str">
        <f t="shared" si="7"/>
        <v>6000.10</v>
      </c>
      <c r="G32" s="142" t="s">
        <v>126</v>
      </c>
      <c r="H32" s="140">
        <v>250</v>
      </c>
      <c r="I32" s="140"/>
      <c r="J32" s="140"/>
      <c r="K32" s="140"/>
      <c r="L32" s="140"/>
      <c r="M32" s="140"/>
      <c r="N32" s="140">
        <v>221.26</v>
      </c>
      <c r="O32" s="140">
        <f t="shared" si="3"/>
        <v>28.740000000000009</v>
      </c>
      <c r="Q32" s="141"/>
      <c r="R32" s="141">
        <v>250</v>
      </c>
      <c r="S32" s="141"/>
      <c r="T32" s="141"/>
      <c r="U32" s="141"/>
      <c r="V32" s="141"/>
      <c r="W32" s="141">
        <v>223.39</v>
      </c>
      <c r="X32" s="141">
        <f t="shared" si="4"/>
        <v>26.610000000000014</v>
      </c>
      <c r="Z32" s="174"/>
      <c r="AA32" s="174">
        <v>250</v>
      </c>
      <c r="AB32" s="174"/>
      <c r="AC32" s="174"/>
      <c r="AD32" s="174"/>
      <c r="AE32" s="174"/>
      <c r="AF32" s="174">
        <v>26.22</v>
      </c>
      <c r="AG32" s="174">
        <f t="shared" si="5"/>
        <v>223.78</v>
      </c>
      <c r="AI32" s="180">
        <v>250</v>
      </c>
      <c r="AJ32" s="172">
        <f t="shared" si="6"/>
        <v>250</v>
      </c>
      <c r="AK32" s="172">
        <f t="shared" si="6"/>
        <v>250</v>
      </c>
      <c r="AL32" s="172">
        <f>IFERROR(VLOOKUP(B32,[2]rptBudgetaryBudgetCrossOrganiza!$A$4127:$N$4523,13,FALSE),"0")</f>
        <v>56.48</v>
      </c>
      <c r="AM32" s="172"/>
      <c r="AN32" s="172"/>
      <c r="AO32" s="172"/>
      <c r="AP32" s="172"/>
      <c r="AQ32" s="172"/>
      <c r="AS32" s="141"/>
      <c r="AT32" s="141"/>
      <c r="AU32" s="141"/>
      <c r="AV32" s="141"/>
      <c r="AW32" s="141"/>
      <c r="AX32" s="141"/>
      <c r="AY32" s="141"/>
      <c r="AZ32" s="141"/>
    </row>
    <row r="33" spans="1:52" x14ac:dyDescent="0.2">
      <c r="A33" s="190">
        <v>4</v>
      </c>
      <c r="B33" s="142" t="s">
        <v>649</v>
      </c>
      <c r="C33" s="191" t="str">
        <f t="shared" si="0"/>
        <v>20</v>
      </c>
      <c r="D33" s="191" t="str">
        <f t="shared" si="1"/>
        <v>28</v>
      </c>
      <c r="E33" s="184" t="str">
        <f t="shared" si="2"/>
        <v>829</v>
      </c>
      <c r="F33" s="201" t="str">
        <f t="shared" si="7"/>
        <v>6000.10</v>
      </c>
      <c r="G33" s="142" t="s">
        <v>126</v>
      </c>
      <c r="H33" s="140">
        <v>500</v>
      </c>
      <c r="I33" s="140"/>
      <c r="J33" s="140"/>
      <c r="K33" s="140"/>
      <c r="L33" s="140"/>
      <c r="M33" s="140"/>
      <c r="N33" s="140">
        <v>601.17999999999995</v>
      </c>
      <c r="O33" s="140">
        <f t="shared" si="3"/>
        <v>-101.17999999999995</v>
      </c>
      <c r="Q33" s="141"/>
      <c r="R33" s="141">
        <v>500</v>
      </c>
      <c r="S33" s="141"/>
      <c r="T33" s="141"/>
      <c r="U33" s="141"/>
      <c r="V33" s="141"/>
      <c r="W33" s="141">
        <v>625.95000000000005</v>
      </c>
      <c r="X33" s="141">
        <f t="shared" si="4"/>
        <v>-125.95000000000005</v>
      </c>
      <c r="Z33" s="174"/>
      <c r="AA33" s="174">
        <v>500</v>
      </c>
      <c r="AB33" s="174"/>
      <c r="AC33" s="174"/>
      <c r="AD33" s="174"/>
      <c r="AE33" s="174"/>
      <c r="AF33" s="174">
        <v>-135.96</v>
      </c>
      <c r="AG33" s="174">
        <f t="shared" si="5"/>
        <v>635.96</v>
      </c>
      <c r="AI33" s="180">
        <v>500</v>
      </c>
      <c r="AJ33" s="172">
        <f t="shared" si="6"/>
        <v>500</v>
      </c>
      <c r="AK33" s="172">
        <f t="shared" si="6"/>
        <v>500</v>
      </c>
      <c r="AL33" s="172">
        <f>IFERROR(VLOOKUP(B33,[2]rptBudgetaryBudgetCrossOrganiza!$A$4127:$N$4523,13,FALSE),"0")</f>
        <v>160.51</v>
      </c>
      <c r="AM33" s="172"/>
      <c r="AN33" s="172"/>
      <c r="AO33" s="172"/>
      <c r="AP33" s="172"/>
      <c r="AQ33" s="172"/>
      <c r="AS33" s="141"/>
      <c r="AT33" s="141"/>
      <c r="AU33" s="141"/>
      <c r="AV33" s="141"/>
      <c r="AW33" s="141"/>
      <c r="AX33" s="141"/>
      <c r="AY33" s="141"/>
      <c r="AZ33" s="141"/>
    </row>
    <row r="34" spans="1:52" x14ac:dyDescent="0.2">
      <c r="A34" s="190">
        <v>4</v>
      </c>
      <c r="B34" s="142" t="s">
        <v>650</v>
      </c>
      <c r="C34" s="191" t="str">
        <f t="shared" si="0"/>
        <v>20</v>
      </c>
      <c r="D34" s="191" t="str">
        <f t="shared" si="1"/>
        <v>28</v>
      </c>
      <c r="E34" s="184" t="str">
        <f t="shared" si="2"/>
        <v>831</v>
      </c>
      <c r="F34" s="201" t="str">
        <f t="shared" si="7"/>
        <v>6000.10</v>
      </c>
      <c r="G34" s="142" t="s">
        <v>126</v>
      </c>
      <c r="H34" s="140">
        <v>300</v>
      </c>
      <c r="I34" s="140"/>
      <c r="J34" s="140"/>
      <c r="K34" s="140"/>
      <c r="L34" s="140"/>
      <c r="M34" s="140"/>
      <c r="N34" s="140">
        <v>280.95999999999998</v>
      </c>
      <c r="O34" s="140">
        <f t="shared" si="3"/>
        <v>19.04000000000002</v>
      </c>
      <c r="Q34" s="141"/>
      <c r="R34" s="141">
        <v>300</v>
      </c>
      <c r="S34" s="141"/>
      <c r="T34" s="141"/>
      <c r="U34" s="141"/>
      <c r="V34" s="141"/>
      <c r="W34" s="141">
        <v>286.55</v>
      </c>
      <c r="X34" s="141">
        <f t="shared" si="4"/>
        <v>13.449999999999989</v>
      </c>
      <c r="Z34" s="174"/>
      <c r="AA34" s="174">
        <v>300</v>
      </c>
      <c r="AB34" s="174"/>
      <c r="AC34" s="174"/>
      <c r="AD34" s="174"/>
      <c r="AE34" s="174"/>
      <c r="AF34" s="174">
        <v>11.48</v>
      </c>
      <c r="AG34" s="174">
        <f t="shared" si="5"/>
        <v>288.52</v>
      </c>
      <c r="AI34" s="180">
        <v>300</v>
      </c>
      <c r="AJ34" s="172">
        <f t="shared" si="6"/>
        <v>300</v>
      </c>
      <c r="AK34" s="172">
        <f t="shared" si="6"/>
        <v>300</v>
      </c>
      <c r="AL34" s="172">
        <f>IFERROR(VLOOKUP(B34,[2]rptBudgetaryBudgetCrossOrganiza!$A$4127:$N$4523,13,FALSE),"0")</f>
        <v>72.819999999999993</v>
      </c>
      <c r="AM34" s="172"/>
      <c r="AN34" s="172"/>
      <c r="AO34" s="172"/>
      <c r="AP34" s="172"/>
      <c r="AQ34" s="172"/>
      <c r="AS34" s="141"/>
      <c r="AT34" s="141"/>
      <c r="AU34" s="141"/>
      <c r="AV34" s="141"/>
      <c r="AW34" s="141"/>
      <c r="AX34" s="141"/>
      <c r="AY34" s="141"/>
      <c r="AZ34" s="141"/>
    </row>
    <row r="35" spans="1:52" x14ac:dyDescent="0.2">
      <c r="A35" s="190">
        <v>4</v>
      </c>
      <c r="B35" s="142" t="s">
        <v>651</v>
      </c>
      <c r="C35" s="191" t="str">
        <f t="shared" si="0"/>
        <v>20</v>
      </c>
      <c r="D35" s="191" t="str">
        <f t="shared" si="1"/>
        <v>28</v>
      </c>
      <c r="E35" s="184" t="str">
        <f t="shared" si="2"/>
        <v>832</v>
      </c>
      <c r="F35" s="201" t="str">
        <f t="shared" si="7"/>
        <v>6000.10</v>
      </c>
      <c r="G35" s="142" t="s">
        <v>126</v>
      </c>
      <c r="H35" s="140">
        <v>785</v>
      </c>
      <c r="I35" s="140"/>
      <c r="J35" s="140"/>
      <c r="K35" s="140"/>
      <c r="L35" s="140"/>
      <c r="M35" s="140"/>
      <c r="N35" s="140">
        <v>720.59</v>
      </c>
      <c r="O35" s="140">
        <f t="shared" si="3"/>
        <v>64.409999999999968</v>
      </c>
      <c r="Q35" s="141"/>
      <c r="R35" s="141">
        <v>785</v>
      </c>
      <c r="S35" s="141"/>
      <c r="T35" s="141"/>
      <c r="U35" s="141"/>
      <c r="V35" s="141"/>
      <c r="W35" s="141">
        <v>752.25</v>
      </c>
      <c r="X35" s="141">
        <f t="shared" si="4"/>
        <v>32.75</v>
      </c>
      <c r="Z35" s="174"/>
      <c r="AA35" s="174">
        <v>785</v>
      </c>
      <c r="AB35" s="174"/>
      <c r="AC35" s="174"/>
      <c r="AD35" s="174"/>
      <c r="AE35" s="174"/>
      <c r="AF35" s="174">
        <v>9.74</v>
      </c>
      <c r="AG35" s="174">
        <f t="shared" si="5"/>
        <v>775.26</v>
      </c>
      <c r="AI35" s="180">
        <v>785</v>
      </c>
      <c r="AJ35" s="172">
        <f t="shared" si="6"/>
        <v>785</v>
      </c>
      <c r="AK35" s="172">
        <f t="shared" si="6"/>
        <v>785</v>
      </c>
      <c r="AL35" s="172">
        <f>IFERROR(VLOOKUP(B35,[2]rptBudgetaryBudgetCrossOrganiza!$A$4127:$N$4523,13,FALSE),"0")</f>
        <v>193.21</v>
      </c>
      <c r="AM35" s="172"/>
      <c r="AN35" s="172"/>
      <c r="AO35" s="172"/>
      <c r="AP35" s="172"/>
      <c r="AQ35" s="172"/>
      <c r="AS35" s="141"/>
      <c r="AT35" s="141"/>
      <c r="AU35" s="141"/>
      <c r="AV35" s="141"/>
      <c r="AW35" s="141"/>
      <c r="AX35" s="141"/>
      <c r="AY35" s="141"/>
      <c r="AZ35" s="141"/>
    </row>
    <row r="36" spans="1:52" x14ac:dyDescent="0.2">
      <c r="A36" s="190">
        <v>4</v>
      </c>
      <c r="B36" s="142" t="s">
        <v>652</v>
      </c>
      <c r="C36" s="191" t="str">
        <f t="shared" si="0"/>
        <v>20</v>
      </c>
      <c r="D36" s="191" t="str">
        <f t="shared" si="1"/>
        <v>28</v>
      </c>
      <c r="E36" s="184" t="str">
        <f t="shared" si="2"/>
        <v>833</v>
      </c>
      <c r="F36" s="201" t="str">
        <f t="shared" si="7"/>
        <v>6000.10</v>
      </c>
      <c r="G36" s="142" t="s">
        <v>126</v>
      </c>
      <c r="H36" s="140">
        <v>1600</v>
      </c>
      <c r="I36" s="140"/>
      <c r="J36" s="140"/>
      <c r="K36" s="140"/>
      <c r="L36" s="140"/>
      <c r="M36" s="140"/>
      <c r="N36" s="140">
        <v>1489.99</v>
      </c>
      <c r="O36" s="140">
        <f t="shared" si="3"/>
        <v>110.00999999999999</v>
      </c>
      <c r="Q36" s="141"/>
      <c r="R36" s="141">
        <v>1600</v>
      </c>
      <c r="S36" s="141"/>
      <c r="T36" s="141"/>
      <c r="U36" s="141"/>
      <c r="V36" s="141"/>
      <c r="W36" s="141">
        <v>1567.98</v>
      </c>
      <c r="X36" s="141">
        <f t="shared" si="4"/>
        <v>32.019999999999982</v>
      </c>
      <c r="Z36" s="174"/>
      <c r="AA36" s="174">
        <v>1550</v>
      </c>
      <c r="AB36" s="174"/>
      <c r="AC36" s="174"/>
      <c r="AD36" s="174"/>
      <c r="AE36" s="174"/>
      <c r="AF36" s="174">
        <v>-51.63</v>
      </c>
      <c r="AG36" s="174">
        <f t="shared" si="5"/>
        <v>1601.63</v>
      </c>
      <c r="AI36" s="180">
        <v>1550</v>
      </c>
      <c r="AJ36" s="172">
        <f t="shared" si="6"/>
        <v>1550</v>
      </c>
      <c r="AK36" s="172">
        <f t="shared" si="6"/>
        <v>1550</v>
      </c>
      <c r="AL36" s="172">
        <f>IFERROR(VLOOKUP(B36,[2]rptBudgetaryBudgetCrossOrganiza!$A$4127:$N$4523,13,FALSE),"0")</f>
        <v>404.24</v>
      </c>
      <c r="AM36" s="172"/>
      <c r="AN36" s="172"/>
      <c r="AO36" s="172"/>
      <c r="AP36" s="172"/>
      <c r="AQ36" s="172"/>
      <c r="AS36" s="141"/>
      <c r="AT36" s="141"/>
      <c r="AU36" s="141"/>
      <c r="AV36" s="141"/>
      <c r="AW36" s="141"/>
      <c r="AX36" s="141"/>
      <c r="AY36" s="141"/>
      <c r="AZ36" s="141"/>
    </row>
    <row r="37" spans="1:52" x14ac:dyDescent="0.2">
      <c r="A37" s="190">
        <v>4</v>
      </c>
      <c r="B37" s="142" t="s">
        <v>653</v>
      </c>
      <c r="C37" s="191" t="str">
        <f t="shared" si="0"/>
        <v>20</v>
      </c>
      <c r="D37" s="191" t="str">
        <f t="shared" si="1"/>
        <v>28</v>
      </c>
      <c r="E37" s="184" t="str">
        <f t="shared" si="2"/>
        <v>834</v>
      </c>
      <c r="F37" s="201" t="str">
        <f t="shared" si="7"/>
        <v>6000.10</v>
      </c>
      <c r="G37" s="142" t="s">
        <v>126</v>
      </c>
      <c r="H37" s="140">
        <v>150</v>
      </c>
      <c r="I37" s="140"/>
      <c r="J37" s="140"/>
      <c r="K37" s="140"/>
      <c r="L37" s="140"/>
      <c r="M37" s="140"/>
      <c r="N37" s="140">
        <v>145.28</v>
      </c>
      <c r="O37" s="140">
        <f t="shared" si="3"/>
        <v>4.7199999999999989</v>
      </c>
      <c r="Q37" s="141"/>
      <c r="R37" s="141">
        <v>150</v>
      </c>
      <c r="S37" s="141"/>
      <c r="T37" s="141"/>
      <c r="U37" s="141"/>
      <c r="V37" s="141"/>
      <c r="W37" s="141">
        <v>143.11000000000001</v>
      </c>
      <c r="X37" s="141">
        <f t="shared" si="4"/>
        <v>6.8899999999999864</v>
      </c>
      <c r="Z37" s="174"/>
      <c r="AA37" s="174">
        <v>150</v>
      </c>
      <c r="AB37" s="174"/>
      <c r="AC37" s="174"/>
      <c r="AD37" s="174"/>
      <c r="AE37" s="174"/>
      <c r="AF37" s="174">
        <v>8.68</v>
      </c>
      <c r="AG37" s="174">
        <f t="shared" si="5"/>
        <v>141.32</v>
      </c>
      <c r="AI37" s="180">
        <v>150</v>
      </c>
      <c r="AJ37" s="172">
        <f t="shared" si="6"/>
        <v>150</v>
      </c>
      <c r="AK37" s="172">
        <f t="shared" si="6"/>
        <v>150</v>
      </c>
      <c r="AL37" s="172">
        <f>IFERROR(VLOOKUP(B37,[2]rptBudgetaryBudgetCrossOrganiza!$A$4127:$N$4523,13,FALSE),"0")</f>
        <v>35.67</v>
      </c>
      <c r="AM37" s="172"/>
      <c r="AN37" s="172"/>
      <c r="AO37" s="172"/>
      <c r="AP37" s="172"/>
      <c r="AQ37" s="172"/>
      <c r="AS37" s="141"/>
      <c r="AT37" s="141"/>
      <c r="AU37" s="141"/>
      <c r="AV37" s="141"/>
      <c r="AW37" s="141"/>
      <c r="AX37" s="141"/>
      <c r="AY37" s="141"/>
      <c r="AZ37" s="141"/>
    </row>
    <row r="38" spans="1:52" x14ac:dyDescent="0.2">
      <c r="A38" s="190">
        <v>4</v>
      </c>
      <c r="B38" s="142" t="s">
        <v>654</v>
      </c>
      <c r="C38" s="191" t="str">
        <f t="shared" si="0"/>
        <v>20</v>
      </c>
      <c r="D38" s="191" t="str">
        <f t="shared" si="1"/>
        <v>28</v>
      </c>
      <c r="E38" s="184" t="str">
        <f t="shared" si="2"/>
        <v>835</v>
      </c>
      <c r="F38" s="201" t="str">
        <f t="shared" si="7"/>
        <v>6000.10</v>
      </c>
      <c r="G38" s="142" t="s">
        <v>126</v>
      </c>
      <c r="H38" s="140">
        <v>1000</v>
      </c>
      <c r="I38" s="140"/>
      <c r="J38" s="140"/>
      <c r="K38" s="140"/>
      <c r="L38" s="140"/>
      <c r="M38" s="140"/>
      <c r="N38" s="140">
        <v>948.56</v>
      </c>
      <c r="O38" s="140">
        <f t="shared" si="3"/>
        <v>51.440000000000055</v>
      </c>
      <c r="Q38" s="141"/>
      <c r="R38" s="141">
        <v>1000</v>
      </c>
      <c r="S38" s="141"/>
      <c r="T38" s="141"/>
      <c r="U38" s="141"/>
      <c r="V38" s="141"/>
      <c r="W38" s="141">
        <v>993.09</v>
      </c>
      <c r="X38" s="141">
        <f t="shared" si="4"/>
        <v>6.9099999999999682</v>
      </c>
      <c r="Z38" s="174"/>
      <c r="AA38" s="174">
        <v>1000</v>
      </c>
      <c r="AB38" s="174"/>
      <c r="AC38" s="174"/>
      <c r="AD38" s="174"/>
      <c r="AE38" s="174"/>
      <c r="AF38" s="174">
        <v>-12.75</v>
      </c>
      <c r="AG38" s="174">
        <f t="shared" si="5"/>
        <v>1012.75</v>
      </c>
      <c r="AI38" s="180">
        <v>1000</v>
      </c>
      <c r="AJ38" s="172">
        <f t="shared" si="6"/>
        <v>1000</v>
      </c>
      <c r="AK38" s="172">
        <f t="shared" si="6"/>
        <v>1000</v>
      </c>
      <c r="AL38" s="172">
        <f>IFERROR(VLOOKUP(B38,[2]rptBudgetaryBudgetCrossOrganiza!$A$4127:$N$4523,13,FALSE),"0")</f>
        <v>255.61</v>
      </c>
      <c r="AM38" s="172"/>
      <c r="AN38" s="172"/>
      <c r="AO38" s="172"/>
      <c r="AP38" s="172"/>
      <c r="AQ38" s="172"/>
      <c r="AS38" s="141"/>
      <c r="AT38" s="141"/>
      <c r="AU38" s="141"/>
      <c r="AV38" s="141"/>
      <c r="AW38" s="141"/>
      <c r="AX38" s="141"/>
      <c r="AY38" s="141"/>
      <c r="AZ38" s="141"/>
    </row>
    <row r="39" spans="1:52" x14ac:dyDescent="0.2">
      <c r="A39" s="190">
        <v>4</v>
      </c>
      <c r="B39" s="142" t="s">
        <v>655</v>
      </c>
      <c r="C39" s="191" t="str">
        <f t="shared" si="0"/>
        <v>20</v>
      </c>
      <c r="D39" s="191" t="str">
        <f t="shared" si="1"/>
        <v>28</v>
      </c>
      <c r="E39" s="184" t="str">
        <f t="shared" si="2"/>
        <v>836</v>
      </c>
      <c r="F39" s="201" t="str">
        <f t="shared" si="7"/>
        <v>6000.10</v>
      </c>
      <c r="G39" s="142" t="s">
        <v>126</v>
      </c>
      <c r="H39" s="140">
        <v>1150</v>
      </c>
      <c r="I39" s="140"/>
      <c r="J39" s="140"/>
      <c r="K39" s="140"/>
      <c r="L39" s="140"/>
      <c r="M39" s="140"/>
      <c r="N39" s="140">
        <v>1050.32</v>
      </c>
      <c r="O39" s="140">
        <f t="shared" si="3"/>
        <v>99.680000000000064</v>
      </c>
      <c r="Q39" s="141"/>
      <c r="R39" s="141">
        <v>1150</v>
      </c>
      <c r="S39" s="141"/>
      <c r="T39" s="141"/>
      <c r="U39" s="141"/>
      <c r="V39" s="141"/>
      <c r="W39" s="141">
        <v>1102.28</v>
      </c>
      <c r="X39" s="141">
        <f t="shared" si="4"/>
        <v>47.720000000000027</v>
      </c>
      <c r="Z39" s="174"/>
      <c r="AA39" s="174">
        <v>1150</v>
      </c>
      <c r="AB39" s="174"/>
      <c r="AC39" s="174"/>
      <c r="AD39" s="174"/>
      <c r="AE39" s="174"/>
      <c r="AF39" s="174">
        <v>25.34</v>
      </c>
      <c r="AG39" s="174">
        <f t="shared" si="5"/>
        <v>1124.6600000000001</v>
      </c>
      <c r="AI39" s="180">
        <v>1150</v>
      </c>
      <c r="AJ39" s="172">
        <f t="shared" si="6"/>
        <v>1150</v>
      </c>
      <c r="AK39" s="172">
        <f t="shared" si="6"/>
        <v>1150</v>
      </c>
      <c r="AL39" s="172">
        <f>IFERROR(VLOOKUP(B39,[2]rptBudgetaryBudgetCrossOrganiza!$A$4127:$N$4523,13,FALSE),"0")</f>
        <v>283.86</v>
      </c>
      <c r="AM39" s="172"/>
      <c r="AN39" s="172"/>
      <c r="AO39" s="172"/>
      <c r="AP39" s="172"/>
      <c r="AQ39" s="172"/>
      <c r="AS39" s="141"/>
      <c r="AT39" s="141"/>
      <c r="AU39" s="141"/>
      <c r="AV39" s="141"/>
      <c r="AW39" s="141"/>
      <c r="AX39" s="141"/>
      <c r="AY39" s="141"/>
      <c r="AZ39" s="141"/>
    </row>
    <row r="40" spans="1:52" x14ac:dyDescent="0.2">
      <c r="A40" s="190">
        <v>4</v>
      </c>
      <c r="B40" s="142" t="s">
        <v>656</v>
      </c>
      <c r="C40" s="191" t="str">
        <f t="shared" si="0"/>
        <v>20</v>
      </c>
      <c r="D40" s="191" t="str">
        <f t="shared" si="1"/>
        <v>28</v>
      </c>
      <c r="E40" s="184" t="str">
        <f t="shared" si="2"/>
        <v>837</v>
      </c>
      <c r="F40" s="201" t="str">
        <f t="shared" si="7"/>
        <v>6000.10</v>
      </c>
      <c r="G40" s="142" t="s">
        <v>126</v>
      </c>
      <c r="H40" s="140">
        <v>620</v>
      </c>
      <c r="I40" s="140"/>
      <c r="J40" s="140"/>
      <c r="K40" s="140"/>
      <c r="L40" s="140"/>
      <c r="M40" s="140"/>
      <c r="N40" s="140">
        <v>568.61</v>
      </c>
      <c r="O40" s="140">
        <f t="shared" si="3"/>
        <v>51.389999999999986</v>
      </c>
      <c r="Q40" s="141"/>
      <c r="R40" s="141">
        <v>620</v>
      </c>
      <c r="S40" s="141"/>
      <c r="T40" s="141"/>
      <c r="U40" s="141"/>
      <c r="V40" s="141"/>
      <c r="W40" s="141">
        <v>590.54</v>
      </c>
      <c r="X40" s="141">
        <f t="shared" si="4"/>
        <v>29.460000000000036</v>
      </c>
      <c r="Z40" s="174"/>
      <c r="AA40" s="174">
        <v>620</v>
      </c>
      <c r="AB40" s="174"/>
      <c r="AC40" s="174"/>
      <c r="AD40" s="174"/>
      <c r="AE40" s="174"/>
      <c r="AF40" s="174">
        <v>19.43</v>
      </c>
      <c r="AG40" s="174">
        <f t="shared" si="5"/>
        <v>600.57000000000005</v>
      </c>
      <c r="AI40" s="180">
        <v>620</v>
      </c>
      <c r="AJ40" s="172">
        <f t="shared" si="6"/>
        <v>620</v>
      </c>
      <c r="AK40" s="172">
        <f t="shared" si="6"/>
        <v>620</v>
      </c>
      <c r="AL40" s="172">
        <f>IFERROR(VLOOKUP(B40,[2]rptBudgetaryBudgetCrossOrganiza!$A$4127:$N$4523,13,FALSE),"0")</f>
        <v>151.58000000000001</v>
      </c>
      <c r="AM40" s="172"/>
      <c r="AN40" s="172"/>
      <c r="AO40" s="172"/>
      <c r="AP40" s="172"/>
      <c r="AQ40" s="172"/>
      <c r="AS40" s="141"/>
      <c r="AT40" s="141"/>
      <c r="AU40" s="141"/>
      <c r="AV40" s="141"/>
      <c r="AW40" s="141"/>
      <c r="AX40" s="141"/>
      <c r="AY40" s="141"/>
      <c r="AZ40" s="141"/>
    </row>
    <row r="41" spans="1:52" x14ac:dyDescent="0.2">
      <c r="A41" s="190">
        <v>4</v>
      </c>
      <c r="B41" s="142" t="s">
        <v>260</v>
      </c>
      <c r="C41" s="191" t="str">
        <f t="shared" si="0"/>
        <v>20</v>
      </c>
      <c r="D41" s="191" t="str">
        <f t="shared" si="1"/>
        <v>28</v>
      </c>
      <c r="E41" s="184" t="str">
        <f t="shared" si="2"/>
        <v>802</v>
      </c>
      <c r="F41" s="201" t="str">
        <f t="shared" si="7"/>
        <v>6000.11</v>
      </c>
      <c r="G41" s="142" t="s">
        <v>127</v>
      </c>
      <c r="H41" s="140">
        <v>0</v>
      </c>
      <c r="I41" s="140"/>
      <c r="J41" s="140"/>
      <c r="K41" s="140"/>
      <c r="L41" s="140"/>
      <c r="M41" s="140"/>
      <c r="N41" s="140">
        <v>227.62</v>
      </c>
      <c r="O41" s="140">
        <f t="shared" si="3"/>
        <v>-227.62</v>
      </c>
      <c r="Q41" s="141"/>
      <c r="R41" s="141">
        <v>275</v>
      </c>
      <c r="S41" s="141"/>
      <c r="T41" s="141"/>
      <c r="U41" s="141"/>
      <c r="V41" s="141"/>
      <c r="W41" s="141">
        <v>248.34</v>
      </c>
      <c r="X41" s="141">
        <f t="shared" si="4"/>
        <v>26.659999999999997</v>
      </c>
      <c r="Z41" s="174"/>
      <c r="AA41" s="174">
        <v>275</v>
      </c>
      <c r="AB41" s="174"/>
      <c r="AC41" s="174"/>
      <c r="AD41" s="174"/>
      <c r="AE41" s="174"/>
      <c r="AF41" s="174">
        <v>275</v>
      </c>
      <c r="AG41" s="174">
        <f t="shared" si="5"/>
        <v>0</v>
      </c>
      <c r="AI41" s="180">
        <v>275</v>
      </c>
      <c r="AJ41" s="172">
        <f t="shared" si="6"/>
        <v>275</v>
      </c>
      <c r="AK41" s="172">
        <f t="shared" si="6"/>
        <v>275</v>
      </c>
      <c r="AL41" s="172">
        <f>IFERROR(VLOOKUP(B41,[2]rptBudgetaryBudgetCrossOrganiza!$A$4127:$N$4523,13,FALSE),"0")</f>
        <v>0</v>
      </c>
      <c r="AM41" s="172"/>
      <c r="AN41" s="172"/>
      <c r="AO41" s="172"/>
      <c r="AP41" s="172"/>
      <c r="AQ41" s="172"/>
      <c r="AS41" s="141"/>
      <c r="AT41" s="141"/>
      <c r="AU41" s="141"/>
      <c r="AV41" s="141"/>
      <c r="AW41" s="141"/>
      <c r="AX41" s="141"/>
      <c r="AY41" s="141"/>
      <c r="AZ41" s="141"/>
    </row>
    <row r="42" spans="1:52" x14ac:dyDescent="0.2">
      <c r="A42" s="190">
        <v>4</v>
      </c>
      <c r="B42" s="142" t="s">
        <v>261</v>
      </c>
      <c r="C42" s="191" t="str">
        <f t="shared" si="0"/>
        <v>20</v>
      </c>
      <c r="D42" s="191" t="str">
        <f t="shared" si="1"/>
        <v>28</v>
      </c>
      <c r="E42" s="184" t="str">
        <f t="shared" si="2"/>
        <v>803</v>
      </c>
      <c r="F42" s="201" t="str">
        <f t="shared" si="7"/>
        <v>6000.11</v>
      </c>
      <c r="G42" s="142" t="s">
        <v>127</v>
      </c>
      <c r="H42" s="140">
        <v>0</v>
      </c>
      <c r="I42" s="140"/>
      <c r="J42" s="140"/>
      <c r="K42" s="140"/>
      <c r="L42" s="140"/>
      <c r="M42" s="140"/>
      <c r="N42" s="140">
        <v>246</v>
      </c>
      <c r="O42" s="140">
        <f t="shared" si="3"/>
        <v>-246</v>
      </c>
      <c r="Q42" s="141"/>
      <c r="R42" s="141">
        <v>246</v>
      </c>
      <c r="S42" s="141"/>
      <c r="T42" s="141"/>
      <c r="U42" s="141"/>
      <c r="V42" s="141"/>
      <c r="W42" s="141">
        <v>246</v>
      </c>
      <c r="X42" s="141">
        <f t="shared" si="4"/>
        <v>0</v>
      </c>
      <c r="Z42" s="174"/>
      <c r="AA42" s="174">
        <v>245</v>
      </c>
      <c r="AB42" s="174"/>
      <c r="AC42" s="174"/>
      <c r="AD42" s="174"/>
      <c r="AE42" s="174"/>
      <c r="AF42" s="174">
        <v>245</v>
      </c>
      <c r="AG42" s="174">
        <f t="shared" si="5"/>
        <v>0</v>
      </c>
      <c r="AI42" s="180">
        <v>245</v>
      </c>
      <c r="AJ42" s="172">
        <f t="shared" si="6"/>
        <v>245</v>
      </c>
      <c r="AK42" s="172">
        <f t="shared" si="6"/>
        <v>245</v>
      </c>
      <c r="AL42" s="172">
        <f>IFERROR(VLOOKUP(B42,[2]rptBudgetaryBudgetCrossOrganiza!$A$4127:$N$4523,13,FALSE),"0")</f>
        <v>0</v>
      </c>
      <c r="AM42" s="172"/>
      <c r="AN42" s="172"/>
      <c r="AO42" s="172"/>
      <c r="AP42" s="172"/>
      <c r="AQ42" s="172"/>
      <c r="AS42" s="141"/>
      <c r="AT42" s="141"/>
      <c r="AU42" s="141"/>
      <c r="AV42" s="141"/>
      <c r="AW42" s="141"/>
      <c r="AX42" s="141"/>
      <c r="AY42" s="141"/>
      <c r="AZ42" s="141"/>
    </row>
    <row r="43" spans="1:52" x14ac:dyDescent="0.2">
      <c r="A43" s="190">
        <v>5</v>
      </c>
      <c r="B43" s="142" t="s">
        <v>262</v>
      </c>
      <c r="C43" s="191" t="str">
        <f t="shared" si="0"/>
        <v>20</v>
      </c>
      <c r="D43" s="191" t="str">
        <f t="shared" si="1"/>
        <v>28</v>
      </c>
      <c r="E43" s="184" t="str">
        <f t="shared" si="2"/>
        <v>804</v>
      </c>
      <c r="F43" s="201" t="str">
        <f t="shared" si="7"/>
        <v>6000.11</v>
      </c>
      <c r="G43" s="142" t="s">
        <v>127</v>
      </c>
      <c r="H43" s="140">
        <v>0</v>
      </c>
      <c r="I43" s="140"/>
      <c r="J43" s="140"/>
      <c r="K43" s="140"/>
      <c r="L43" s="140"/>
      <c r="M43" s="140"/>
      <c r="N43" s="140">
        <v>146.66</v>
      </c>
      <c r="O43" s="140">
        <f t="shared" si="3"/>
        <v>-146.66</v>
      </c>
      <c r="Q43" s="141"/>
      <c r="R43" s="141">
        <v>177</v>
      </c>
      <c r="S43" s="141"/>
      <c r="T43" s="141"/>
      <c r="U43" s="141"/>
      <c r="V43" s="141"/>
      <c r="W43" s="141">
        <v>157.72</v>
      </c>
      <c r="X43" s="141">
        <f t="shared" si="4"/>
        <v>19.28</v>
      </c>
      <c r="Z43" s="174"/>
      <c r="AA43" s="174">
        <v>175</v>
      </c>
      <c r="AB43" s="174"/>
      <c r="AC43" s="174"/>
      <c r="AD43" s="174"/>
      <c r="AE43" s="174"/>
      <c r="AF43" s="174">
        <v>175</v>
      </c>
      <c r="AG43" s="174">
        <f t="shared" si="5"/>
        <v>0</v>
      </c>
      <c r="AI43" s="180">
        <v>175</v>
      </c>
      <c r="AJ43" s="172">
        <f t="shared" si="6"/>
        <v>175</v>
      </c>
      <c r="AK43" s="172">
        <f t="shared" si="6"/>
        <v>175</v>
      </c>
      <c r="AL43" s="172">
        <f>IFERROR(VLOOKUP(B43,[2]rptBudgetaryBudgetCrossOrganiza!$A$4127:$N$4523,13,FALSE),"0")</f>
        <v>0</v>
      </c>
      <c r="AM43" s="172"/>
      <c r="AN43" s="172"/>
      <c r="AO43" s="172"/>
      <c r="AP43" s="172"/>
      <c r="AQ43" s="172"/>
      <c r="AS43" s="141"/>
      <c r="AT43" s="141"/>
      <c r="AU43" s="141"/>
      <c r="AV43" s="141"/>
      <c r="AW43" s="141"/>
      <c r="AX43" s="141"/>
      <c r="AY43" s="141"/>
      <c r="AZ43" s="141"/>
    </row>
    <row r="44" spans="1:52" x14ac:dyDescent="0.2">
      <c r="A44" s="190">
        <v>6</v>
      </c>
      <c r="B44" s="142" t="s">
        <v>263</v>
      </c>
      <c r="C44" s="191" t="str">
        <f t="shared" si="0"/>
        <v>20</v>
      </c>
      <c r="D44" s="191" t="str">
        <f t="shared" si="1"/>
        <v>28</v>
      </c>
      <c r="E44" s="184" t="str">
        <f t="shared" si="2"/>
        <v>805</v>
      </c>
      <c r="F44" s="201" t="str">
        <f t="shared" si="7"/>
        <v>6000.11</v>
      </c>
      <c r="G44" s="142" t="s">
        <v>127</v>
      </c>
      <c r="H44" s="140">
        <v>0</v>
      </c>
      <c r="I44" s="140"/>
      <c r="J44" s="140"/>
      <c r="K44" s="140"/>
      <c r="L44" s="140"/>
      <c r="M44" s="140"/>
      <c r="N44" s="140">
        <v>155.04</v>
      </c>
      <c r="O44" s="140">
        <f t="shared" si="3"/>
        <v>-155.04</v>
      </c>
      <c r="Q44" s="141"/>
      <c r="R44" s="141">
        <v>172</v>
      </c>
      <c r="S44" s="141"/>
      <c r="T44" s="141"/>
      <c r="U44" s="141"/>
      <c r="V44" s="141"/>
      <c r="W44" s="141">
        <v>182.46</v>
      </c>
      <c r="X44" s="141">
        <f t="shared" si="4"/>
        <v>-10.460000000000008</v>
      </c>
      <c r="Z44" s="174"/>
      <c r="AA44" s="174">
        <v>170</v>
      </c>
      <c r="AB44" s="174"/>
      <c r="AC44" s="174"/>
      <c r="AD44" s="174"/>
      <c r="AE44" s="174"/>
      <c r="AF44" s="174">
        <v>170</v>
      </c>
      <c r="AG44" s="174">
        <f t="shared" si="5"/>
        <v>0</v>
      </c>
      <c r="AI44" s="180">
        <v>170</v>
      </c>
      <c r="AJ44" s="172">
        <f t="shared" si="6"/>
        <v>170</v>
      </c>
      <c r="AK44" s="172">
        <f t="shared" si="6"/>
        <v>170</v>
      </c>
      <c r="AL44" s="172">
        <f>IFERROR(VLOOKUP(B44,[2]rptBudgetaryBudgetCrossOrganiza!$A$4127:$N$4523,13,FALSE),"0")</f>
        <v>0</v>
      </c>
      <c r="AM44" s="172"/>
      <c r="AN44" s="172"/>
      <c r="AO44" s="172"/>
      <c r="AP44" s="172"/>
      <c r="AQ44" s="172"/>
      <c r="AS44" s="141"/>
      <c r="AT44" s="141"/>
      <c r="AU44" s="141"/>
      <c r="AV44" s="141"/>
      <c r="AW44" s="141"/>
      <c r="AX44" s="141"/>
      <c r="AY44" s="141"/>
      <c r="AZ44" s="141"/>
    </row>
    <row r="45" spans="1:52" x14ac:dyDescent="0.2">
      <c r="A45" s="190">
        <v>6</v>
      </c>
      <c r="B45" s="142" t="s">
        <v>264</v>
      </c>
      <c r="C45" s="191" t="str">
        <f t="shared" si="0"/>
        <v>20</v>
      </c>
      <c r="D45" s="191" t="str">
        <f t="shared" si="1"/>
        <v>28</v>
      </c>
      <c r="E45" s="184" t="str">
        <f t="shared" si="2"/>
        <v>806</v>
      </c>
      <c r="F45" s="201" t="str">
        <f t="shared" si="7"/>
        <v>6000.11</v>
      </c>
      <c r="G45" s="142" t="s">
        <v>127</v>
      </c>
      <c r="H45" s="140">
        <v>0</v>
      </c>
      <c r="I45" s="140"/>
      <c r="J45" s="140"/>
      <c r="K45" s="140"/>
      <c r="L45" s="140"/>
      <c r="M45" s="140"/>
      <c r="N45" s="140">
        <v>126.25</v>
      </c>
      <c r="O45" s="140">
        <f t="shared" si="3"/>
        <v>-126.25</v>
      </c>
      <c r="Q45" s="141"/>
      <c r="R45" s="141">
        <v>125</v>
      </c>
      <c r="S45" s="141"/>
      <c r="T45" s="141"/>
      <c r="U45" s="141"/>
      <c r="V45" s="141"/>
      <c r="W45" s="141">
        <v>126</v>
      </c>
      <c r="X45" s="141">
        <f t="shared" si="4"/>
        <v>-1</v>
      </c>
      <c r="Z45" s="174"/>
      <c r="AA45" s="174">
        <v>125</v>
      </c>
      <c r="AB45" s="174"/>
      <c r="AC45" s="174"/>
      <c r="AD45" s="174"/>
      <c r="AE45" s="174"/>
      <c r="AF45" s="174">
        <v>125</v>
      </c>
      <c r="AG45" s="174">
        <f t="shared" si="5"/>
        <v>0</v>
      </c>
      <c r="AI45" s="180">
        <v>125</v>
      </c>
      <c r="AJ45" s="172">
        <f t="shared" si="6"/>
        <v>125</v>
      </c>
      <c r="AK45" s="172">
        <f t="shared" si="6"/>
        <v>125</v>
      </c>
      <c r="AL45" s="172">
        <f>IFERROR(VLOOKUP(B45,[2]rptBudgetaryBudgetCrossOrganiza!$A$4127:$N$4523,13,FALSE),"0")</f>
        <v>0</v>
      </c>
      <c r="AM45" s="172"/>
      <c r="AN45" s="172"/>
      <c r="AO45" s="172"/>
      <c r="AP45" s="172"/>
      <c r="AQ45" s="172"/>
      <c r="AS45" s="141"/>
      <c r="AT45" s="141"/>
      <c r="AU45" s="141"/>
      <c r="AV45" s="141"/>
      <c r="AW45" s="141"/>
      <c r="AX45" s="141"/>
      <c r="AY45" s="141"/>
      <c r="AZ45" s="141"/>
    </row>
    <row r="46" spans="1:52" x14ac:dyDescent="0.2">
      <c r="A46" s="190">
        <v>4</v>
      </c>
      <c r="B46" s="142" t="s">
        <v>265</v>
      </c>
      <c r="C46" s="191" t="str">
        <f t="shared" si="0"/>
        <v>20</v>
      </c>
      <c r="D46" s="191" t="str">
        <f t="shared" si="1"/>
        <v>28</v>
      </c>
      <c r="E46" s="184" t="str">
        <f t="shared" si="2"/>
        <v>807</v>
      </c>
      <c r="F46" s="201" t="str">
        <f t="shared" si="7"/>
        <v>6000.11</v>
      </c>
      <c r="G46" s="142" t="s">
        <v>127</v>
      </c>
      <c r="H46" s="140">
        <v>0</v>
      </c>
      <c r="I46" s="140"/>
      <c r="J46" s="140"/>
      <c r="K46" s="140"/>
      <c r="L46" s="140"/>
      <c r="M46" s="140"/>
      <c r="N46" s="140">
        <v>96.18</v>
      </c>
      <c r="O46" s="140">
        <f t="shared" si="3"/>
        <v>-96.18</v>
      </c>
      <c r="Q46" s="141"/>
      <c r="R46" s="141">
        <v>120</v>
      </c>
      <c r="S46" s="141"/>
      <c r="T46" s="141"/>
      <c r="U46" s="141"/>
      <c r="V46" s="141"/>
      <c r="W46" s="141">
        <v>76.209999999999994</v>
      </c>
      <c r="X46" s="141">
        <f t="shared" si="4"/>
        <v>43.790000000000006</v>
      </c>
      <c r="Z46" s="174"/>
      <c r="AA46" s="174">
        <v>120</v>
      </c>
      <c r="AB46" s="174"/>
      <c r="AC46" s="174"/>
      <c r="AD46" s="174"/>
      <c r="AE46" s="174"/>
      <c r="AF46" s="174">
        <v>120</v>
      </c>
      <c r="AG46" s="174">
        <f t="shared" si="5"/>
        <v>0</v>
      </c>
      <c r="AI46" s="180">
        <v>120</v>
      </c>
      <c r="AJ46" s="172">
        <f t="shared" si="6"/>
        <v>120</v>
      </c>
      <c r="AK46" s="172">
        <f t="shared" si="6"/>
        <v>120</v>
      </c>
      <c r="AL46" s="172">
        <f>IFERROR(VLOOKUP(B46,[2]rptBudgetaryBudgetCrossOrganiza!$A$4127:$N$4523,13,FALSE),"0")</f>
        <v>0</v>
      </c>
      <c r="AM46" s="172"/>
      <c r="AN46" s="172"/>
      <c r="AO46" s="172"/>
      <c r="AP46" s="172"/>
      <c r="AQ46" s="172"/>
      <c r="AS46" s="141"/>
      <c r="AT46" s="141"/>
      <c r="AU46" s="141"/>
      <c r="AV46" s="141"/>
      <c r="AW46" s="141"/>
      <c r="AX46" s="141"/>
      <c r="AY46" s="141"/>
      <c r="AZ46" s="141"/>
    </row>
    <row r="47" spans="1:52" x14ac:dyDescent="0.2">
      <c r="A47" s="190">
        <v>9</v>
      </c>
      <c r="B47" s="142" t="s">
        <v>266</v>
      </c>
      <c r="C47" s="191" t="str">
        <f t="shared" si="0"/>
        <v>20</v>
      </c>
      <c r="D47" s="191" t="str">
        <f t="shared" si="1"/>
        <v>28</v>
      </c>
      <c r="E47" s="184" t="str">
        <f t="shared" si="2"/>
        <v>808</v>
      </c>
      <c r="F47" s="201" t="str">
        <f t="shared" si="7"/>
        <v>6000.11</v>
      </c>
      <c r="G47" s="142" t="s">
        <v>127</v>
      </c>
      <c r="H47" s="140">
        <v>0</v>
      </c>
      <c r="I47" s="140"/>
      <c r="J47" s="140"/>
      <c r="K47" s="140"/>
      <c r="L47" s="140"/>
      <c r="M47" s="140"/>
      <c r="N47" s="140">
        <v>258.39999999999998</v>
      </c>
      <c r="O47" s="140">
        <f t="shared" si="3"/>
        <v>-258.39999999999998</v>
      </c>
      <c r="Q47" s="141"/>
      <c r="R47" s="141">
        <v>475</v>
      </c>
      <c r="S47" s="141"/>
      <c r="T47" s="141"/>
      <c r="U47" s="141"/>
      <c r="V47" s="141"/>
      <c r="W47" s="141">
        <v>160.24</v>
      </c>
      <c r="X47" s="141">
        <f t="shared" si="4"/>
        <v>314.76</v>
      </c>
      <c r="Z47" s="174"/>
      <c r="AA47" s="174">
        <v>475</v>
      </c>
      <c r="AB47" s="174"/>
      <c r="AC47" s="174"/>
      <c r="AD47" s="174"/>
      <c r="AE47" s="174"/>
      <c r="AF47" s="174">
        <v>475</v>
      </c>
      <c r="AG47" s="174">
        <f t="shared" si="5"/>
        <v>0</v>
      </c>
      <c r="AI47" s="180">
        <v>475</v>
      </c>
      <c r="AJ47" s="172">
        <f t="shared" si="6"/>
        <v>475</v>
      </c>
      <c r="AK47" s="172">
        <f t="shared" si="6"/>
        <v>475</v>
      </c>
      <c r="AL47" s="172">
        <f>IFERROR(VLOOKUP(B47,[2]rptBudgetaryBudgetCrossOrganiza!$A$4127:$N$4523,13,FALSE),"0")</f>
        <v>0</v>
      </c>
      <c r="AM47" s="172"/>
      <c r="AN47" s="172"/>
      <c r="AO47" s="172"/>
      <c r="AP47" s="172"/>
      <c r="AQ47" s="172"/>
      <c r="AS47" s="141"/>
      <c r="AT47" s="141"/>
      <c r="AU47" s="141"/>
      <c r="AV47" s="141"/>
      <c r="AW47" s="141"/>
      <c r="AX47" s="141"/>
      <c r="AY47" s="141"/>
      <c r="AZ47" s="141"/>
    </row>
    <row r="48" spans="1:52" x14ac:dyDescent="0.2">
      <c r="A48" s="190">
        <v>7</v>
      </c>
      <c r="B48" s="142" t="s">
        <v>267</v>
      </c>
      <c r="C48" s="191" t="str">
        <f t="shared" si="0"/>
        <v>20</v>
      </c>
      <c r="D48" s="191" t="str">
        <f t="shared" si="1"/>
        <v>28</v>
      </c>
      <c r="E48" s="184" t="str">
        <f t="shared" si="2"/>
        <v>809</v>
      </c>
      <c r="F48" s="201" t="str">
        <f t="shared" si="7"/>
        <v>6000.11</v>
      </c>
      <c r="G48" s="142" t="s">
        <v>127</v>
      </c>
      <c r="H48" s="140">
        <v>0</v>
      </c>
      <c r="I48" s="140"/>
      <c r="J48" s="140"/>
      <c r="K48" s="140"/>
      <c r="L48" s="140"/>
      <c r="M48" s="140"/>
      <c r="N48" s="140">
        <v>255</v>
      </c>
      <c r="O48" s="140">
        <f t="shared" si="3"/>
        <v>-255</v>
      </c>
      <c r="Q48" s="141"/>
      <c r="R48" s="141">
        <v>255</v>
      </c>
      <c r="S48" s="141"/>
      <c r="T48" s="141"/>
      <c r="U48" s="141"/>
      <c r="V48" s="141"/>
      <c r="W48" s="141">
        <v>255</v>
      </c>
      <c r="X48" s="141">
        <f t="shared" si="4"/>
        <v>0</v>
      </c>
      <c r="Z48" s="174"/>
      <c r="AA48" s="174">
        <v>255</v>
      </c>
      <c r="AB48" s="174"/>
      <c r="AC48" s="174"/>
      <c r="AD48" s="174"/>
      <c r="AE48" s="174"/>
      <c r="AF48" s="174">
        <v>255</v>
      </c>
      <c r="AG48" s="174">
        <f t="shared" si="5"/>
        <v>0</v>
      </c>
      <c r="AI48" s="180">
        <v>255</v>
      </c>
      <c r="AJ48" s="172">
        <f t="shared" si="6"/>
        <v>255</v>
      </c>
      <c r="AK48" s="172">
        <f t="shared" si="6"/>
        <v>255</v>
      </c>
      <c r="AL48" s="172">
        <f>IFERROR(VLOOKUP(B48,[2]rptBudgetaryBudgetCrossOrganiza!$A$4127:$N$4523,13,FALSE),"0")</f>
        <v>0</v>
      </c>
      <c r="AM48" s="172"/>
      <c r="AN48" s="172"/>
      <c r="AO48" s="172"/>
      <c r="AP48" s="172"/>
      <c r="AQ48" s="172"/>
      <c r="AS48" s="141"/>
      <c r="AT48" s="141"/>
      <c r="AU48" s="141"/>
      <c r="AV48" s="141"/>
      <c r="AW48" s="141"/>
      <c r="AX48" s="141"/>
      <c r="AY48" s="141"/>
      <c r="AZ48" s="141"/>
    </row>
    <row r="49" spans="1:52" x14ac:dyDescent="0.2">
      <c r="A49" s="190">
        <v>4</v>
      </c>
      <c r="B49" s="142" t="s">
        <v>268</v>
      </c>
      <c r="C49" s="191" t="str">
        <f t="shared" si="0"/>
        <v>20</v>
      </c>
      <c r="D49" s="191" t="str">
        <f t="shared" si="1"/>
        <v>28</v>
      </c>
      <c r="E49" s="184" t="str">
        <f t="shared" si="2"/>
        <v>810</v>
      </c>
      <c r="F49" s="201" t="str">
        <f t="shared" si="7"/>
        <v>6000.11</v>
      </c>
      <c r="G49" s="142" t="s">
        <v>127</v>
      </c>
      <c r="H49" s="140">
        <v>0</v>
      </c>
      <c r="I49" s="140"/>
      <c r="J49" s="140"/>
      <c r="K49" s="140"/>
      <c r="L49" s="140"/>
      <c r="M49" s="140"/>
      <c r="N49" s="140">
        <v>189.52</v>
      </c>
      <c r="O49" s="140">
        <f t="shared" si="3"/>
        <v>-189.52</v>
      </c>
      <c r="Q49" s="141"/>
      <c r="R49" s="141">
        <v>176</v>
      </c>
      <c r="S49" s="141"/>
      <c r="T49" s="141"/>
      <c r="U49" s="141"/>
      <c r="V49" s="141"/>
      <c r="W49" s="141">
        <v>208.8</v>
      </c>
      <c r="X49" s="141">
        <f t="shared" si="4"/>
        <v>-32.800000000000011</v>
      </c>
      <c r="Z49" s="174"/>
      <c r="AA49" s="174">
        <v>175</v>
      </c>
      <c r="AB49" s="174"/>
      <c r="AC49" s="174"/>
      <c r="AD49" s="174"/>
      <c r="AE49" s="174"/>
      <c r="AF49" s="174">
        <v>175</v>
      </c>
      <c r="AG49" s="174">
        <f t="shared" si="5"/>
        <v>0</v>
      </c>
      <c r="AI49" s="180">
        <v>175</v>
      </c>
      <c r="AJ49" s="172">
        <f t="shared" si="6"/>
        <v>175</v>
      </c>
      <c r="AK49" s="172">
        <f t="shared" si="6"/>
        <v>175</v>
      </c>
      <c r="AL49" s="172">
        <f>IFERROR(VLOOKUP(B49,[2]rptBudgetaryBudgetCrossOrganiza!$A$4127:$N$4523,13,FALSE),"0")</f>
        <v>0</v>
      </c>
      <c r="AM49" s="172"/>
      <c r="AN49" s="172"/>
      <c r="AO49" s="172"/>
      <c r="AP49" s="172"/>
      <c r="AQ49" s="172"/>
      <c r="AS49" s="141"/>
      <c r="AT49" s="141"/>
      <c r="AU49" s="141"/>
      <c r="AV49" s="141"/>
      <c r="AW49" s="141"/>
      <c r="AX49" s="141"/>
      <c r="AY49" s="141"/>
      <c r="AZ49" s="141"/>
    </row>
    <row r="50" spans="1:52" x14ac:dyDescent="0.2">
      <c r="A50" s="190">
        <v>9</v>
      </c>
      <c r="B50" s="142" t="s">
        <v>269</v>
      </c>
      <c r="C50" s="191" t="str">
        <f t="shared" si="0"/>
        <v>20</v>
      </c>
      <c r="D50" s="191" t="str">
        <f t="shared" si="1"/>
        <v>28</v>
      </c>
      <c r="E50" s="184" t="str">
        <f t="shared" si="2"/>
        <v>811</v>
      </c>
      <c r="F50" s="201" t="str">
        <f t="shared" si="7"/>
        <v>6000.11</v>
      </c>
      <c r="G50" s="142" t="s">
        <v>127</v>
      </c>
      <c r="H50" s="140">
        <v>0</v>
      </c>
      <c r="I50" s="140"/>
      <c r="J50" s="140"/>
      <c r="K50" s="140"/>
      <c r="L50" s="140"/>
      <c r="M50" s="140"/>
      <c r="N50" s="140">
        <v>141.72</v>
      </c>
      <c r="O50" s="140">
        <f t="shared" si="3"/>
        <v>-141.72</v>
      </c>
      <c r="Q50" s="141"/>
      <c r="R50" s="141">
        <v>169</v>
      </c>
      <c r="S50" s="141"/>
      <c r="T50" s="141"/>
      <c r="U50" s="141"/>
      <c r="V50" s="141"/>
      <c r="W50" s="141">
        <v>152.33000000000001</v>
      </c>
      <c r="X50" s="141">
        <f t="shared" si="4"/>
        <v>16.669999999999987</v>
      </c>
      <c r="Z50" s="174"/>
      <c r="AA50" s="174">
        <v>170</v>
      </c>
      <c r="AB50" s="174"/>
      <c r="AC50" s="174"/>
      <c r="AD50" s="174"/>
      <c r="AE50" s="174"/>
      <c r="AF50" s="174">
        <v>170</v>
      </c>
      <c r="AG50" s="174">
        <f t="shared" si="5"/>
        <v>0</v>
      </c>
      <c r="AI50" s="180">
        <v>170</v>
      </c>
      <c r="AJ50" s="172">
        <f t="shared" si="6"/>
        <v>170</v>
      </c>
      <c r="AK50" s="172">
        <f t="shared" si="6"/>
        <v>170</v>
      </c>
      <c r="AL50" s="172">
        <f>IFERROR(VLOOKUP(B50,[2]rptBudgetaryBudgetCrossOrganiza!$A$4127:$N$4523,13,FALSE),"0")</f>
        <v>0</v>
      </c>
      <c r="AM50" s="172"/>
      <c r="AN50" s="172"/>
      <c r="AO50" s="172"/>
      <c r="AP50" s="172"/>
      <c r="AQ50" s="172"/>
      <c r="AS50" s="141"/>
      <c r="AT50" s="141"/>
      <c r="AU50" s="141"/>
      <c r="AV50" s="141"/>
      <c r="AW50" s="141"/>
      <c r="AX50" s="141"/>
      <c r="AY50" s="141"/>
      <c r="AZ50" s="141"/>
    </row>
    <row r="51" spans="1:52" x14ac:dyDescent="0.2">
      <c r="A51" s="190">
        <v>4</v>
      </c>
      <c r="B51" s="142" t="s">
        <v>270</v>
      </c>
      <c r="C51" s="191" t="str">
        <f t="shared" si="0"/>
        <v>20</v>
      </c>
      <c r="D51" s="191" t="str">
        <f t="shared" si="1"/>
        <v>28</v>
      </c>
      <c r="E51" s="184" t="str">
        <f t="shared" si="2"/>
        <v>812</v>
      </c>
      <c r="F51" s="201" t="str">
        <f t="shared" si="7"/>
        <v>6000.11</v>
      </c>
      <c r="G51" s="142" t="s">
        <v>127</v>
      </c>
      <c r="H51" s="140">
        <v>0</v>
      </c>
      <c r="I51" s="140"/>
      <c r="J51" s="140"/>
      <c r="K51" s="140"/>
      <c r="L51" s="140"/>
      <c r="M51" s="140"/>
      <c r="N51" s="140">
        <v>108.9</v>
      </c>
      <c r="O51" s="140">
        <f t="shared" si="3"/>
        <v>-108.9</v>
      </c>
      <c r="Q51" s="141"/>
      <c r="R51" s="141">
        <v>107</v>
      </c>
      <c r="S51" s="141"/>
      <c r="T51" s="141"/>
      <c r="U51" s="141"/>
      <c r="V51" s="141"/>
      <c r="W51" s="141">
        <v>123.99</v>
      </c>
      <c r="X51" s="141">
        <f t="shared" si="4"/>
        <v>-16.989999999999995</v>
      </c>
      <c r="Z51" s="174"/>
      <c r="AA51" s="174">
        <v>110</v>
      </c>
      <c r="AB51" s="174"/>
      <c r="AC51" s="174"/>
      <c r="AD51" s="174"/>
      <c r="AE51" s="174"/>
      <c r="AF51" s="174">
        <v>110</v>
      </c>
      <c r="AG51" s="174">
        <f t="shared" si="5"/>
        <v>0</v>
      </c>
      <c r="AI51" s="180">
        <v>110</v>
      </c>
      <c r="AJ51" s="172">
        <f t="shared" si="6"/>
        <v>110</v>
      </c>
      <c r="AK51" s="172">
        <f t="shared" si="6"/>
        <v>110</v>
      </c>
      <c r="AL51" s="172">
        <f>IFERROR(VLOOKUP(B51,[2]rptBudgetaryBudgetCrossOrganiza!$A$4127:$N$4523,13,FALSE),"0")</f>
        <v>0</v>
      </c>
      <c r="AM51" s="172"/>
      <c r="AN51" s="172"/>
      <c r="AO51" s="172"/>
      <c r="AP51" s="172"/>
      <c r="AQ51" s="172"/>
      <c r="AS51" s="141"/>
      <c r="AT51" s="141"/>
      <c r="AU51" s="141"/>
      <c r="AV51" s="141"/>
      <c r="AW51" s="141"/>
      <c r="AX51" s="141"/>
      <c r="AY51" s="141"/>
      <c r="AZ51" s="141"/>
    </row>
    <row r="52" spans="1:52" x14ac:dyDescent="0.2">
      <c r="A52" s="190">
        <v>4</v>
      </c>
      <c r="B52" s="142" t="s">
        <v>271</v>
      </c>
      <c r="C52" s="191" t="str">
        <f t="shared" si="0"/>
        <v>20</v>
      </c>
      <c r="D52" s="191" t="str">
        <f t="shared" si="1"/>
        <v>28</v>
      </c>
      <c r="E52" s="184" t="str">
        <f t="shared" si="2"/>
        <v>813</v>
      </c>
      <c r="F52" s="201" t="str">
        <f t="shared" si="7"/>
        <v>6000.11</v>
      </c>
      <c r="G52" s="142" t="s">
        <v>127</v>
      </c>
      <c r="H52" s="140">
        <v>0</v>
      </c>
      <c r="I52" s="140"/>
      <c r="J52" s="140"/>
      <c r="K52" s="140"/>
      <c r="L52" s="140"/>
      <c r="M52" s="140"/>
      <c r="N52" s="140">
        <v>89.7</v>
      </c>
      <c r="O52" s="140">
        <f t="shared" si="3"/>
        <v>-89.7</v>
      </c>
      <c r="Q52" s="141"/>
      <c r="R52" s="141">
        <v>110</v>
      </c>
      <c r="S52" s="141"/>
      <c r="T52" s="141"/>
      <c r="U52" s="141"/>
      <c r="V52" s="141"/>
      <c r="W52" s="141">
        <v>96.46</v>
      </c>
      <c r="X52" s="141">
        <f t="shared" si="4"/>
        <v>13.540000000000006</v>
      </c>
      <c r="Z52" s="174"/>
      <c r="AA52" s="174">
        <v>100</v>
      </c>
      <c r="AB52" s="174"/>
      <c r="AC52" s="174"/>
      <c r="AD52" s="174"/>
      <c r="AE52" s="174"/>
      <c r="AF52" s="174">
        <v>100</v>
      </c>
      <c r="AG52" s="174">
        <f t="shared" si="5"/>
        <v>0</v>
      </c>
      <c r="AI52" s="180">
        <v>100</v>
      </c>
      <c r="AJ52" s="172">
        <f t="shared" si="6"/>
        <v>100</v>
      </c>
      <c r="AK52" s="172">
        <f t="shared" si="6"/>
        <v>100</v>
      </c>
      <c r="AL52" s="172">
        <f>IFERROR(VLOOKUP(B52,[2]rptBudgetaryBudgetCrossOrganiza!$A$4127:$N$4523,13,FALSE),"0")</f>
        <v>0</v>
      </c>
      <c r="AM52" s="172"/>
      <c r="AN52" s="172"/>
      <c r="AO52" s="172"/>
      <c r="AP52" s="172"/>
      <c r="AQ52" s="172"/>
      <c r="AS52" s="141"/>
      <c r="AT52" s="141"/>
      <c r="AU52" s="141"/>
      <c r="AV52" s="141"/>
      <c r="AW52" s="141"/>
      <c r="AX52" s="141"/>
      <c r="AY52" s="141"/>
      <c r="AZ52" s="141"/>
    </row>
    <row r="53" spans="1:52" x14ac:dyDescent="0.2">
      <c r="A53" s="190">
        <v>4</v>
      </c>
      <c r="B53" s="142" t="s">
        <v>272</v>
      </c>
      <c r="C53" s="191" t="str">
        <f t="shared" si="0"/>
        <v>20</v>
      </c>
      <c r="D53" s="191" t="str">
        <f t="shared" si="1"/>
        <v>28</v>
      </c>
      <c r="E53" s="184" t="str">
        <f t="shared" si="2"/>
        <v>814</v>
      </c>
      <c r="F53" s="201" t="str">
        <f t="shared" si="7"/>
        <v>6000.11</v>
      </c>
      <c r="G53" s="142" t="s">
        <v>127</v>
      </c>
      <c r="H53" s="140">
        <v>0</v>
      </c>
      <c r="I53" s="140"/>
      <c r="J53" s="140"/>
      <c r="K53" s="140"/>
      <c r="L53" s="140"/>
      <c r="M53" s="140"/>
      <c r="N53" s="140">
        <v>345</v>
      </c>
      <c r="O53" s="140">
        <f t="shared" si="3"/>
        <v>-345</v>
      </c>
      <c r="Q53" s="141"/>
      <c r="R53" s="141">
        <v>345</v>
      </c>
      <c r="S53" s="141"/>
      <c r="T53" s="141"/>
      <c r="U53" s="141"/>
      <c r="V53" s="141"/>
      <c r="W53" s="141">
        <v>345</v>
      </c>
      <c r="X53" s="141">
        <f t="shared" si="4"/>
        <v>0</v>
      </c>
      <c r="Z53" s="174"/>
      <c r="AA53" s="174">
        <v>345</v>
      </c>
      <c r="AB53" s="174"/>
      <c r="AC53" s="174"/>
      <c r="AD53" s="174"/>
      <c r="AE53" s="174"/>
      <c r="AF53" s="174">
        <v>345</v>
      </c>
      <c r="AG53" s="174">
        <f t="shared" si="5"/>
        <v>0</v>
      </c>
      <c r="AI53" s="180">
        <v>345</v>
      </c>
      <c r="AJ53" s="172">
        <f t="shared" si="6"/>
        <v>345</v>
      </c>
      <c r="AK53" s="172">
        <f t="shared" si="6"/>
        <v>345</v>
      </c>
      <c r="AL53" s="172">
        <f>IFERROR(VLOOKUP(B53,[2]rptBudgetaryBudgetCrossOrganiza!$A$4127:$N$4523,13,FALSE),"0")</f>
        <v>0</v>
      </c>
      <c r="AM53" s="172"/>
      <c r="AN53" s="172"/>
      <c r="AO53" s="172"/>
      <c r="AP53" s="172"/>
      <c r="AQ53" s="172"/>
      <c r="AS53" s="141"/>
      <c r="AT53" s="141"/>
      <c r="AU53" s="141"/>
      <c r="AV53" s="141"/>
      <c r="AW53" s="141"/>
      <c r="AX53" s="141"/>
      <c r="AY53" s="141"/>
      <c r="AZ53" s="141"/>
    </row>
    <row r="54" spans="1:52" x14ac:dyDescent="0.2">
      <c r="A54" s="190">
        <v>4</v>
      </c>
      <c r="B54" s="142" t="s">
        <v>273</v>
      </c>
      <c r="C54" s="191" t="str">
        <f t="shared" si="0"/>
        <v>20</v>
      </c>
      <c r="D54" s="191" t="str">
        <f t="shared" si="1"/>
        <v>28</v>
      </c>
      <c r="E54" s="184" t="str">
        <f t="shared" si="2"/>
        <v>815</v>
      </c>
      <c r="F54" s="201" t="str">
        <f t="shared" si="7"/>
        <v>6000.11</v>
      </c>
      <c r="G54" s="142" t="s">
        <v>127</v>
      </c>
      <c r="H54" s="140">
        <v>0</v>
      </c>
      <c r="I54" s="140"/>
      <c r="J54" s="140"/>
      <c r="K54" s="140"/>
      <c r="L54" s="140"/>
      <c r="M54" s="140"/>
      <c r="N54" s="140">
        <v>152</v>
      </c>
      <c r="O54" s="140">
        <f t="shared" si="3"/>
        <v>-152</v>
      </c>
      <c r="Q54" s="141"/>
      <c r="R54" s="141">
        <v>150</v>
      </c>
      <c r="S54" s="141"/>
      <c r="T54" s="141"/>
      <c r="U54" s="141"/>
      <c r="V54" s="141"/>
      <c r="W54" s="141">
        <v>156.56</v>
      </c>
      <c r="X54" s="141">
        <f t="shared" si="4"/>
        <v>-6.5600000000000023</v>
      </c>
      <c r="Z54" s="174"/>
      <c r="AA54" s="174">
        <v>150</v>
      </c>
      <c r="AB54" s="174"/>
      <c r="AC54" s="174"/>
      <c r="AD54" s="174"/>
      <c r="AE54" s="174"/>
      <c r="AF54" s="174">
        <v>150</v>
      </c>
      <c r="AG54" s="174">
        <f t="shared" si="5"/>
        <v>0</v>
      </c>
      <c r="AI54" s="180">
        <v>150</v>
      </c>
      <c r="AJ54" s="172">
        <f t="shared" si="6"/>
        <v>150</v>
      </c>
      <c r="AK54" s="172">
        <f t="shared" si="6"/>
        <v>150</v>
      </c>
      <c r="AL54" s="172">
        <f>IFERROR(VLOOKUP(B54,[2]rptBudgetaryBudgetCrossOrganiza!$A$4127:$N$4523,13,FALSE),"0")</f>
        <v>0</v>
      </c>
      <c r="AM54" s="172"/>
      <c r="AN54" s="172"/>
      <c r="AO54" s="172"/>
      <c r="AP54" s="172"/>
      <c r="AQ54" s="172"/>
      <c r="AS54" s="141"/>
      <c r="AT54" s="141"/>
      <c r="AU54" s="141"/>
      <c r="AV54" s="141"/>
      <c r="AW54" s="141"/>
      <c r="AX54" s="141"/>
      <c r="AY54" s="141"/>
      <c r="AZ54" s="141"/>
    </row>
    <row r="55" spans="1:52" x14ac:dyDescent="0.2">
      <c r="A55" s="190">
        <v>4</v>
      </c>
      <c r="B55" s="142" t="s">
        <v>274</v>
      </c>
      <c r="C55" s="191" t="str">
        <f t="shared" si="0"/>
        <v>20</v>
      </c>
      <c r="D55" s="191" t="str">
        <f t="shared" si="1"/>
        <v>28</v>
      </c>
      <c r="E55" s="184" t="str">
        <f t="shared" si="2"/>
        <v>816</v>
      </c>
      <c r="F55" s="201" t="str">
        <f t="shared" si="7"/>
        <v>6000.11</v>
      </c>
      <c r="G55" s="142" t="s">
        <v>127</v>
      </c>
      <c r="H55" s="140">
        <v>0</v>
      </c>
      <c r="I55" s="140"/>
      <c r="J55" s="140"/>
      <c r="K55" s="140"/>
      <c r="L55" s="140"/>
      <c r="M55" s="140"/>
      <c r="N55" s="140">
        <v>124.62</v>
      </c>
      <c r="O55" s="140">
        <f t="shared" si="3"/>
        <v>-124.62</v>
      </c>
      <c r="Q55" s="141"/>
      <c r="R55" s="141">
        <v>126</v>
      </c>
      <c r="S55" s="141"/>
      <c r="T55" s="141"/>
      <c r="U55" s="141"/>
      <c r="V55" s="141"/>
      <c r="W55" s="141">
        <v>182.13</v>
      </c>
      <c r="X55" s="141">
        <f t="shared" si="4"/>
        <v>-56.129999999999995</v>
      </c>
      <c r="Z55" s="174"/>
      <c r="AA55" s="174">
        <v>125</v>
      </c>
      <c r="AB55" s="174"/>
      <c r="AC55" s="174"/>
      <c r="AD55" s="174"/>
      <c r="AE55" s="174"/>
      <c r="AF55" s="174">
        <v>125</v>
      </c>
      <c r="AG55" s="174">
        <f t="shared" si="5"/>
        <v>0</v>
      </c>
      <c r="AI55" s="180">
        <v>0</v>
      </c>
      <c r="AJ55" s="172">
        <f t="shared" si="6"/>
        <v>0</v>
      </c>
      <c r="AK55" s="172">
        <f t="shared" si="6"/>
        <v>0</v>
      </c>
      <c r="AL55" s="172">
        <f>IFERROR(VLOOKUP(B55,[2]rptBudgetaryBudgetCrossOrganiza!$A$4127:$N$4523,13,FALSE),"0")</f>
        <v>0</v>
      </c>
      <c r="AM55" s="172"/>
      <c r="AN55" s="172"/>
      <c r="AO55" s="172"/>
      <c r="AP55" s="172"/>
      <c r="AQ55" s="172"/>
      <c r="AS55" s="141"/>
      <c r="AT55" s="141"/>
      <c r="AU55" s="141"/>
      <c r="AV55" s="141"/>
      <c r="AW55" s="141"/>
      <c r="AX55" s="141"/>
      <c r="AY55" s="141"/>
      <c r="AZ55" s="141"/>
    </row>
    <row r="56" spans="1:52" x14ac:dyDescent="0.2">
      <c r="A56" s="190">
        <v>4</v>
      </c>
      <c r="B56" s="142" t="s">
        <v>275</v>
      </c>
      <c r="C56" s="191" t="str">
        <f t="shared" si="0"/>
        <v>20</v>
      </c>
      <c r="D56" s="191" t="str">
        <f t="shared" si="1"/>
        <v>28</v>
      </c>
      <c r="E56" s="184" t="str">
        <f t="shared" si="2"/>
        <v>817</v>
      </c>
      <c r="F56" s="201" t="str">
        <f t="shared" si="7"/>
        <v>6000.11</v>
      </c>
      <c r="G56" s="142" t="s">
        <v>127</v>
      </c>
      <c r="H56" s="140">
        <v>0</v>
      </c>
      <c r="I56" s="140"/>
      <c r="J56" s="140"/>
      <c r="K56" s="140"/>
      <c r="L56" s="140"/>
      <c r="M56" s="140"/>
      <c r="N56" s="140">
        <v>357</v>
      </c>
      <c r="O56" s="140">
        <f t="shared" si="3"/>
        <v>-357</v>
      </c>
      <c r="Q56" s="141"/>
      <c r="R56" s="141">
        <v>360</v>
      </c>
      <c r="S56" s="141"/>
      <c r="T56" s="141"/>
      <c r="U56" s="141"/>
      <c r="V56" s="141"/>
      <c r="W56" s="141">
        <v>357</v>
      </c>
      <c r="X56" s="141">
        <f t="shared" si="4"/>
        <v>3</v>
      </c>
      <c r="Z56" s="174"/>
      <c r="AA56" s="174">
        <v>360</v>
      </c>
      <c r="AB56" s="174"/>
      <c r="AC56" s="174"/>
      <c r="AD56" s="174"/>
      <c r="AE56" s="174"/>
      <c r="AF56" s="174">
        <v>360</v>
      </c>
      <c r="AG56" s="174">
        <f t="shared" si="5"/>
        <v>0</v>
      </c>
      <c r="AI56" s="180">
        <v>360</v>
      </c>
      <c r="AJ56" s="172">
        <f t="shared" si="6"/>
        <v>360</v>
      </c>
      <c r="AK56" s="172">
        <f t="shared" si="6"/>
        <v>360</v>
      </c>
      <c r="AL56" s="172">
        <f>IFERROR(VLOOKUP(B56,[2]rptBudgetaryBudgetCrossOrganiza!$A$4127:$N$4523,13,FALSE),"0")</f>
        <v>0</v>
      </c>
      <c r="AM56" s="172"/>
      <c r="AN56" s="172"/>
      <c r="AO56" s="172"/>
      <c r="AP56" s="172"/>
      <c r="AQ56" s="172"/>
      <c r="AS56" s="141"/>
      <c r="AT56" s="141"/>
      <c r="AU56" s="141"/>
      <c r="AV56" s="141"/>
      <c r="AW56" s="141"/>
      <c r="AX56" s="141"/>
      <c r="AY56" s="141"/>
      <c r="AZ56" s="141"/>
    </row>
    <row r="57" spans="1:52" x14ac:dyDescent="0.2">
      <c r="A57" s="190">
        <v>4</v>
      </c>
      <c r="B57" s="142" t="s">
        <v>276</v>
      </c>
      <c r="C57" s="191" t="str">
        <f t="shared" si="0"/>
        <v>20</v>
      </c>
      <c r="D57" s="191" t="str">
        <f t="shared" si="1"/>
        <v>28</v>
      </c>
      <c r="E57" s="184" t="str">
        <f t="shared" si="2"/>
        <v>818</v>
      </c>
      <c r="F57" s="201" t="str">
        <f t="shared" si="7"/>
        <v>6000.11</v>
      </c>
      <c r="G57" s="142" t="s">
        <v>127</v>
      </c>
      <c r="H57" s="140">
        <v>0</v>
      </c>
      <c r="I57" s="140"/>
      <c r="J57" s="140"/>
      <c r="K57" s="140"/>
      <c r="L57" s="140"/>
      <c r="M57" s="140"/>
      <c r="N57" s="140">
        <v>456</v>
      </c>
      <c r="O57" s="140">
        <f t="shared" si="3"/>
        <v>-456</v>
      </c>
      <c r="Q57" s="141"/>
      <c r="R57" s="141">
        <v>456</v>
      </c>
      <c r="S57" s="141"/>
      <c r="T57" s="141"/>
      <c r="U57" s="141"/>
      <c r="V57" s="141"/>
      <c r="W57" s="141">
        <v>456</v>
      </c>
      <c r="X57" s="141">
        <f t="shared" si="4"/>
        <v>0</v>
      </c>
      <c r="Z57" s="174"/>
      <c r="AA57" s="174">
        <v>455</v>
      </c>
      <c r="AB57" s="174"/>
      <c r="AC57" s="174"/>
      <c r="AD57" s="174"/>
      <c r="AE57" s="174"/>
      <c r="AF57" s="174">
        <v>455</v>
      </c>
      <c r="AG57" s="174">
        <f t="shared" si="5"/>
        <v>0</v>
      </c>
      <c r="AI57" s="180">
        <v>455</v>
      </c>
      <c r="AJ57" s="172">
        <f t="shared" si="6"/>
        <v>455</v>
      </c>
      <c r="AK57" s="172">
        <f t="shared" si="6"/>
        <v>455</v>
      </c>
      <c r="AL57" s="172">
        <f>IFERROR(VLOOKUP(B57,[2]rptBudgetaryBudgetCrossOrganiza!$A$4127:$N$4523,13,FALSE),"0")</f>
        <v>0</v>
      </c>
      <c r="AM57" s="172"/>
      <c r="AN57" s="172"/>
      <c r="AO57" s="172"/>
      <c r="AP57" s="172"/>
      <c r="AQ57" s="172"/>
      <c r="AS57" s="141"/>
      <c r="AT57" s="141"/>
      <c r="AU57" s="141"/>
      <c r="AV57" s="141"/>
      <c r="AW57" s="141"/>
      <c r="AX57" s="141"/>
      <c r="AY57" s="141"/>
      <c r="AZ57" s="141"/>
    </row>
    <row r="58" spans="1:52" x14ac:dyDescent="0.2">
      <c r="A58" s="190">
        <v>4</v>
      </c>
      <c r="B58" s="142" t="s">
        <v>277</v>
      </c>
      <c r="C58" s="191" t="str">
        <f t="shared" si="0"/>
        <v>20</v>
      </c>
      <c r="D58" s="191" t="str">
        <f t="shared" si="1"/>
        <v>28</v>
      </c>
      <c r="E58" s="184" t="str">
        <f t="shared" si="2"/>
        <v>819</v>
      </c>
      <c r="F58" s="201" t="str">
        <f t="shared" si="7"/>
        <v>6000.11</v>
      </c>
      <c r="G58" s="142" t="s">
        <v>127</v>
      </c>
      <c r="H58" s="140">
        <v>0</v>
      </c>
      <c r="I58" s="140"/>
      <c r="J58" s="140"/>
      <c r="K58" s="140"/>
      <c r="L58" s="140"/>
      <c r="M58" s="140"/>
      <c r="N58" s="140">
        <v>567</v>
      </c>
      <c r="O58" s="140">
        <f t="shared" si="3"/>
        <v>-567</v>
      </c>
      <c r="Q58" s="141"/>
      <c r="R58" s="141">
        <v>600</v>
      </c>
      <c r="S58" s="141"/>
      <c r="T58" s="141"/>
      <c r="U58" s="141"/>
      <c r="V58" s="141"/>
      <c r="W58" s="141">
        <v>567</v>
      </c>
      <c r="X58" s="141">
        <f t="shared" si="4"/>
        <v>33</v>
      </c>
      <c r="Z58" s="174"/>
      <c r="AA58" s="174">
        <v>600</v>
      </c>
      <c r="AB58" s="174"/>
      <c r="AC58" s="174"/>
      <c r="AD58" s="174"/>
      <c r="AE58" s="174"/>
      <c r="AF58" s="174">
        <v>600</v>
      </c>
      <c r="AG58" s="174">
        <f t="shared" si="5"/>
        <v>0</v>
      </c>
      <c r="AI58" s="180">
        <v>600</v>
      </c>
      <c r="AJ58" s="172">
        <f t="shared" si="6"/>
        <v>600</v>
      </c>
      <c r="AK58" s="172">
        <f t="shared" si="6"/>
        <v>600</v>
      </c>
      <c r="AL58" s="172">
        <f>IFERROR(VLOOKUP(B58,[2]rptBudgetaryBudgetCrossOrganiza!$A$4127:$N$4523,13,FALSE),"0")</f>
        <v>0</v>
      </c>
      <c r="AM58" s="172"/>
      <c r="AN58" s="172"/>
      <c r="AO58" s="172"/>
      <c r="AP58" s="172"/>
      <c r="AQ58" s="172"/>
      <c r="AS58" s="141"/>
      <c r="AT58" s="141"/>
      <c r="AU58" s="141"/>
      <c r="AV58" s="141"/>
      <c r="AW58" s="141"/>
      <c r="AX58" s="141"/>
      <c r="AY58" s="141"/>
      <c r="AZ58" s="141"/>
    </row>
    <row r="59" spans="1:52" x14ac:dyDescent="0.2">
      <c r="A59" s="190">
        <v>4</v>
      </c>
      <c r="B59" s="142" t="s">
        <v>278</v>
      </c>
      <c r="C59" s="191" t="str">
        <f t="shared" si="0"/>
        <v>20</v>
      </c>
      <c r="D59" s="191" t="str">
        <f t="shared" si="1"/>
        <v>28</v>
      </c>
      <c r="E59" s="184" t="str">
        <f t="shared" si="2"/>
        <v>820</v>
      </c>
      <c r="F59" s="201" t="str">
        <f t="shared" si="7"/>
        <v>6000.11</v>
      </c>
      <c r="G59" s="142" t="s">
        <v>127</v>
      </c>
      <c r="H59" s="140">
        <v>0</v>
      </c>
      <c r="I59" s="140"/>
      <c r="J59" s="140"/>
      <c r="K59" s="140"/>
      <c r="L59" s="140"/>
      <c r="M59" s="140"/>
      <c r="N59" s="140">
        <v>297</v>
      </c>
      <c r="O59" s="140">
        <f t="shared" si="3"/>
        <v>-297</v>
      </c>
      <c r="Q59" s="141"/>
      <c r="R59" s="141">
        <v>300</v>
      </c>
      <c r="S59" s="141"/>
      <c r="T59" s="141"/>
      <c r="U59" s="141"/>
      <c r="V59" s="141"/>
      <c r="W59" s="141">
        <v>297</v>
      </c>
      <c r="X59" s="141">
        <f t="shared" si="4"/>
        <v>3</v>
      </c>
      <c r="Z59" s="174"/>
      <c r="AA59" s="174">
        <v>300</v>
      </c>
      <c r="AB59" s="174"/>
      <c r="AC59" s="174"/>
      <c r="AD59" s="174"/>
      <c r="AE59" s="174"/>
      <c r="AF59" s="174">
        <v>300</v>
      </c>
      <c r="AG59" s="174">
        <f t="shared" si="5"/>
        <v>0</v>
      </c>
      <c r="AI59" s="180">
        <v>300</v>
      </c>
      <c r="AJ59" s="172">
        <f t="shared" si="6"/>
        <v>300</v>
      </c>
      <c r="AK59" s="172">
        <f t="shared" si="6"/>
        <v>300</v>
      </c>
      <c r="AL59" s="172">
        <f>IFERROR(VLOOKUP(B59,[2]rptBudgetaryBudgetCrossOrganiza!$A$4127:$N$4523,13,FALSE),"0")</f>
        <v>0</v>
      </c>
      <c r="AM59" s="172"/>
      <c r="AN59" s="172"/>
      <c r="AO59" s="172"/>
      <c r="AP59" s="172"/>
      <c r="AQ59" s="172"/>
      <c r="AS59" s="141"/>
      <c r="AT59" s="141"/>
      <c r="AU59" s="141"/>
      <c r="AV59" s="141"/>
      <c r="AW59" s="141"/>
      <c r="AX59" s="141"/>
      <c r="AY59" s="141"/>
      <c r="AZ59" s="141"/>
    </row>
    <row r="60" spans="1:52" x14ac:dyDescent="0.2">
      <c r="A60" s="190">
        <v>4</v>
      </c>
      <c r="B60" s="142" t="s">
        <v>279</v>
      </c>
      <c r="C60" s="191" t="str">
        <f t="shared" si="0"/>
        <v>20</v>
      </c>
      <c r="D60" s="191" t="str">
        <f t="shared" si="1"/>
        <v>28</v>
      </c>
      <c r="E60" s="184" t="str">
        <f t="shared" si="2"/>
        <v>821</v>
      </c>
      <c r="F60" s="201" t="str">
        <f t="shared" si="7"/>
        <v>6000.11</v>
      </c>
      <c r="G60" s="142" t="s">
        <v>127</v>
      </c>
      <c r="H60" s="140">
        <v>0</v>
      </c>
      <c r="I60" s="140"/>
      <c r="J60" s="140"/>
      <c r="K60" s="140"/>
      <c r="L60" s="140"/>
      <c r="M60" s="140"/>
      <c r="N60" s="140">
        <v>468.03</v>
      </c>
      <c r="O60" s="140">
        <f t="shared" si="3"/>
        <v>-468.03</v>
      </c>
      <c r="Q60" s="141"/>
      <c r="R60" s="141">
        <v>530</v>
      </c>
      <c r="S60" s="141"/>
      <c r="T60" s="141"/>
      <c r="U60" s="141"/>
      <c r="V60" s="141"/>
      <c r="W60" s="141">
        <v>621.88</v>
      </c>
      <c r="X60" s="141">
        <f t="shared" si="4"/>
        <v>-91.88</v>
      </c>
      <c r="Z60" s="174"/>
      <c r="AA60" s="174">
        <v>530</v>
      </c>
      <c r="AB60" s="174"/>
      <c r="AC60" s="174"/>
      <c r="AD60" s="174"/>
      <c r="AE60" s="174"/>
      <c r="AF60" s="174">
        <v>530</v>
      </c>
      <c r="AG60" s="174">
        <f t="shared" si="5"/>
        <v>0</v>
      </c>
      <c r="AI60" s="180">
        <v>530</v>
      </c>
      <c r="AJ60" s="172">
        <f t="shared" si="6"/>
        <v>530</v>
      </c>
      <c r="AK60" s="172">
        <f t="shared" si="6"/>
        <v>530</v>
      </c>
      <c r="AL60" s="172">
        <f>IFERROR(VLOOKUP(B60,[2]rptBudgetaryBudgetCrossOrganiza!$A$4127:$N$4523,13,FALSE),"0")</f>
        <v>0</v>
      </c>
      <c r="AM60" s="172"/>
      <c r="AN60" s="172"/>
      <c r="AO60" s="172"/>
      <c r="AP60" s="172"/>
      <c r="AQ60" s="172"/>
      <c r="AS60" s="141"/>
      <c r="AT60" s="141"/>
      <c r="AU60" s="141"/>
      <c r="AV60" s="141"/>
      <c r="AW60" s="141"/>
      <c r="AX60" s="141"/>
      <c r="AY60" s="141"/>
      <c r="AZ60" s="141"/>
    </row>
    <row r="61" spans="1:52" x14ac:dyDescent="0.2">
      <c r="A61" s="190">
        <v>4</v>
      </c>
      <c r="B61" s="142" t="s">
        <v>280</v>
      </c>
      <c r="C61" s="191" t="str">
        <f t="shared" si="0"/>
        <v>20</v>
      </c>
      <c r="D61" s="191" t="str">
        <f t="shared" si="1"/>
        <v>28</v>
      </c>
      <c r="E61" s="184" t="str">
        <f t="shared" si="2"/>
        <v>822</v>
      </c>
      <c r="F61" s="201" t="str">
        <f t="shared" si="7"/>
        <v>6000.11</v>
      </c>
      <c r="G61" s="142" t="s">
        <v>127</v>
      </c>
      <c r="H61" s="140">
        <v>0</v>
      </c>
      <c r="I61" s="140"/>
      <c r="J61" s="140"/>
      <c r="K61" s="140"/>
      <c r="L61" s="140"/>
      <c r="M61" s="140"/>
      <c r="N61" s="140">
        <v>271.32</v>
      </c>
      <c r="O61" s="140">
        <f t="shared" si="3"/>
        <v>-271.32</v>
      </c>
      <c r="Q61" s="141"/>
      <c r="R61" s="141">
        <v>275</v>
      </c>
      <c r="S61" s="141"/>
      <c r="T61" s="141"/>
      <c r="U61" s="141"/>
      <c r="V61" s="141"/>
      <c r="W61" s="141">
        <v>175.96</v>
      </c>
      <c r="X61" s="141">
        <f t="shared" si="4"/>
        <v>99.039999999999992</v>
      </c>
      <c r="Z61" s="174"/>
      <c r="AA61" s="174">
        <v>275</v>
      </c>
      <c r="AB61" s="174"/>
      <c r="AC61" s="174"/>
      <c r="AD61" s="174"/>
      <c r="AE61" s="174"/>
      <c r="AF61" s="174">
        <v>275</v>
      </c>
      <c r="AG61" s="174">
        <f t="shared" si="5"/>
        <v>0</v>
      </c>
      <c r="AI61" s="180">
        <v>275</v>
      </c>
      <c r="AJ61" s="172">
        <f t="shared" si="6"/>
        <v>275</v>
      </c>
      <c r="AK61" s="172">
        <f t="shared" si="6"/>
        <v>275</v>
      </c>
      <c r="AL61" s="172">
        <f>IFERROR(VLOOKUP(B61,[2]rptBudgetaryBudgetCrossOrganiza!$A$4127:$N$4523,13,FALSE),"0")</f>
        <v>0</v>
      </c>
      <c r="AM61" s="172"/>
      <c r="AN61" s="172"/>
      <c r="AO61" s="172"/>
      <c r="AP61" s="172"/>
      <c r="AQ61" s="172"/>
      <c r="AS61" s="141"/>
      <c r="AT61" s="141"/>
      <c r="AU61" s="141"/>
      <c r="AV61" s="141"/>
      <c r="AW61" s="141"/>
      <c r="AX61" s="141"/>
      <c r="AY61" s="141"/>
      <c r="AZ61" s="141"/>
    </row>
    <row r="62" spans="1:52" x14ac:dyDescent="0.2">
      <c r="A62" s="190">
        <v>4</v>
      </c>
      <c r="B62" s="142" t="s">
        <v>281</v>
      </c>
      <c r="C62" s="191" t="str">
        <f t="shared" si="0"/>
        <v>20</v>
      </c>
      <c r="D62" s="191" t="str">
        <f t="shared" si="1"/>
        <v>28</v>
      </c>
      <c r="E62" s="184" t="str">
        <f t="shared" si="2"/>
        <v>823</v>
      </c>
      <c r="F62" s="201" t="str">
        <f t="shared" si="7"/>
        <v>6000.11</v>
      </c>
      <c r="G62" s="142" t="s">
        <v>127</v>
      </c>
      <c r="H62" s="140">
        <v>0</v>
      </c>
      <c r="I62" s="140"/>
      <c r="J62" s="140"/>
      <c r="K62" s="140"/>
      <c r="L62" s="140"/>
      <c r="M62" s="140"/>
      <c r="N62" s="140">
        <v>1530</v>
      </c>
      <c r="O62" s="140">
        <f t="shared" si="3"/>
        <v>-1530</v>
      </c>
      <c r="Q62" s="141"/>
      <c r="R62" s="141">
        <v>950</v>
      </c>
      <c r="S62" s="141"/>
      <c r="T62" s="141"/>
      <c r="U62" s="141"/>
      <c r="V62" s="141"/>
      <c r="W62" s="141">
        <v>1530</v>
      </c>
      <c r="X62" s="141">
        <f t="shared" si="4"/>
        <v>-580</v>
      </c>
      <c r="Z62" s="174"/>
      <c r="AA62" s="174">
        <v>950</v>
      </c>
      <c r="AB62" s="174"/>
      <c r="AC62" s="174"/>
      <c r="AD62" s="174"/>
      <c r="AE62" s="174"/>
      <c r="AF62" s="174">
        <v>950</v>
      </c>
      <c r="AG62" s="174">
        <f t="shared" si="5"/>
        <v>0</v>
      </c>
      <c r="AI62" s="180">
        <v>950</v>
      </c>
      <c r="AJ62" s="172">
        <f t="shared" si="6"/>
        <v>950</v>
      </c>
      <c r="AK62" s="172">
        <f t="shared" si="6"/>
        <v>950</v>
      </c>
      <c r="AL62" s="172">
        <f>IFERROR(VLOOKUP(B62,[2]rptBudgetaryBudgetCrossOrganiza!$A$4127:$N$4523,13,FALSE),"0")</f>
        <v>0</v>
      </c>
      <c r="AM62" s="172"/>
      <c r="AN62" s="172"/>
      <c r="AO62" s="172"/>
      <c r="AP62" s="172"/>
      <c r="AQ62" s="172"/>
      <c r="AS62" s="141"/>
      <c r="AT62" s="141"/>
      <c r="AU62" s="141"/>
      <c r="AV62" s="141"/>
      <c r="AW62" s="141"/>
      <c r="AX62" s="141"/>
      <c r="AY62" s="141"/>
      <c r="AZ62" s="141"/>
    </row>
    <row r="63" spans="1:52" x14ac:dyDescent="0.2">
      <c r="A63" s="190">
        <v>4</v>
      </c>
      <c r="B63" s="142" t="s">
        <v>282</v>
      </c>
      <c r="C63" s="191" t="str">
        <f t="shared" si="0"/>
        <v>20</v>
      </c>
      <c r="D63" s="191" t="str">
        <f t="shared" si="1"/>
        <v>28</v>
      </c>
      <c r="E63" s="184" t="str">
        <f t="shared" si="2"/>
        <v>824</v>
      </c>
      <c r="F63" s="201" t="str">
        <f t="shared" si="7"/>
        <v>6000.11</v>
      </c>
      <c r="G63" s="142" t="s">
        <v>127</v>
      </c>
      <c r="H63" s="140">
        <v>0</v>
      </c>
      <c r="I63" s="140"/>
      <c r="J63" s="140"/>
      <c r="K63" s="140"/>
      <c r="L63" s="140"/>
      <c r="M63" s="140"/>
      <c r="N63" s="140">
        <v>42</v>
      </c>
      <c r="O63" s="140">
        <f t="shared" si="3"/>
        <v>-42</v>
      </c>
      <c r="Q63" s="141"/>
      <c r="R63" s="141">
        <v>42</v>
      </c>
      <c r="S63" s="141"/>
      <c r="T63" s="141"/>
      <c r="U63" s="141"/>
      <c r="V63" s="141"/>
      <c r="W63" s="141">
        <v>42</v>
      </c>
      <c r="X63" s="141">
        <f t="shared" si="4"/>
        <v>0</v>
      </c>
      <c r="Z63" s="174"/>
      <c r="AA63" s="174">
        <v>40</v>
      </c>
      <c r="AB63" s="174"/>
      <c r="AC63" s="174"/>
      <c r="AD63" s="174"/>
      <c r="AE63" s="174"/>
      <c r="AF63" s="174">
        <v>40</v>
      </c>
      <c r="AG63" s="174">
        <f t="shared" si="5"/>
        <v>0</v>
      </c>
      <c r="AI63" s="180">
        <v>40</v>
      </c>
      <c r="AJ63" s="172">
        <f t="shared" si="6"/>
        <v>40</v>
      </c>
      <c r="AK63" s="172">
        <f t="shared" si="6"/>
        <v>40</v>
      </c>
      <c r="AL63" s="172">
        <f>IFERROR(VLOOKUP(B63,[2]rptBudgetaryBudgetCrossOrganiza!$A$4127:$N$4523,13,FALSE),"0")</f>
        <v>0</v>
      </c>
      <c r="AM63" s="172"/>
      <c r="AN63" s="172"/>
      <c r="AO63" s="172"/>
      <c r="AP63" s="172"/>
      <c r="AQ63" s="172"/>
      <c r="AS63" s="141"/>
      <c r="AT63" s="141"/>
      <c r="AU63" s="141"/>
      <c r="AV63" s="141"/>
      <c r="AW63" s="141"/>
      <c r="AX63" s="141"/>
      <c r="AY63" s="141"/>
      <c r="AZ63" s="141"/>
    </row>
    <row r="64" spans="1:52" x14ac:dyDescent="0.2">
      <c r="A64" s="190">
        <v>4</v>
      </c>
      <c r="B64" s="142" t="s">
        <v>283</v>
      </c>
      <c r="C64" s="191" t="str">
        <f t="shared" si="0"/>
        <v>20</v>
      </c>
      <c r="D64" s="191" t="str">
        <f t="shared" si="1"/>
        <v>28</v>
      </c>
      <c r="E64" s="184" t="str">
        <f t="shared" si="2"/>
        <v>825</v>
      </c>
      <c r="F64" s="201" t="str">
        <f t="shared" si="7"/>
        <v>6000.11</v>
      </c>
      <c r="G64" s="142" t="s">
        <v>127</v>
      </c>
      <c r="H64" s="140">
        <v>0</v>
      </c>
      <c r="I64" s="140"/>
      <c r="J64" s="140"/>
      <c r="K64" s="140"/>
      <c r="L64" s="140"/>
      <c r="M64" s="140"/>
      <c r="N64" s="140">
        <v>246.41</v>
      </c>
      <c r="O64" s="140">
        <f t="shared" si="3"/>
        <v>-246.41</v>
      </c>
      <c r="Q64" s="141"/>
      <c r="R64" s="141">
        <v>440</v>
      </c>
      <c r="S64" s="141"/>
      <c r="T64" s="141"/>
      <c r="U64" s="141"/>
      <c r="V64" s="141"/>
      <c r="W64" s="141">
        <v>208.48</v>
      </c>
      <c r="X64" s="141">
        <f t="shared" si="4"/>
        <v>231.52</v>
      </c>
      <c r="Z64" s="174"/>
      <c r="AA64" s="174">
        <v>440</v>
      </c>
      <c r="AB64" s="174"/>
      <c r="AC64" s="174"/>
      <c r="AD64" s="174"/>
      <c r="AE64" s="174"/>
      <c r="AF64" s="174">
        <v>440</v>
      </c>
      <c r="AG64" s="174">
        <f t="shared" si="5"/>
        <v>0</v>
      </c>
      <c r="AI64" s="180">
        <v>440</v>
      </c>
      <c r="AJ64" s="172">
        <f t="shared" si="6"/>
        <v>440</v>
      </c>
      <c r="AK64" s="172">
        <f t="shared" si="6"/>
        <v>440</v>
      </c>
      <c r="AL64" s="172">
        <f>IFERROR(VLOOKUP(B64,[2]rptBudgetaryBudgetCrossOrganiza!$A$4127:$N$4523,13,FALSE),"0")</f>
        <v>0</v>
      </c>
      <c r="AM64" s="172"/>
      <c r="AN64" s="172"/>
      <c r="AO64" s="172"/>
      <c r="AP64" s="172"/>
      <c r="AQ64" s="172"/>
      <c r="AS64" s="141"/>
      <c r="AT64" s="141"/>
      <c r="AU64" s="141"/>
      <c r="AV64" s="141"/>
      <c r="AW64" s="141"/>
      <c r="AX64" s="141"/>
      <c r="AY64" s="141"/>
      <c r="AZ64" s="141"/>
    </row>
    <row r="65" spans="1:52" x14ac:dyDescent="0.2">
      <c r="A65" s="190">
        <v>4</v>
      </c>
      <c r="B65" s="142" t="s">
        <v>284</v>
      </c>
      <c r="C65" s="191" t="str">
        <f t="shared" si="0"/>
        <v>20</v>
      </c>
      <c r="D65" s="191" t="str">
        <f t="shared" si="1"/>
        <v>28</v>
      </c>
      <c r="E65" s="184" t="str">
        <f t="shared" si="2"/>
        <v>826</v>
      </c>
      <c r="F65" s="201" t="str">
        <f t="shared" si="7"/>
        <v>6000.11</v>
      </c>
      <c r="G65" s="142" t="s">
        <v>127</v>
      </c>
      <c r="H65" s="140">
        <v>0</v>
      </c>
      <c r="I65" s="140"/>
      <c r="J65" s="140"/>
      <c r="K65" s="140"/>
      <c r="L65" s="140"/>
      <c r="M65" s="140"/>
      <c r="N65" s="140">
        <v>1436.4</v>
      </c>
      <c r="O65" s="140">
        <f t="shared" si="3"/>
        <v>-1436.4</v>
      </c>
      <c r="Q65" s="141"/>
      <c r="R65" s="141">
        <v>1540</v>
      </c>
      <c r="S65" s="141"/>
      <c r="T65" s="141"/>
      <c r="U65" s="141"/>
      <c r="V65" s="141"/>
      <c r="W65" s="141">
        <v>1150.3499999999999</v>
      </c>
      <c r="X65" s="141">
        <f t="shared" si="4"/>
        <v>389.65000000000009</v>
      </c>
      <c r="Z65" s="174"/>
      <c r="AA65" s="174">
        <v>1540</v>
      </c>
      <c r="AB65" s="174"/>
      <c r="AC65" s="174"/>
      <c r="AD65" s="174"/>
      <c r="AE65" s="174"/>
      <c r="AF65" s="174">
        <v>1540</v>
      </c>
      <c r="AG65" s="174">
        <f t="shared" si="5"/>
        <v>0</v>
      </c>
      <c r="AI65" s="180">
        <v>1540</v>
      </c>
      <c r="AJ65" s="172">
        <f t="shared" si="6"/>
        <v>1540</v>
      </c>
      <c r="AK65" s="172">
        <f t="shared" si="6"/>
        <v>1540</v>
      </c>
      <c r="AL65" s="172">
        <f>IFERROR(VLOOKUP(B65,[2]rptBudgetaryBudgetCrossOrganiza!$A$4127:$N$4523,13,FALSE),"0")</f>
        <v>0</v>
      </c>
      <c r="AM65" s="172"/>
      <c r="AN65" s="172"/>
      <c r="AO65" s="172"/>
      <c r="AP65" s="172"/>
      <c r="AQ65" s="172"/>
      <c r="AS65" s="141"/>
      <c r="AT65" s="141"/>
      <c r="AU65" s="141"/>
      <c r="AV65" s="141"/>
      <c r="AW65" s="141"/>
      <c r="AX65" s="141"/>
      <c r="AY65" s="141"/>
      <c r="AZ65" s="141"/>
    </row>
    <row r="66" spans="1:52" x14ac:dyDescent="0.2">
      <c r="A66" s="190">
        <v>4</v>
      </c>
      <c r="B66" s="142" t="s">
        <v>285</v>
      </c>
      <c r="C66" s="191" t="str">
        <f t="shared" si="0"/>
        <v>20</v>
      </c>
      <c r="D66" s="191" t="str">
        <f t="shared" si="1"/>
        <v>28</v>
      </c>
      <c r="E66" s="184" t="str">
        <f t="shared" si="2"/>
        <v>827</v>
      </c>
      <c r="F66" s="201" t="str">
        <f t="shared" si="7"/>
        <v>6000.11</v>
      </c>
      <c r="G66" s="142" t="s">
        <v>127</v>
      </c>
      <c r="H66" s="140">
        <v>0</v>
      </c>
      <c r="I66" s="140"/>
      <c r="J66" s="140"/>
      <c r="K66" s="140"/>
      <c r="L66" s="140"/>
      <c r="M66" s="140"/>
      <c r="N66" s="140">
        <v>102.52</v>
      </c>
      <c r="O66" s="140">
        <f t="shared" si="3"/>
        <v>-102.52</v>
      </c>
      <c r="Q66" s="141"/>
      <c r="R66" s="141">
        <v>140</v>
      </c>
      <c r="S66" s="141"/>
      <c r="T66" s="141"/>
      <c r="U66" s="141"/>
      <c r="V66" s="141"/>
      <c r="W66" s="141">
        <v>106.15</v>
      </c>
      <c r="X66" s="141">
        <f t="shared" si="4"/>
        <v>33.849999999999994</v>
      </c>
      <c r="Z66" s="174"/>
      <c r="AA66" s="174">
        <v>140</v>
      </c>
      <c r="AB66" s="174"/>
      <c r="AC66" s="174"/>
      <c r="AD66" s="174"/>
      <c r="AE66" s="174"/>
      <c r="AF66" s="174">
        <v>140</v>
      </c>
      <c r="AG66" s="174">
        <f t="shared" si="5"/>
        <v>0</v>
      </c>
      <c r="AI66" s="180">
        <v>140</v>
      </c>
      <c r="AJ66" s="172">
        <f t="shared" si="6"/>
        <v>140</v>
      </c>
      <c r="AK66" s="172">
        <f t="shared" si="6"/>
        <v>140</v>
      </c>
      <c r="AL66" s="172">
        <f>IFERROR(VLOOKUP(B66,[2]rptBudgetaryBudgetCrossOrganiza!$A$4127:$N$4523,13,FALSE),"0")</f>
        <v>0</v>
      </c>
      <c r="AM66" s="172"/>
      <c r="AN66" s="172"/>
      <c r="AO66" s="172"/>
      <c r="AP66" s="172"/>
      <c r="AQ66" s="172"/>
      <c r="AS66" s="141"/>
      <c r="AT66" s="141"/>
      <c r="AU66" s="141"/>
      <c r="AV66" s="141"/>
      <c r="AW66" s="141"/>
      <c r="AX66" s="141"/>
      <c r="AY66" s="141"/>
      <c r="AZ66" s="141"/>
    </row>
    <row r="67" spans="1:52" x14ac:dyDescent="0.2">
      <c r="A67" s="190">
        <v>4</v>
      </c>
      <c r="B67" s="142" t="s">
        <v>286</v>
      </c>
      <c r="C67" s="191" t="str">
        <f t="shared" si="0"/>
        <v>20</v>
      </c>
      <c r="D67" s="191" t="str">
        <f t="shared" si="1"/>
        <v>28</v>
      </c>
      <c r="E67" s="184" t="str">
        <f t="shared" si="2"/>
        <v>828</v>
      </c>
      <c r="F67" s="201" t="str">
        <f t="shared" si="7"/>
        <v>6000.11</v>
      </c>
      <c r="G67" s="142" t="s">
        <v>127</v>
      </c>
      <c r="H67" s="140">
        <v>0</v>
      </c>
      <c r="I67" s="140"/>
      <c r="J67" s="140"/>
      <c r="K67" s="140"/>
      <c r="L67" s="140"/>
      <c r="M67" s="140"/>
      <c r="N67" s="140">
        <v>67.98</v>
      </c>
      <c r="O67" s="140">
        <f t="shared" si="3"/>
        <v>-67.98</v>
      </c>
      <c r="Q67" s="141"/>
      <c r="R67" s="141">
        <v>65</v>
      </c>
      <c r="S67" s="141"/>
      <c r="T67" s="141"/>
      <c r="U67" s="141"/>
      <c r="V67" s="141"/>
      <c r="W67" s="141">
        <v>70.02</v>
      </c>
      <c r="X67" s="141">
        <f t="shared" si="4"/>
        <v>-5.019999999999996</v>
      </c>
      <c r="Z67" s="174"/>
      <c r="AA67" s="174">
        <v>65</v>
      </c>
      <c r="AB67" s="174"/>
      <c r="AC67" s="174"/>
      <c r="AD67" s="174"/>
      <c r="AE67" s="174"/>
      <c r="AF67" s="174">
        <v>65</v>
      </c>
      <c r="AG67" s="174">
        <f t="shared" si="5"/>
        <v>0</v>
      </c>
      <c r="AI67" s="180">
        <v>65</v>
      </c>
      <c r="AJ67" s="172">
        <f t="shared" si="6"/>
        <v>65</v>
      </c>
      <c r="AK67" s="172">
        <f t="shared" si="6"/>
        <v>65</v>
      </c>
      <c r="AL67" s="172">
        <f>IFERROR(VLOOKUP(B67,[2]rptBudgetaryBudgetCrossOrganiza!$A$4127:$N$4523,13,FALSE),"0")</f>
        <v>0</v>
      </c>
      <c r="AM67" s="172"/>
      <c r="AN67" s="172"/>
      <c r="AO67" s="172"/>
      <c r="AP67" s="172"/>
      <c r="AQ67" s="172"/>
      <c r="AS67" s="141"/>
      <c r="AT67" s="141"/>
      <c r="AU67" s="141"/>
      <c r="AV67" s="141"/>
      <c r="AW67" s="141"/>
      <c r="AX67" s="141"/>
      <c r="AY67" s="141"/>
      <c r="AZ67" s="141"/>
    </row>
    <row r="68" spans="1:52" x14ac:dyDescent="0.2">
      <c r="A68" s="190">
        <v>4</v>
      </c>
      <c r="B68" s="142" t="s">
        <v>287</v>
      </c>
      <c r="C68" s="191" t="str">
        <f t="shared" ref="C68:C131" si="8">MID(B68,5,2)</f>
        <v>20</v>
      </c>
      <c r="D68" s="191" t="str">
        <f t="shared" ref="D68:D131" si="9">MID(B68,8,2)</f>
        <v>28</v>
      </c>
      <c r="E68" s="184" t="str">
        <f t="shared" ref="E68:E131" si="10">MID(B68,11,3)</f>
        <v>829</v>
      </c>
      <c r="F68" s="201" t="str">
        <f t="shared" si="7"/>
        <v>6000.11</v>
      </c>
      <c r="G68" s="142" t="s">
        <v>127</v>
      </c>
      <c r="H68" s="140">
        <v>0</v>
      </c>
      <c r="I68" s="140"/>
      <c r="J68" s="140"/>
      <c r="K68" s="140"/>
      <c r="L68" s="140"/>
      <c r="M68" s="140"/>
      <c r="N68" s="140">
        <v>124.2</v>
      </c>
      <c r="O68" s="140">
        <f t="shared" ref="O68:O131" si="11">H68-N68</f>
        <v>-124.2</v>
      </c>
      <c r="Q68" s="141"/>
      <c r="R68" s="141">
        <v>135</v>
      </c>
      <c r="S68" s="141"/>
      <c r="T68" s="141"/>
      <c r="U68" s="141"/>
      <c r="V68" s="141"/>
      <c r="W68" s="141">
        <v>135</v>
      </c>
      <c r="X68" s="141">
        <f t="shared" ref="X68:X131" si="12">R68-W68</f>
        <v>0</v>
      </c>
      <c r="Z68" s="174"/>
      <c r="AA68" s="174">
        <v>135</v>
      </c>
      <c r="AB68" s="174"/>
      <c r="AC68" s="174"/>
      <c r="AD68" s="174"/>
      <c r="AE68" s="174"/>
      <c r="AF68" s="174">
        <v>135</v>
      </c>
      <c r="AG68" s="174">
        <f t="shared" ref="AG68:AG131" si="13">AA68-AF68</f>
        <v>0</v>
      </c>
      <c r="AI68" s="180">
        <v>135</v>
      </c>
      <c r="AJ68" s="172">
        <f t="shared" ref="AJ68:AK131" si="14">AI68</f>
        <v>135</v>
      </c>
      <c r="AK68" s="172">
        <f t="shared" si="14"/>
        <v>135</v>
      </c>
      <c r="AL68" s="172">
        <f>IFERROR(VLOOKUP(B68,[2]rptBudgetaryBudgetCrossOrganiza!$A$4127:$N$4523,13,FALSE),"0")</f>
        <v>0</v>
      </c>
      <c r="AM68" s="172"/>
      <c r="AN68" s="172"/>
      <c r="AO68" s="172"/>
      <c r="AP68" s="172"/>
      <c r="AQ68" s="172"/>
      <c r="AS68" s="141"/>
      <c r="AT68" s="141"/>
      <c r="AU68" s="141"/>
      <c r="AV68" s="141"/>
      <c r="AW68" s="141"/>
      <c r="AX68" s="141"/>
      <c r="AY68" s="141"/>
      <c r="AZ68" s="141"/>
    </row>
    <row r="69" spans="1:52" x14ac:dyDescent="0.2">
      <c r="A69" s="190">
        <v>4</v>
      </c>
      <c r="B69" s="142" t="s">
        <v>288</v>
      </c>
      <c r="C69" s="191" t="str">
        <f t="shared" si="8"/>
        <v>20</v>
      </c>
      <c r="D69" s="191" t="str">
        <f t="shared" si="9"/>
        <v>28</v>
      </c>
      <c r="E69" s="184" t="str">
        <f t="shared" si="10"/>
        <v>831</v>
      </c>
      <c r="F69" s="201" t="str">
        <f t="shared" si="7"/>
        <v>6000.11</v>
      </c>
      <c r="G69" s="142" t="s">
        <v>127</v>
      </c>
      <c r="H69" s="140">
        <v>0</v>
      </c>
      <c r="I69" s="140"/>
      <c r="J69" s="140"/>
      <c r="K69" s="140"/>
      <c r="L69" s="140"/>
      <c r="M69" s="140"/>
      <c r="N69" s="140">
        <v>141.99</v>
      </c>
      <c r="O69" s="140">
        <f t="shared" si="11"/>
        <v>-141.99</v>
      </c>
      <c r="Q69" s="141"/>
      <c r="R69" s="141">
        <v>140</v>
      </c>
      <c r="S69" s="141"/>
      <c r="T69" s="141"/>
      <c r="U69" s="141"/>
      <c r="V69" s="141"/>
      <c r="W69" s="141">
        <v>146.25</v>
      </c>
      <c r="X69" s="141">
        <f t="shared" si="12"/>
        <v>-6.25</v>
      </c>
      <c r="Z69" s="174"/>
      <c r="AA69" s="174">
        <v>140</v>
      </c>
      <c r="AB69" s="174"/>
      <c r="AC69" s="174"/>
      <c r="AD69" s="174"/>
      <c r="AE69" s="174"/>
      <c r="AF69" s="174">
        <v>140</v>
      </c>
      <c r="AG69" s="174">
        <f t="shared" si="13"/>
        <v>0</v>
      </c>
      <c r="AI69" s="180">
        <v>140</v>
      </c>
      <c r="AJ69" s="172">
        <f t="shared" si="14"/>
        <v>140</v>
      </c>
      <c r="AK69" s="172">
        <f t="shared" si="14"/>
        <v>140</v>
      </c>
      <c r="AL69" s="172">
        <f>IFERROR(VLOOKUP(B69,[2]rptBudgetaryBudgetCrossOrganiza!$A$4127:$N$4523,13,FALSE),"0")</f>
        <v>0</v>
      </c>
      <c r="AM69" s="172"/>
      <c r="AN69" s="172"/>
      <c r="AO69" s="172"/>
      <c r="AP69" s="172"/>
      <c r="AQ69" s="172"/>
      <c r="AS69" s="141"/>
      <c r="AT69" s="141"/>
      <c r="AU69" s="141"/>
      <c r="AV69" s="141"/>
      <c r="AW69" s="141"/>
      <c r="AX69" s="141"/>
      <c r="AY69" s="141"/>
      <c r="AZ69" s="141"/>
    </row>
    <row r="70" spans="1:52" x14ac:dyDescent="0.2">
      <c r="A70" s="190">
        <v>4</v>
      </c>
      <c r="B70" s="142" t="s">
        <v>289</v>
      </c>
      <c r="C70" s="191" t="str">
        <f t="shared" si="8"/>
        <v>20</v>
      </c>
      <c r="D70" s="191" t="str">
        <f t="shared" si="9"/>
        <v>28</v>
      </c>
      <c r="E70" s="184" t="str">
        <f t="shared" si="10"/>
        <v>832</v>
      </c>
      <c r="F70" s="201" t="str">
        <f t="shared" ref="F70:F133" si="15">RIGHT(B70,7)</f>
        <v>6000.11</v>
      </c>
      <c r="G70" s="142" t="s">
        <v>127</v>
      </c>
      <c r="H70" s="140">
        <v>0</v>
      </c>
      <c r="I70" s="140"/>
      <c r="J70" s="140"/>
      <c r="K70" s="140"/>
      <c r="L70" s="140"/>
      <c r="M70" s="140"/>
      <c r="N70" s="140">
        <v>70.19</v>
      </c>
      <c r="O70" s="140">
        <f t="shared" si="11"/>
        <v>-70.19</v>
      </c>
      <c r="Q70" s="141"/>
      <c r="R70" s="141">
        <v>390</v>
      </c>
      <c r="S70" s="141"/>
      <c r="T70" s="141"/>
      <c r="U70" s="141"/>
      <c r="V70" s="141"/>
      <c r="W70" s="141">
        <v>73.84</v>
      </c>
      <c r="X70" s="141">
        <f t="shared" si="12"/>
        <v>316.15999999999997</v>
      </c>
      <c r="Z70" s="174"/>
      <c r="AA70" s="174">
        <v>250</v>
      </c>
      <c r="AB70" s="174"/>
      <c r="AC70" s="174"/>
      <c r="AD70" s="174"/>
      <c r="AE70" s="174"/>
      <c r="AF70" s="174">
        <v>250</v>
      </c>
      <c r="AG70" s="174">
        <f t="shared" si="13"/>
        <v>0</v>
      </c>
      <c r="AI70" s="180">
        <v>250</v>
      </c>
      <c r="AJ70" s="172">
        <f t="shared" si="14"/>
        <v>250</v>
      </c>
      <c r="AK70" s="172">
        <f t="shared" si="14"/>
        <v>250</v>
      </c>
      <c r="AL70" s="172">
        <f>IFERROR(VLOOKUP(B70,[2]rptBudgetaryBudgetCrossOrganiza!$A$4127:$N$4523,13,FALSE),"0")</f>
        <v>0</v>
      </c>
      <c r="AM70" s="172"/>
      <c r="AN70" s="172"/>
      <c r="AO70" s="172"/>
      <c r="AP70" s="172"/>
      <c r="AQ70" s="172"/>
      <c r="AS70" s="141"/>
      <c r="AT70" s="141"/>
      <c r="AU70" s="141"/>
      <c r="AV70" s="141"/>
      <c r="AW70" s="141"/>
      <c r="AX70" s="141"/>
      <c r="AY70" s="141"/>
      <c r="AZ70" s="141"/>
    </row>
    <row r="71" spans="1:52" x14ac:dyDescent="0.2">
      <c r="A71" s="190">
        <v>4</v>
      </c>
      <c r="B71" s="142" t="s">
        <v>290</v>
      </c>
      <c r="C71" s="191" t="str">
        <f t="shared" si="8"/>
        <v>20</v>
      </c>
      <c r="D71" s="191" t="str">
        <f t="shared" si="9"/>
        <v>28</v>
      </c>
      <c r="E71" s="184" t="str">
        <f t="shared" si="10"/>
        <v>833</v>
      </c>
      <c r="F71" s="201" t="str">
        <f t="shared" si="15"/>
        <v>6000.11</v>
      </c>
      <c r="G71" s="142" t="s">
        <v>127</v>
      </c>
      <c r="H71" s="140">
        <v>0</v>
      </c>
      <c r="I71" s="140"/>
      <c r="J71" s="140"/>
      <c r="K71" s="140"/>
      <c r="L71" s="140"/>
      <c r="M71" s="140"/>
      <c r="N71" s="140">
        <v>165.92</v>
      </c>
      <c r="O71" s="140">
        <f t="shared" si="11"/>
        <v>-165.92</v>
      </c>
      <c r="Q71" s="141"/>
      <c r="R71" s="141">
        <v>225</v>
      </c>
      <c r="S71" s="141"/>
      <c r="T71" s="141"/>
      <c r="U71" s="141"/>
      <c r="V71" s="141"/>
      <c r="W71" s="141">
        <v>159.22999999999999</v>
      </c>
      <c r="X71" s="141">
        <f t="shared" si="12"/>
        <v>65.77000000000001</v>
      </c>
      <c r="Z71" s="174"/>
      <c r="AA71" s="174">
        <v>225</v>
      </c>
      <c r="AB71" s="174"/>
      <c r="AC71" s="174"/>
      <c r="AD71" s="174"/>
      <c r="AE71" s="174"/>
      <c r="AF71" s="174">
        <v>225</v>
      </c>
      <c r="AG71" s="174">
        <f t="shared" si="13"/>
        <v>0</v>
      </c>
      <c r="AI71" s="180">
        <v>225</v>
      </c>
      <c r="AJ71" s="172">
        <f t="shared" si="14"/>
        <v>225</v>
      </c>
      <c r="AK71" s="172">
        <f t="shared" si="14"/>
        <v>225</v>
      </c>
      <c r="AL71" s="172">
        <f>IFERROR(VLOOKUP(B71,[2]rptBudgetaryBudgetCrossOrganiza!$A$4127:$N$4523,13,FALSE),"0")</f>
        <v>0</v>
      </c>
      <c r="AM71" s="172"/>
      <c r="AN71" s="172"/>
      <c r="AO71" s="172"/>
      <c r="AP71" s="172"/>
      <c r="AQ71" s="172"/>
      <c r="AS71" s="141"/>
      <c r="AT71" s="141"/>
      <c r="AU71" s="141"/>
      <c r="AV71" s="141"/>
      <c r="AW71" s="141"/>
      <c r="AX71" s="141"/>
      <c r="AY71" s="141"/>
      <c r="AZ71" s="141"/>
    </row>
    <row r="72" spans="1:52" x14ac:dyDescent="0.2">
      <c r="A72" s="190">
        <v>4</v>
      </c>
      <c r="B72" s="142" t="s">
        <v>291</v>
      </c>
      <c r="C72" s="191" t="str">
        <f t="shared" si="8"/>
        <v>20</v>
      </c>
      <c r="D72" s="191" t="str">
        <f t="shared" si="9"/>
        <v>28</v>
      </c>
      <c r="E72" s="184" t="str">
        <f t="shared" si="10"/>
        <v>834</v>
      </c>
      <c r="F72" s="201" t="str">
        <f t="shared" si="15"/>
        <v>6000.11</v>
      </c>
      <c r="G72" s="142" t="s">
        <v>127</v>
      </c>
      <c r="H72" s="140">
        <v>0</v>
      </c>
      <c r="I72" s="140"/>
      <c r="J72" s="140"/>
      <c r="K72" s="140"/>
      <c r="L72" s="140"/>
      <c r="M72" s="140"/>
      <c r="N72" s="140">
        <v>18</v>
      </c>
      <c r="O72" s="140">
        <f t="shared" si="11"/>
        <v>-18</v>
      </c>
      <c r="Q72" s="141"/>
      <c r="R72" s="141">
        <v>20</v>
      </c>
      <c r="S72" s="141"/>
      <c r="T72" s="141"/>
      <c r="U72" s="141"/>
      <c r="V72" s="141"/>
      <c r="W72" s="141">
        <v>15.55</v>
      </c>
      <c r="X72" s="141">
        <f t="shared" si="12"/>
        <v>4.4499999999999993</v>
      </c>
      <c r="Z72" s="174"/>
      <c r="AA72" s="174">
        <v>20</v>
      </c>
      <c r="AB72" s="174"/>
      <c r="AC72" s="174"/>
      <c r="AD72" s="174"/>
      <c r="AE72" s="174"/>
      <c r="AF72" s="174">
        <v>20</v>
      </c>
      <c r="AG72" s="174">
        <f t="shared" si="13"/>
        <v>0</v>
      </c>
      <c r="AI72" s="180">
        <v>20</v>
      </c>
      <c r="AJ72" s="172">
        <f t="shared" si="14"/>
        <v>20</v>
      </c>
      <c r="AK72" s="172">
        <f t="shared" si="14"/>
        <v>20</v>
      </c>
      <c r="AL72" s="172">
        <f>IFERROR(VLOOKUP(B72,[2]rptBudgetaryBudgetCrossOrganiza!$A$4127:$N$4523,13,FALSE),"0")</f>
        <v>0</v>
      </c>
      <c r="AM72" s="172"/>
      <c r="AN72" s="172"/>
      <c r="AO72" s="172"/>
      <c r="AP72" s="172"/>
      <c r="AQ72" s="172"/>
      <c r="AS72" s="141"/>
      <c r="AT72" s="141"/>
      <c r="AU72" s="141"/>
      <c r="AV72" s="141"/>
      <c r="AW72" s="141"/>
      <c r="AX72" s="141"/>
      <c r="AY72" s="141"/>
      <c r="AZ72" s="141"/>
    </row>
    <row r="73" spans="1:52" x14ac:dyDescent="0.2">
      <c r="A73" s="190">
        <v>4</v>
      </c>
      <c r="B73" s="142" t="s">
        <v>292</v>
      </c>
      <c r="C73" s="191" t="str">
        <f t="shared" si="8"/>
        <v>20</v>
      </c>
      <c r="D73" s="191" t="str">
        <f t="shared" si="9"/>
        <v>28</v>
      </c>
      <c r="E73" s="184" t="str">
        <f t="shared" si="10"/>
        <v>835</v>
      </c>
      <c r="F73" s="201" t="str">
        <f t="shared" si="15"/>
        <v>6000.11</v>
      </c>
      <c r="G73" s="142" t="s">
        <v>127</v>
      </c>
      <c r="H73" s="140">
        <v>180</v>
      </c>
      <c r="I73" s="140"/>
      <c r="J73" s="140"/>
      <c r="K73" s="140"/>
      <c r="L73" s="140"/>
      <c r="M73" s="140"/>
      <c r="N73" s="140">
        <v>140.01</v>
      </c>
      <c r="O73" s="140">
        <f t="shared" si="11"/>
        <v>39.990000000000009</v>
      </c>
      <c r="Q73" s="141"/>
      <c r="R73" s="141">
        <v>180</v>
      </c>
      <c r="S73" s="141"/>
      <c r="T73" s="141"/>
      <c r="U73" s="141"/>
      <c r="V73" s="141"/>
      <c r="W73" s="141">
        <v>119.78</v>
      </c>
      <c r="X73" s="141">
        <f t="shared" si="12"/>
        <v>60.22</v>
      </c>
      <c r="Z73" s="174"/>
      <c r="AA73" s="174">
        <v>150</v>
      </c>
      <c r="AB73" s="174"/>
      <c r="AC73" s="174"/>
      <c r="AD73" s="174"/>
      <c r="AE73" s="174"/>
      <c r="AF73" s="174">
        <v>150</v>
      </c>
      <c r="AG73" s="174">
        <f t="shared" si="13"/>
        <v>0</v>
      </c>
      <c r="AI73" s="180">
        <v>150</v>
      </c>
      <c r="AJ73" s="172">
        <f t="shared" si="14"/>
        <v>150</v>
      </c>
      <c r="AK73" s="172">
        <f t="shared" si="14"/>
        <v>150</v>
      </c>
      <c r="AL73" s="172">
        <f>IFERROR(VLOOKUP(B73,[2]rptBudgetaryBudgetCrossOrganiza!$A$4127:$N$4523,13,FALSE),"0")</f>
        <v>0</v>
      </c>
      <c r="AM73" s="172"/>
      <c r="AN73" s="172"/>
      <c r="AO73" s="172"/>
      <c r="AP73" s="172"/>
      <c r="AQ73" s="172"/>
      <c r="AS73" s="141"/>
      <c r="AT73" s="141"/>
      <c r="AU73" s="141"/>
      <c r="AV73" s="141"/>
      <c r="AW73" s="141"/>
      <c r="AX73" s="141"/>
      <c r="AY73" s="141"/>
      <c r="AZ73" s="141"/>
    </row>
    <row r="74" spans="1:52" x14ac:dyDescent="0.2">
      <c r="A74" s="190">
        <v>4</v>
      </c>
      <c r="B74" s="142" t="s">
        <v>293</v>
      </c>
      <c r="C74" s="191" t="str">
        <f t="shared" si="8"/>
        <v>20</v>
      </c>
      <c r="D74" s="191" t="str">
        <f t="shared" si="9"/>
        <v>28</v>
      </c>
      <c r="E74" s="184" t="str">
        <f t="shared" si="10"/>
        <v>836</v>
      </c>
      <c r="F74" s="201" t="str">
        <f t="shared" si="15"/>
        <v>6000.11</v>
      </c>
      <c r="G74" s="142" t="s">
        <v>127</v>
      </c>
      <c r="H74" s="140">
        <v>0</v>
      </c>
      <c r="I74" s="140"/>
      <c r="J74" s="140"/>
      <c r="K74" s="140"/>
      <c r="L74" s="140"/>
      <c r="M74" s="140"/>
      <c r="N74" s="140">
        <v>104.97</v>
      </c>
      <c r="O74" s="140">
        <f t="shared" si="11"/>
        <v>-104.97</v>
      </c>
      <c r="Q74" s="141"/>
      <c r="R74" s="141">
        <v>105</v>
      </c>
      <c r="S74" s="141"/>
      <c r="T74" s="141"/>
      <c r="U74" s="141"/>
      <c r="V74" s="141"/>
      <c r="W74" s="141">
        <v>119.84</v>
      </c>
      <c r="X74" s="141">
        <f t="shared" si="12"/>
        <v>-14.840000000000003</v>
      </c>
      <c r="Z74" s="174"/>
      <c r="AA74" s="174">
        <v>105</v>
      </c>
      <c r="AB74" s="174"/>
      <c r="AC74" s="174"/>
      <c r="AD74" s="174"/>
      <c r="AE74" s="174"/>
      <c r="AF74" s="174">
        <v>105</v>
      </c>
      <c r="AG74" s="174">
        <f t="shared" si="13"/>
        <v>0</v>
      </c>
      <c r="AI74" s="180">
        <v>105</v>
      </c>
      <c r="AJ74" s="172">
        <f t="shared" si="14"/>
        <v>105</v>
      </c>
      <c r="AK74" s="172">
        <f t="shared" si="14"/>
        <v>105</v>
      </c>
      <c r="AL74" s="172">
        <f>IFERROR(VLOOKUP(B74,[2]rptBudgetaryBudgetCrossOrganiza!$A$4127:$N$4523,13,FALSE),"0")</f>
        <v>0</v>
      </c>
      <c r="AM74" s="172"/>
      <c r="AN74" s="172"/>
      <c r="AO74" s="172"/>
      <c r="AP74" s="172"/>
      <c r="AQ74" s="172"/>
      <c r="AS74" s="141"/>
      <c r="AT74" s="141"/>
      <c r="AU74" s="141"/>
      <c r="AV74" s="141"/>
      <c r="AW74" s="141"/>
      <c r="AX74" s="141"/>
      <c r="AY74" s="141"/>
      <c r="AZ74" s="141"/>
    </row>
    <row r="75" spans="1:52" x14ac:dyDescent="0.2">
      <c r="A75" s="190">
        <v>4</v>
      </c>
      <c r="B75" s="142" t="s">
        <v>294</v>
      </c>
      <c r="C75" s="191" t="str">
        <f t="shared" si="8"/>
        <v>20</v>
      </c>
      <c r="D75" s="191" t="str">
        <f t="shared" si="9"/>
        <v>28</v>
      </c>
      <c r="E75" s="184" t="str">
        <f t="shared" si="10"/>
        <v>837</v>
      </c>
      <c r="F75" s="201" t="str">
        <f t="shared" si="15"/>
        <v>6000.11</v>
      </c>
      <c r="G75" s="142" t="s">
        <v>127</v>
      </c>
      <c r="H75" s="140">
        <v>0</v>
      </c>
      <c r="I75" s="140"/>
      <c r="J75" s="140"/>
      <c r="K75" s="140"/>
      <c r="L75" s="140"/>
      <c r="M75" s="140"/>
      <c r="N75" s="140">
        <v>43.86</v>
      </c>
      <c r="O75" s="140">
        <f t="shared" si="11"/>
        <v>-43.86</v>
      </c>
      <c r="Q75" s="141"/>
      <c r="R75" s="141">
        <v>35</v>
      </c>
      <c r="S75" s="141"/>
      <c r="T75" s="141"/>
      <c r="U75" s="141"/>
      <c r="V75" s="141"/>
      <c r="W75" s="141">
        <v>87.21</v>
      </c>
      <c r="X75" s="141">
        <f t="shared" si="12"/>
        <v>-52.209999999999994</v>
      </c>
      <c r="Z75" s="174"/>
      <c r="AA75" s="174">
        <v>35</v>
      </c>
      <c r="AB75" s="174"/>
      <c r="AC75" s="174"/>
      <c r="AD75" s="174"/>
      <c r="AE75" s="174"/>
      <c r="AF75" s="174">
        <v>35</v>
      </c>
      <c r="AG75" s="174">
        <f t="shared" si="13"/>
        <v>0</v>
      </c>
      <c r="AI75" s="180">
        <v>35</v>
      </c>
      <c r="AJ75" s="172">
        <f t="shared" si="14"/>
        <v>35</v>
      </c>
      <c r="AK75" s="172">
        <f t="shared" si="14"/>
        <v>35</v>
      </c>
      <c r="AL75" s="172">
        <f>IFERROR(VLOOKUP(B75,[2]rptBudgetaryBudgetCrossOrganiza!$A$4127:$N$4523,13,FALSE),"0")</f>
        <v>0</v>
      </c>
      <c r="AM75" s="172"/>
      <c r="AN75" s="172"/>
      <c r="AO75" s="172"/>
      <c r="AP75" s="172"/>
      <c r="AQ75" s="172"/>
      <c r="AS75" s="141"/>
      <c r="AT75" s="141"/>
      <c r="AU75" s="141"/>
      <c r="AV75" s="141"/>
      <c r="AW75" s="141"/>
      <c r="AX75" s="141"/>
      <c r="AY75" s="141"/>
      <c r="AZ75" s="141"/>
    </row>
    <row r="76" spans="1:52" x14ac:dyDescent="0.2">
      <c r="A76" s="190">
        <v>4</v>
      </c>
      <c r="B76" s="142" t="s">
        <v>295</v>
      </c>
      <c r="C76" s="191" t="str">
        <f t="shared" si="8"/>
        <v>20</v>
      </c>
      <c r="D76" s="191" t="str">
        <f t="shared" si="9"/>
        <v>28</v>
      </c>
      <c r="E76" s="184" t="str">
        <f t="shared" si="10"/>
        <v>802</v>
      </c>
      <c r="F76" s="201" t="str">
        <f t="shared" si="15"/>
        <v>6100.01</v>
      </c>
      <c r="G76" s="142" t="s">
        <v>86</v>
      </c>
      <c r="H76" s="140">
        <v>270</v>
      </c>
      <c r="I76" s="140"/>
      <c r="J76" s="140"/>
      <c r="K76" s="140"/>
      <c r="L76" s="140"/>
      <c r="M76" s="140"/>
      <c r="N76" s="140">
        <v>270</v>
      </c>
      <c r="O76" s="140">
        <f t="shared" si="11"/>
        <v>0</v>
      </c>
      <c r="Q76" s="141"/>
      <c r="R76" s="141">
        <v>270</v>
      </c>
      <c r="S76" s="141"/>
      <c r="T76" s="141"/>
      <c r="U76" s="141"/>
      <c r="V76" s="141"/>
      <c r="W76" s="141">
        <v>270</v>
      </c>
      <c r="X76" s="141">
        <f t="shared" si="12"/>
        <v>0</v>
      </c>
      <c r="Z76" s="174"/>
      <c r="AA76" s="174">
        <v>270</v>
      </c>
      <c r="AB76" s="174"/>
      <c r="AC76" s="174"/>
      <c r="AD76" s="174"/>
      <c r="AE76" s="174"/>
      <c r="AF76" s="174">
        <v>0</v>
      </c>
      <c r="AG76" s="174">
        <f t="shared" si="13"/>
        <v>270</v>
      </c>
      <c r="AI76" s="180">
        <v>270</v>
      </c>
      <c r="AJ76" s="172">
        <f t="shared" si="14"/>
        <v>270</v>
      </c>
      <c r="AK76" s="172">
        <f t="shared" si="14"/>
        <v>270</v>
      </c>
      <c r="AL76" s="172">
        <f>IFERROR(VLOOKUP(B76,[2]rptBudgetaryBudgetCrossOrganiza!$A$4127:$N$4523,13,FALSE),"0")</f>
        <v>0</v>
      </c>
      <c r="AM76" s="172"/>
      <c r="AN76" s="172"/>
      <c r="AO76" s="172"/>
      <c r="AP76" s="172"/>
      <c r="AQ76" s="172"/>
      <c r="AS76" s="141"/>
      <c r="AT76" s="141"/>
      <c r="AU76" s="141"/>
      <c r="AV76" s="141"/>
      <c r="AW76" s="141"/>
      <c r="AX76" s="141"/>
      <c r="AY76" s="141"/>
      <c r="AZ76" s="141"/>
    </row>
    <row r="77" spans="1:52" x14ac:dyDescent="0.2">
      <c r="A77" s="190">
        <v>4</v>
      </c>
      <c r="B77" s="142" t="s">
        <v>296</v>
      </c>
      <c r="C77" s="191" t="str">
        <f t="shared" si="8"/>
        <v>20</v>
      </c>
      <c r="D77" s="191" t="str">
        <f t="shared" si="9"/>
        <v>28</v>
      </c>
      <c r="E77" s="184" t="str">
        <f t="shared" si="10"/>
        <v>803</v>
      </c>
      <c r="F77" s="201" t="str">
        <f t="shared" si="15"/>
        <v>6100.01</v>
      </c>
      <c r="G77" s="142" t="s">
        <v>86</v>
      </c>
      <c r="H77" s="140">
        <v>0</v>
      </c>
      <c r="I77" s="140"/>
      <c r="J77" s="140"/>
      <c r="K77" s="140"/>
      <c r="L77" s="140"/>
      <c r="M77" s="140"/>
      <c r="N77" s="140">
        <v>0</v>
      </c>
      <c r="O77" s="140">
        <f t="shared" si="11"/>
        <v>0</v>
      </c>
      <c r="Q77" s="141"/>
      <c r="R77" s="141">
        <v>0</v>
      </c>
      <c r="S77" s="141"/>
      <c r="T77" s="141"/>
      <c r="U77" s="141"/>
      <c r="V77" s="141"/>
      <c r="W77" s="141">
        <v>0</v>
      </c>
      <c r="X77" s="141">
        <f t="shared" si="12"/>
        <v>0</v>
      </c>
      <c r="Z77" s="174"/>
      <c r="AA77" s="174">
        <v>0</v>
      </c>
      <c r="AB77" s="174"/>
      <c r="AC77" s="174"/>
      <c r="AD77" s="174"/>
      <c r="AE77" s="174"/>
      <c r="AF77" s="174">
        <v>0</v>
      </c>
      <c r="AG77" s="174">
        <f t="shared" si="13"/>
        <v>0</v>
      </c>
      <c r="AI77" s="180">
        <v>0</v>
      </c>
      <c r="AJ77" s="172">
        <f t="shared" si="14"/>
        <v>0</v>
      </c>
      <c r="AK77" s="172">
        <f t="shared" si="14"/>
        <v>0</v>
      </c>
      <c r="AL77" s="172">
        <f>IFERROR(VLOOKUP(B77,[2]rptBudgetaryBudgetCrossOrganiza!$A$4127:$N$4523,13,FALSE),"0")</f>
        <v>0</v>
      </c>
      <c r="AM77" s="172"/>
      <c r="AN77" s="172"/>
      <c r="AO77" s="172"/>
      <c r="AP77" s="172"/>
      <c r="AQ77" s="172"/>
      <c r="AS77" s="141"/>
      <c r="AT77" s="141"/>
      <c r="AU77" s="141"/>
      <c r="AV77" s="141"/>
      <c r="AW77" s="141"/>
      <c r="AX77" s="141"/>
      <c r="AY77" s="141"/>
      <c r="AZ77" s="141"/>
    </row>
    <row r="78" spans="1:52" x14ac:dyDescent="0.2">
      <c r="A78" s="190">
        <v>4</v>
      </c>
      <c r="B78" s="142" t="s">
        <v>297</v>
      </c>
      <c r="C78" s="191" t="str">
        <f t="shared" si="8"/>
        <v>20</v>
      </c>
      <c r="D78" s="191" t="str">
        <f t="shared" si="9"/>
        <v>28</v>
      </c>
      <c r="E78" s="184" t="str">
        <f t="shared" si="10"/>
        <v>804</v>
      </c>
      <c r="F78" s="201" t="str">
        <f t="shared" si="15"/>
        <v>6100.01</v>
      </c>
      <c r="G78" s="142" t="s">
        <v>86</v>
      </c>
      <c r="H78" s="140">
        <v>70</v>
      </c>
      <c r="I78" s="140"/>
      <c r="J78" s="140"/>
      <c r="K78" s="140"/>
      <c r="L78" s="140"/>
      <c r="M78" s="140"/>
      <c r="N78" s="140">
        <v>70</v>
      </c>
      <c r="O78" s="140">
        <f t="shared" si="11"/>
        <v>0</v>
      </c>
      <c r="Q78" s="141"/>
      <c r="R78" s="141">
        <v>70</v>
      </c>
      <c r="S78" s="141"/>
      <c r="T78" s="141"/>
      <c r="U78" s="141"/>
      <c r="V78" s="141"/>
      <c r="W78" s="141">
        <v>70</v>
      </c>
      <c r="X78" s="141">
        <f t="shared" si="12"/>
        <v>0</v>
      </c>
      <c r="Z78" s="174"/>
      <c r="AA78" s="174">
        <v>70</v>
      </c>
      <c r="AB78" s="174"/>
      <c r="AC78" s="174"/>
      <c r="AD78" s="174"/>
      <c r="AE78" s="174"/>
      <c r="AF78" s="174">
        <v>0</v>
      </c>
      <c r="AG78" s="174">
        <f t="shared" si="13"/>
        <v>70</v>
      </c>
      <c r="AI78" s="180">
        <v>70</v>
      </c>
      <c r="AJ78" s="172">
        <f t="shared" si="14"/>
        <v>70</v>
      </c>
      <c r="AK78" s="172">
        <f t="shared" si="14"/>
        <v>70</v>
      </c>
      <c r="AL78" s="172">
        <f>IFERROR(VLOOKUP(B78,[2]rptBudgetaryBudgetCrossOrganiza!$A$4127:$N$4523,13,FALSE),"0")</f>
        <v>0</v>
      </c>
      <c r="AM78" s="172"/>
      <c r="AN78" s="172"/>
      <c r="AO78" s="172"/>
      <c r="AP78" s="172"/>
      <c r="AQ78" s="172"/>
      <c r="AS78" s="141"/>
      <c r="AT78" s="141"/>
      <c r="AU78" s="141"/>
      <c r="AV78" s="141"/>
      <c r="AW78" s="141"/>
      <c r="AX78" s="141"/>
      <c r="AY78" s="141"/>
      <c r="AZ78" s="141"/>
    </row>
    <row r="79" spans="1:52" x14ac:dyDescent="0.2">
      <c r="A79" s="190">
        <v>4</v>
      </c>
      <c r="B79" s="142" t="s">
        <v>298</v>
      </c>
      <c r="C79" s="191" t="str">
        <f t="shared" si="8"/>
        <v>20</v>
      </c>
      <c r="D79" s="191" t="str">
        <f t="shared" si="9"/>
        <v>28</v>
      </c>
      <c r="E79" s="184" t="str">
        <f t="shared" si="10"/>
        <v>805</v>
      </c>
      <c r="F79" s="201" t="str">
        <f t="shared" si="15"/>
        <v>6100.01</v>
      </c>
      <c r="G79" s="142" t="s">
        <v>86</v>
      </c>
      <c r="H79" s="140">
        <v>125</v>
      </c>
      <c r="I79" s="140"/>
      <c r="J79" s="140"/>
      <c r="K79" s="140"/>
      <c r="L79" s="140"/>
      <c r="M79" s="140"/>
      <c r="N79" s="140">
        <v>120.2</v>
      </c>
      <c r="O79" s="140">
        <f t="shared" si="11"/>
        <v>4.7999999999999972</v>
      </c>
      <c r="Q79" s="141"/>
      <c r="R79" s="141">
        <v>125</v>
      </c>
      <c r="S79" s="141"/>
      <c r="T79" s="141"/>
      <c r="U79" s="141"/>
      <c r="V79" s="141"/>
      <c r="W79" s="141">
        <v>108.68</v>
      </c>
      <c r="X79" s="141">
        <f t="shared" si="12"/>
        <v>16.319999999999993</v>
      </c>
      <c r="Z79" s="174"/>
      <c r="AA79" s="174">
        <v>125</v>
      </c>
      <c r="AB79" s="174"/>
      <c r="AC79" s="174"/>
      <c r="AD79" s="174"/>
      <c r="AE79" s="174"/>
      <c r="AF79" s="174">
        <v>15.11</v>
      </c>
      <c r="AG79" s="174">
        <f t="shared" si="13"/>
        <v>109.89</v>
      </c>
      <c r="AI79" s="180">
        <v>125</v>
      </c>
      <c r="AJ79" s="172">
        <f t="shared" si="14"/>
        <v>125</v>
      </c>
      <c r="AK79" s="172">
        <f t="shared" si="14"/>
        <v>125</v>
      </c>
      <c r="AL79" s="172">
        <f>IFERROR(VLOOKUP(B79,[2]rptBudgetaryBudgetCrossOrganiza!$A$4127:$N$4523,13,FALSE),"0")</f>
        <v>20.99</v>
      </c>
      <c r="AM79" s="172"/>
      <c r="AN79" s="172"/>
      <c r="AO79" s="172"/>
      <c r="AP79" s="172"/>
      <c r="AQ79" s="172"/>
      <c r="AS79" s="141"/>
      <c r="AT79" s="141"/>
      <c r="AU79" s="141"/>
      <c r="AV79" s="141"/>
      <c r="AW79" s="141"/>
      <c r="AX79" s="141"/>
      <c r="AY79" s="141"/>
      <c r="AZ79" s="141"/>
    </row>
    <row r="80" spans="1:52" x14ac:dyDescent="0.2">
      <c r="A80" s="190">
        <v>5</v>
      </c>
      <c r="B80" s="142" t="s">
        <v>299</v>
      </c>
      <c r="C80" s="191" t="str">
        <f t="shared" si="8"/>
        <v>20</v>
      </c>
      <c r="D80" s="191" t="str">
        <f t="shared" si="9"/>
        <v>28</v>
      </c>
      <c r="E80" s="184" t="str">
        <f t="shared" si="10"/>
        <v>806</v>
      </c>
      <c r="F80" s="201" t="str">
        <f t="shared" si="15"/>
        <v>6100.01</v>
      </c>
      <c r="G80" s="142" t="s">
        <v>86</v>
      </c>
      <c r="H80" s="140">
        <v>150</v>
      </c>
      <c r="I80" s="140"/>
      <c r="J80" s="140"/>
      <c r="K80" s="140"/>
      <c r="L80" s="140"/>
      <c r="M80" s="140"/>
      <c r="N80" s="140">
        <v>129.94999999999999</v>
      </c>
      <c r="O80" s="140">
        <f t="shared" si="11"/>
        <v>20.050000000000011</v>
      </c>
      <c r="Q80" s="141"/>
      <c r="R80" s="141">
        <v>150</v>
      </c>
      <c r="S80" s="141"/>
      <c r="T80" s="141"/>
      <c r="U80" s="141"/>
      <c r="V80" s="141"/>
      <c r="W80" s="141">
        <v>113.71</v>
      </c>
      <c r="X80" s="141">
        <f t="shared" si="12"/>
        <v>36.290000000000006</v>
      </c>
      <c r="Z80" s="174"/>
      <c r="AA80" s="174">
        <v>150</v>
      </c>
      <c r="AB80" s="174"/>
      <c r="AC80" s="174"/>
      <c r="AD80" s="174"/>
      <c r="AE80" s="174"/>
      <c r="AF80" s="174">
        <v>30.6</v>
      </c>
      <c r="AG80" s="174">
        <f t="shared" si="13"/>
        <v>119.4</v>
      </c>
      <c r="AI80" s="180">
        <v>150</v>
      </c>
      <c r="AJ80" s="172">
        <f t="shared" si="14"/>
        <v>150</v>
      </c>
      <c r="AK80" s="172">
        <f t="shared" si="14"/>
        <v>150</v>
      </c>
      <c r="AL80" s="172">
        <f>IFERROR(VLOOKUP(B80,[2]rptBudgetaryBudgetCrossOrganiza!$A$4127:$N$4523,13,FALSE),"0")</f>
        <v>23.15</v>
      </c>
      <c r="AM80" s="172"/>
      <c r="AN80" s="172"/>
      <c r="AO80" s="172"/>
      <c r="AP80" s="172"/>
      <c r="AQ80" s="172"/>
      <c r="AS80" s="141"/>
      <c r="AT80" s="141"/>
      <c r="AU80" s="141"/>
      <c r="AV80" s="141"/>
      <c r="AW80" s="141"/>
      <c r="AX80" s="141"/>
      <c r="AY80" s="141"/>
      <c r="AZ80" s="141"/>
    </row>
    <row r="81" spans="1:52" x14ac:dyDescent="0.2">
      <c r="A81" s="190">
        <v>5</v>
      </c>
      <c r="B81" s="142" t="s">
        <v>300</v>
      </c>
      <c r="C81" s="191" t="str">
        <f t="shared" si="8"/>
        <v>20</v>
      </c>
      <c r="D81" s="191" t="str">
        <f t="shared" si="9"/>
        <v>28</v>
      </c>
      <c r="E81" s="184" t="str">
        <f t="shared" si="10"/>
        <v>807</v>
      </c>
      <c r="F81" s="201" t="str">
        <f t="shared" si="15"/>
        <v>6100.01</v>
      </c>
      <c r="G81" s="142" t="s">
        <v>86</v>
      </c>
      <c r="H81" s="140">
        <v>135</v>
      </c>
      <c r="I81" s="140"/>
      <c r="J81" s="140"/>
      <c r="K81" s="140"/>
      <c r="L81" s="140"/>
      <c r="M81" s="140"/>
      <c r="N81" s="140">
        <v>131.38</v>
      </c>
      <c r="O81" s="140">
        <f t="shared" si="11"/>
        <v>3.6200000000000045</v>
      </c>
      <c r="Q81" s="141"/>
      <c r="R81" s="141">
        <v>135</v>
      </c>
      <c r="S81" s="141"/>
      <c r="T81" s="141"/>
      <c r="U81" s="141"/>
      <c r="V81" s="141"/>
      <c r="W81" s="141">
        <v>119.59</v>
      </c>
      <c r="X81" s="141">
        <f t="shared" si="12"/>
        <v>15.409999999999997</v>
      </c>
      <c r="Z81" s="174"/>
      <c r="AA81" s="174">
        <v>135</v>
      </c>
      <c r="AB81" s="174"/>
      <c r="AC81" s="174"/>
      <c r="AD81" s="174"/>
      <c r="AE81" s="174"/>
      <c r="AF81" s="174">
        <v>14.21</v>
      </c>
      <c r="AG81" s="174">
        <f t="shared" si="13"/>
        <v>120.78999999999999</v>
      </c>
      <c r="AI81" s="180">
        <v>135</v>
      </c>
      <c r="AJ81" s="172">
        <f t="shared" si="14"/>
        <v>135</v>
      </c>
      <c r="AK81" s="172">
        <f t="shared" si="14"/>
        <v>135</v>
      </c>
      <c r="AL81" s="172">
        <f>IFERROR(VLOOKUP(B81,[2]rptBudgetaryBudgetCrossOrganiza!$A$4127:$N$4523,13,FALSE),"0")</f>
        <v>23.04</v>
      </c>
      <c r="AM81" s="172"/>
      <c r="AN81" s="172"/>
      <c r="AO81" s="172"/>
      <c r="AP81" s="172"/>
      <c r="AQ81" s="172"/>
      <c r="AS81" s="141"/>
      <c r="AT81" s="141"/>
      <c r="AU81" s="141"/>
      <c r="AV81" s="141"/>
      <c r="AW81" s="141"/>
      <c r="AX81" s="141"/>
      <c r="AY81" s="141"/>
      <c r="AZ81" s="141"/>
    </row>
    <row r="82" spans="1:52" x14ac:dyDescent="0.2">
      <c r="A82" s="190">
        <v>5</v>
      </c>
      <c r="B82" s="142" t="s">
        <v>301</v>
      </c>
      <c r="C82" s="191" t="str">
        <f t="shared" si="8"/>
        <v>20</v>
      </c>
      <c r="D82" s="191" t="str">
        <f t="shared" si="9"/>
        <v>28</v>
      </c>
      <c r="E82" s="184" t="str">
        <f t="shared" si="10"/>
        <v>808</v>
      </c>
      <c r="F82" s="201" t="str">
        <f t="shared" si="15"/>
        <v>6100.01</v>
      </c>
      <c r="G82" s="142" t="s">
        <v>86</v>
      </c>
      <c r="H82" s="140">
        <v>150</v>
      </c>
      <c r="I82" s="140"/>
      <c r="J82" s="140"/>
      <c r="K82" s="140"/>
      <c r="L82" s="140"/>
      <c r="M82" s="140"/>
      <c r="N82" s="140">
        <v>123.32</v>
      </c>
      <c r="O82" s="140">
        <f t="shared" si="11"/>
        <v>26.680000000000007</v>
      </c>
      <c r="Q82" s="141"/>
      <c r="R82" s="141">
        <v>150</v>
      </c>
      <c r="S82" s="141"/>
      <c r="T82" s="141"/>
      <c r="U82" s="141"/>
      <c r="V82" s="141"/>
      <c r="W82" s="141">
        <v>120.66</v>
      </c>
      <c r="X82" s="141">
        <f t="shared" si="12"/>
        <v>29.340000000000003</v>
      </c>
      <c r="Z82" s="174"/>
      <c r="AA82" s="174">
        <v>150</v>
      </c>
      <c r="AB82" s="174"/>
      <c r="AC82" s="174"/>
      <c r="AD82" s="174"/>
      <c r="AE82" s="174"/>
      <c r="AF82" s="174">
        <v>40.76</v>
      </c>
      <c r="AG82" s="174">
        <f t="shared" si="13"/>
        <v>109.24000000000001</v>
      </c>
      <c r="AI82" s="180">
        <v>150</v>
      </c>
      <c r="AJ82" s="172">
        <f t="shared" si="14"/>
        <v>150</v>
      </c>
      <c r="AK82" s="172">
        <f t="shared" si="14"/>
        <v>150</v>
      </c>
      <c r="AL82" s="172">
        <f>IFERROR(VLOOKUP(B82,[2]rptBudgetaryBudgetCrossOrganiza!$A$4127:$N$4523,13,FALSE),"0")</f>
        <v>23.04</v>
      </c>
      <c r="AM82" s="172"/>
      <c r="AN82" s="172"/>
      <c r="AO82" s="172"/>
      <c r="AP82" s="172"/>
      <c r="AQ82" s="172"/>
      <c r="AS82" s="141"/>
      <c r="AT82" s="141"/>
      <c r="AU82" s="141"/>
      <c r="AV82" s="141"/>
      <c r="AW82" s="141"/>
      <c r="AX82" s="141"/>
      <c r="AY82" s="141"/>
      <c r="AZ82" s="141"/>
    </row>
    <row r="83" spans="1:52" x14ac:dyDescent="0.2">
      <c r="A83" s="190">
        <v>6</v>
      </c>
      <c r="B83" s="142" t="s">
        <v>302</v>
      </c>
      <c r="C83" s="191" t="str">
        <f t="shared" si="8"/>
        <v>20</v>
      </c>
      <c r="D83" s="191" t="str">
        <f t="shared" si="9"/>
        <v>28</v>
      </c>
      <c r="E83" s="184" t="str">
        <f t="shared" si="10"/>
        <v>809</v>
      </c>
      <c r="F83" s="201" t="str">
        <f t="shared" si="15"/>
        <v>6100.01</v>
      </c>
      <c r="G83" s="142" t="s">
        <v>86</v>
      </c>
      <c r="H83" s="140">
        <v>1500</v>
      </c>
      <c r="I83" s="140"/>
      <c r="J83" s="140"/>
      <c r="K83" s="140"/>
      <c r="L83" s="140"/>
      <c r="M83" s="140"/>
      <c r="N83" s="140">
        <v>1686.66</v>
      </c>
      <c r="O83" s="140">
        <f t="shared" si="11"/>
        <v>-186.66000000000008</v>
      </c>
      <c r="Q83" s="141"/>
      <c r="R83" s="141">
        <v>1600</v>
      </c>
      <c r="S83" s="141"/>
      <c r="T83" s="141"/>
      <c r="U83" s="141"/>
      <c r="V83" s="141"/>
      <c r="W83" s="141">
        <v>1667.92</v>
      </c>
      <c r="X83" s="141">
        <f t="shared" si="12"/>
        <v>-67.920000000000073</v>
      </c>
      <c r="Z83" s="174"/>
      <c r="AA83" s="174">
        <v>1600</v>
      </c>
      <c r="AB83" s="174"/>
      <c r="AC83" s="174"/>
      <c r="AD83" s="174"/>
      <c r="AE83" s="174"/>
      <c r="AF83" s="174">
        <v>67.72</v>
      </c>
      <c r="AG83" s="174">
        <f t="shared" si="13"/>
        <v>1532.28</v>
      </c>
      <c r="AI83" s="180">
        <v>1600</v>
      </c>
      <c r="AJ83" s="172">
        <f t="shared" si="14"/>
        <v>1600</v>
      </c>
      <c r="AK83" s="172">
        <f t="shared" si="14"/>
        <v>1600</v>
      </c>
      <c r="AL83" s="172">
        <f>IFERROR(VLOOKUP(B83,[2]rptBudgetaryBudgetCrossOrganiza!$A$4127:$N$4523,13,FALSE),"0")</f>
        <v>493.17</v>
      </c>
      <c r="AM83" s="172"/>
      <c r="AN83" s="172"/>
      <c r="AO83" s="172"/>
      <c r="AP83" s="172"/>
      <c r="AQ83" s="172"/>
      <c r="AS83" s="141"/>
      <c r="AT83" s="141"/>
      <c r="AU83" s="141"/>
      <c r="AV83" s="141"/>
      <c r="AW83" s="141"/>
      <c r="AX83" s="141"/>
      <c r="AY83" s="141"/>
      <c r="AZ83" s="141"/>
    </row>
    <row r="84" spans="1:52" x14ac:dyDescent="0.2">
      <c r="A84" s="190">
        <v>6</v>
      </c>
      <c r="B84" s="142" t="s">
        <v>303</v>
      </c>
      <c r="C84" s="191" t="str">
        <f t="shared" si="8"/>
        <v>20</v>
      </c>
      <c r="D84" s="191" t="str">
        <f t="shared" si="9"/>
        <v>28</v>
      </c>
      <c r="E84" s="184" t="str">
        <f t="shared" si="10"/>
        <v>810</v>
      </c>
      <c r="F84" s="201" t="str">
        <f t="shared" si="15"/>
        <v>6100.01</v>
      </c>
      <c r="G84" s="142" t="s">
        <v>86</v>
      </c>
      <c r="H84" s="140">
        <v>300</v>
      </c>
      <c r="I84" s="140"/>
      <c r="J84" s="140"/>
      <c r="K84" s="140"/>
      <c r="L84" s="140"/>
      <c r="M84" s="140"/>
      <c r="N84" s="140">
        <v>329.4</v>
      </c>
      <c r="O84" s="140">
        <f t="shared" si="11"/>
        <v>-29.399999999999977</v>
      </c>
      <c r="Q84" s="141"/>
      <c r="R84" s="141">
        <v>300</v>
      </c>
      <c r="S84" s="141"/>
      <c r="T84" s="141"/>
      <c r="U84" s="141"/>
      <c r="V84" s="141"/>
      <c r="W84" s="141">
        <v>313.39</v>
      </c>
      <c r="X84" s="141">
        <f t="shared" si="12"/>
        <v>-13.389999999999986</v>
      </c>
      <c r="Z84" s="174"/>
      <c r="AA84" s="174">
        <v>300</v>
      </c>
      <c r="AB84" s="174"/>
      <c r="AC84" s="174"/>
      <c r="AD84" s="174"/>
      <c r="AE84" s="174"/>
      <c r="AF84" s="174">
        <v>-27.82</v>
      </c>
      <c r="AG84" s="174">
        <f t="shared" si="13"/>
        <v>327.82</v>
      </c>
      <c r="AI84" s="180">
        <v>300</v>
      </c>
      <c r="AJ84" s="172">
        <f t="shared" si="14"/>
        <v>300</v>
      </c>
      <c r="AK84" s="172">
        <f t="shared" si="14"/>
        <v>300</v>
      </c>
      <c r="AL84" s="172">
        <f>IFERROR(VLOOKUP(B84,[2]rptBudgetaryBudgetCrossOrganiza!$A$4127:$N$4523,13,FALSE),"0")</f>
        <v>55.38</v>
      </c>
      <c r="AM84" s="172"/>
      <c r="AN84" s="172"/>
      <c r="AO84" s="172"/>
      <c r="AP84" s="172"/>
      <c r="AQ84" s="172"/>
      <c r="AS84" s="141"/>
      <c r="AT84" s="141"/>
      <c r="AU84" s="141"/>
      <c r="AV84" s="141"/>
      <c r="AW84" s="141"/>
      <c r="AX84" s="141"/>
      <c r="AY84" s="141"/>
      <c r="AZ84" s="141"/>
    </row>
    <row r="85" spans="1:52" x14ac:dyDescent="0.2">
      <c r="A85" s="190">
        <v>6</v>
      </c>
      <c r="B85" s="142" t="s">
        <v>304</v>
      </c>
      <c r="C85" s="191" t="str">
        <f t="shared" si="8"/>
        <v>20</v>
      </c>
      <c r="D85" s="191" t="str">
        <f t="shared" si="9"/>
        <v>28</v>
      </c>
      <c r="E85" s="184" t="str">
        <f t="shared" si="10"/>
        <v>811</v>
      </c>
      <c r="F85" s="201" t="str">
        <f t="shared" si="15"/>
        <v>6100.01</v>
      </c>
      <c r="G85" s="142" t="s">
        <v>86</v>
      </c>
      <c r="H85" s="140">
        <v>130</v>
      </c>
      <c r="I85" s="140"/>
      <c r="J85" s="140"/>
      <c r="K85" s="140"/>
      <c r="L85" s="140"/>
      <c r="M85" s="140"/>
      <c r="N85" s="140">
        <v>120.4</v>
      </c>
      <c r="O85" s="140">
        <f t="shared" si="11"/>
        <v>9.5999999999999943</v>
      </c>
      <c r="Q85" s="141"/>
      <c r="R85" s="141">
        <v>130</v>
      </c>
      <c r="S85" s="141"/>
      <c r="T85" s="141"/>
      <c r="U85" s="141"/>
      <c r="V85" s="141"/>
      <c r="W85" s="141">
        <v>108.72</v>
      </c>
      <c r="X85" s="141">
        <f t="shared" si="12"/>
        <v>21.28</v>
      </c>
      <c r="Z85" s="174"/>
      <c r="AA85" s="174">
        <v>130</v>
      </c>
      <c r="AB85" s="174"/>
      <c r="AC85" s="174"/>
      <c r="AD85" s="174"/>
      <c r="AE85" s="174"/>
      <c r="AF85" s="174">
        <v>19.61</v>
      </c>
      <c r="AG85" s="174">
        <f t="shared" si="13"/>
        <v>110.39</v>
      </c>
      <c r="AI85" s="180">
        <v>130</v>
      </c>
      <c r="AJ85" s="172">
        <f t="shared" si="14"/>
        <v>130</v>
      </c>
      <c r="AK85" s="172">
        <f t="shared" si="14"/>
        <v>130</v>
      </c>
      <c r="AL85" s="172">
        <f>IFERROR(VLOOKUP(B85,[2]rptBudgetaryBudgetCrossOrganiza!$A$4127:$N$4523,13,FALSE),"0")</f>
        <v>21.27</v>
      </c>
      <c r="AM85" s="172"/>
      <c r="AN85" s="172"/>
      <c r="AO85" s="172"/>
      <c r="AP85" s="172"/>
      <c r="AQ85" s="172"/>
      <c r="AS85" s="141"/>
      <c r="AT85" s="141"/>
      <c r="AU85" s="141"/>
      <c r="AV85" s="141"/>
      <c r="AW85" s="141"/>
      <c r="AX85" s="141"/>
      <c r="AY85" s="141"/>
      <c r="AZ85" s="141"/>
    </row>
    <row r="86" spans="1:52" collapsed="1" x14ac:dyDescent="0.2">
      <c r="A86" s="190">
        <v>6</v>
      </c>
      <c r="B86" s="142" t="s">
        <v>305</v>
      </c>
      <c r="C86" s="191" t="str">
        <f t="shared" si="8"/>
        <v>20</v>
      </c>
      <c r="D86" s="191" t="str">
        <f t="shared" si="9"/>
        <v>28</v>
      </c>
      <c r="E86" s="184" t="str">
        <f t="shared" si="10"/>
        <v>812</v>
      </c>
      <c r="F86" s="201" t="str">
        <f t="shared" si="15"/>
        <v>6100.01</v>
      </c>
      <c r="G86" s="142" t="s">
        <v>86</v>
      </c>
      <c r="H86" s="140">
        <v>4000</v>
      </c>
      <c r="I86" s="140"/>
      <c r="J86" s="140"/>
      <c r="K86" s="140"/>
      <c r="L86" s="140"/>
      <c r="M86" s="140"/>
      <c r="N86" s="140">
        <v>4605.9399999999996</v>
      </c>
      <c r="O86" s="140">
        <f t="shared" si="11"/>
        <v>-605.9399999999996</v>
      </c>
      <c r="Q86" s="141"/>
      <c r="R86" s="141">
        <v>4000</v>
      </c>
      <c r="S86" s="141"/>
      <c r="T86" s="141"/>
      <c r="U86" s="141"/>
      <c r="V86" s="141"/>
      <c r="W86" s="141">
        <v>4434.83</v>
      </c>
      <c r="X86" s="141">
        <f t="shared" si="12"/>
        <v>-434.82999999999993</v>
      </c>
      <c r="Z86" s="174"/>
      <c r="AA86" s="174">
        <v>4000</v>
      </c>
      <c r="AB86" s="174"/>
      <c r="AC86" s="174"/>
      <c r="AD86" s="174"/>
      <c r="AE86" s="174"/>
      <c r="AF86" s="174">
        <v>-292.07</v>
      </c>
      <c r="AG86" s="174">
        <f t="shared" si="13"/>
        <v>4292.07</v>
      </c>
      <c r="AI86" s="180">
        <v>4000</v>
      </c>
      <c r="AJ86" s="172">
        <f t="shared" si="14"/>
        <v>4000</v>
      </c>
      <c r="AK86" s="172">
        <f t="shared" si="14"/>
        <v>4000</v>
      </c>
      <c r="AL86" s="172">
        <f>IFERROR(VLOOKUP(B86,[2]rptBudgetaryBudgetCrossOrganiza!$A$4127:$N$4523,13,FALSE),"0")</f>
        <v>0</v>
      </c>
      <c r="AM86" s="172"/>
      <c r="AN86" s="172"/>
      <c r="AO86" s="172"/>
      <c r="AP86" s="172"/>
      <c r="AQ86" s="172"/>
      <c r="AS86" s="141"/>
      <c r="AT86" s="141"/>
      <c r="AU86" s="141"/>
      <c r="AV86" s="141"/>
      <c r="AW86" s="141"/>
      <c r="AX86" s="141"/>
      <c r="AY86" s="141"/>
      <c r="AZ86" s="141"/>
    </row>
    <row r="87" spans="1:52" x14ac:dyDescent="0.2">
      <c r="A87" s="190">
        <v>6</v>
      </c>
      <c r="B87" s="142" t="s">
        <v>306</v>
      </c>
      <c r="C87" s="191" t="str">
        <f t="shared" si="8"/>
        <v>20</v>
      </c>
      <c r="D87" s="191" t="str">
        <f t="shared" si="9"/>
        <v>28</v>
      </c>
      <c r="E87" s="184" t="str">
        <f t="shared" si="10"/>
        <v>813</v>
      </c>
      <c r="F87" s="201" t="str">
        <f t="shared" si="15"/>
        <v>6100.01</v>
      </c>
      <c r="G87" s="142" t="s">
        <v>86</v>
      </c>
      <c r="H87" s="140">
        <v>125</v>
      </c>
      <c r="I87" s="140"/>
      <c r="J87" s="140"/>
      <c r="K87" s="140"/>
      <c r="L87" s="140"/>
      <c r="M87" s="140"/>
      <c r="N87" s="140">
        <v>120.02</v>
      </c>
      <c r="O87" s="140">
        <f t="shared" si="11"/>
        <v>4.980000000000004</v>
      </c>
      <c r="Q87" s="141"/>
      <c r="R87" s="141">
        <v>125</v>
      </c>
      <c r="S87" s="141"/>
      <c r="T87" s="141"/>
      <c r="U87" s="141"/>
      <c r="V87" s="141"/>
      <c r="W87" s="141">
        <v>108.2</v>
      </c>
      <c r="X87" s="141">
        <f t="shared" si="12"/>
        <v>16.799999999999997</v>
      </c>
      <c r="Z87" s="174"/>
      <c r="AA87" s="174">
        <v>125</v>
      </c>
      <c r="AB87" s="174"/>
      <c r="AC87" s="174"/>
      <c r="AD87" s="174"/>
      <c r="AE87" s="174"/>
      <c r="AF87" s="174">
        <v>15.29</v>
      </c>
      <c r="AG87" s="174">
        <f t="shared" si="13"/>
        <v>109.71000000000001</v>
      </c>
      <c r="AI87" s="180">
        <v>125</v>
      </c>
      <c r="AJ87" s="172">
        <f t="shared" si="14"/>
        <v>125</v>
      </c>
      <c r="AK87" s="172">
        <f t="shared" si="14"/>
        <v>125</v>
      </c>
      <c r="AL87" s="172">
        <f>IFERROR(VLOOKUP(B87,[2]rptBudgetaryBudgetCrossOrganiza!$A$4127:$N$4523,13,FALSE),"0")</f>
        <v>20.98</v>
      </c>
      <c r="AM87" s="172"/>
      <c r="AN87" s="172"/>
      <c r="AO87" s="172"/>
      <c r="AP87" s="172"/>
      <c r="AQ87" s="172"/>
      <c r="AS87" s="141"/>
      <c r="AT87" s="141"/>
      <c r="AU87" s="141"/>
      <c r="AV87" s="141"/>
      <c r="AW87" s="141"/>
      <c r="AX87" s="141"/>
      <c r="AY87" s="141"/>
      <c r="AZ87" s="141"/>
    </row>
    <row r="88" spans="1:52" x14ac:dyDescent="0.2">
      <c r="A88" s="190">
        <v>6</v>
      </c>
      <c r="B88" s="142" t="s">
        <v>307</v>
      </c>
      <c r="C88" s="191" t="str">
        <f t="shared" si="8"/>
        <v>20</v>
      </c>
      <c r="D88" s="191" t="str">
        <f t="shared" si="9"/>
        <v>28</v>
      </c>
      <c r="E88" s="184" t="str">
        <f t="shared" si="10"/>
        <v>814</v>
      </c>
      <c r="F88" s="201" t="str">
        <f t="shared" si="15"/>
        <v>6100.01</v>
      </c>
      <c r="G88" s="142" t="s">
        <v>86</v>
      </c>
      <c r="H88" s="140">
        <v>125</v>
      </c>
      <c r="I88" s="140"/>
      <c r="J88" s="140"/>
      <c r="K88" s="140"/>
      <c r="L88" s="140"/>
      <c r="M88" s="140"/>
      <c r="N88" s="140">
        <v>119.61</v>
      </c>
      <c r="O88" s="140">
        <f t="shared" si="11"/>
        <v>5.3900000000000006</v>
      </c>
      <c r="Q88" s="141"/>
      <c r="R88" s="141">
        <v>125</v>
      </c>
      <c r="S88" s="141"/>
      <c r="T88" s="141"/>
      <c r="U88" s="141"/>
      <c r="V88" s="141"/>
      <c r="W88" s="141">
        <v>107.74</v>
      </c>
      <c r="X88" s="141">
        <f t="shared" si="12"/>
        <v>17.260000000000005</v>
      </c>
      <c r="Z88" s="174"/>
      <c r="AA88" s="174">
        <v>125</v>
      </c>
      <c r="AB88" s="174"/>
      <c r="AC88" s="174"/>
      <c r="AD88" s="174"/>
      <c r="AE88" s="174"/>
      <c r="AF88" s="174">
        <v>15.7</v>
      </c>
      <c r="AG88" s="174">
        <f t="shared" si="13"/>
        <v>109.3</v>
      </c>
      <c r="AI88" s="180">
        <v>125</v>
      </c>
      <c r="AJ88" s="172">
        <f t="shared" si="14"/>
        <v>125</v>
      </c>
      <c r="AK88" s="172">
        <f t="shared" si="14"/>
        <v>125</v>
      </c>
      <c r="AL88" s="172">
        <f>IFERROR(VLOOKUP(B88,[2]rptBudgetaryBudgetCrossOrganiza!$A$4127:$N$4523,13,FALSE),"0")</f>
        <v>20.79</v>
      </c>
      <c r="AM88" s="172"/>
      <c r="AN88" s="172"/>
      <c r="AO88" s="172"/>
      <c r="AP88" s="172"/>
      <c r="AQ88" s="172"/>
      <c r="AS88" s="141"/>
      <c r="AT88" s="141"/>
      <c r="AU88" s="141"/>
      <c r="AV88" s="141"/>
      <c r="AW88" s="141"/>
      <c r="AX88" s="141"/>
      <c r="AY88" s="141"/>
      <c r="AZ88" s="141"/>
    </row>
    <row r="89" spans="1:52" x14ac:dyDescent="0.2">
      <c r="A89" s="190">
        <v>6</v>
      </c>
      <c r="B89" s="142" t="s">
        <v>308</v>
      </c>
      <c r="C89" s="191" t="str">
        <f t="shared" si="8"/>
        <v>20</v>
      </c>
      <c r="D89" s="191" t="str">
        <f t="shared" si="9"/>
        <v>28</v>
      </c>
      <c r="E89" s="184" t="str">
        <f t="shared" si="10"/>
        <v>815</v>
      </c>
      <c r="F89" s="201" t="str">
        <f t="shared" si="15"/>
        <v>6100.01</v>
      </c>
      <c r="G89" s="142" t="s">
        <v>86</v>
      </c>
      <c r="H89" s="140">
        <v>375</v>
      </c>
      <c r="I89" s="140"/>
      <c r="J89" s="140"/>
      <c r="K89" s="140"/>
      <c r="L89" s="140"/>
      <c r="M89" s="140"/>
      <c r="N89" s="140">
        <v>327.27</v>
      </c>
      <c r="O89" s="140">
        <f t="shared" si="11"/>
        <v>47.730000000000018</v>
      </c>
      <c r="Q89" s="141"/>
      <c r="R89" s="141">
        <v>375</v>
      </c>
      <c r="S89" s="141"/>
      <c r="T89" s="141"/>
      <c r="U89" s="141"/>
      <c r="V89" s="141"/>
      <c r="W89" s="141">
        <v>329.14</v>
      </c>
      <c r="X89" s="141">
        <f t="shared" si="12"/>
        <v>45.860000000000014</v>
      </c>
      <c r="Z89" s="174"/>
      <c r="AA89" s="174">
        <v>375</v>
      </c>
      <c r="AB89" s="174"/>
      <c r="AC89" s="174"/>
      <c r="AD89" s="174"/>
      <c r="AE89" s="174"/>
      <c r="AF89" s="174">
        <v>46.93</v>
      </c>
      <c r="AG89" s="174">
        <f t="shared" si="13"/>
        <v>328.07</v>
      </c>
      <c r="AI89" s="180">
        <v>375</v>
      </c>
      <c r="AJ89" s="172">
        <f t="shared" si="14"/>
        <v>375</v>
      </c>
      <c r="AK89" s="172">
        <f t="shared" si="14"/>
        <v>375</v>
      </c>
      <c r="AL89" s="172">
        <f>IFERROR(VLOOKUP(B89,[2]rptBudgetaryBudgetCrossOrganiza!$A$4127:$N$4523,13,FALSE),"0")</f>
        <v>62.36</v>
      </c>
      <c r="AM89" s="172"/>
      <c r="AN89" s="172"/>
      <c r="AO89" s="172"/>
      <c r="AP89" s="172"/>
      <c r="AQ89" s="172"/>
      <c r="AS89" s="141"/>
      <c r="AT89" s="141"/>
      <c r="AU89" s="141"/>
      <c r="AV89" s="141"/>
      <c r="AW89" s="141"/>
      <c r="AX89" s="141"/>
      <c r="AY89" s="141"/>
      <c r="AZ89" s="141"/>
    </row>
    <row r="90" spans="1:52" x14ac:dyDescent="0.2">
      <c r="A90" s="190">
        <v>6</v>
      </c>
      <c r="B90" s="142" t="s">
        <v>309</v>
      </c>
      <c r="C90" s="191" t="str">
        <f t="shared" si="8"/>
        <v>20</v>
      </c>
      <c r="D90" s="191" t="str">
        <f t="shared" si="9"/>
        <v>28</v>
      </c>
      <c r="E90" s="184" t="str">
        <f t="shared" si="10"/>
        <v>816</v>
      </c>
      <c r="F90" s="201" t="str">
        <f t="shared" si="15"/>
        <v>6100.01</v>
      </c>
      <c r="G90" s="142" t="s">
        <v>86</v>
      </c>
      <c r="H90" s="140">
        <v>450</v>
      </c>
      <c r="I90" s="140"/>
      <c r="J90" s="140"/>
      <c r="K90" s="140"/>
      <c r="L90" s="140"/>
      <c r="M90" s="140"/>
      <c r="N90" s="140">
        <v>352.67</v>
      </c>
      <c r="O90" s="140">
        <f t="shared" si="11"/>
        <v>97.329999999999984</v>
      </c>
      <c r="Q90" s="141"/>
      <c r="R90" s="141">
        <v>450</v>
      </c>
      <c r="S90" s="141"/>
      <c r="T90" s="141"/>
      <c r="U90" s="141"/>
      <c r="V90" s="141"/>
      <c r="W90" s="141">
        <v>224.69</v>
      </c>
      <c r="X90" s="141">
        <f t="shared" si="12"/>
        <v>225.31</v>
      </c>
      <c r="Z90" s="174"/>
      <c r="AA90" s="174">
        <v>400</v>
      </c>
      <c r="AB90" s="174"/>
      <c r="AC90" s="174"/>
      <c r="AD90" s="174"/>
      <c r="AE90" s="174"/>
      <c r="AF90" s="174">
        <v>147.19</v>
      </c>
      <c r="AG90" s="174">
        <f t="shared" si="13"/>
        <v>252.81</v>
      </c>
      <c r="AI90" s="180">
        <v>0</v>
      </c>
      <c r="AJ90" s="172">
        <f t="shared" si="14"/>
        <v>0</v>
      </c>
      <c r="AK90" s="172">
        <f t="shared" si="14"/>
        <v>0</v>
      </c>
      <c r="AL90" s="172">
        <f>IFERROR(VLOOKUP(B90,[2]rptBudgetaryBudgetCrossOrganiza!$A$4127:$N$4523,13,FALSE),"0")</f>
        <v>51.74</v>
      </c>
      <c r="AM90" s="172"/>
      <c r="AN90" s="172"/>
      <c r="AO90" s="172"/>
      <c r="AP90" s="172"/>
      <c r="AQ90" s="172"/>
      <c r="AS90" s="141"/>
      <c r="AT90" s="141"/>
      <c r="AU90" s="141"/>
      <c r="AV90" s="141"/>
      <c r="AW90" s="141"/>
      <c r="AX90" s="141"/>
      <c r="AY90" s="141"/>
      <c r="AZ90" s="141"/>
    </row>
    <row r="91" spans="1:52" x14ac:dyDescent="0.2">
      <c r="A91" s="190">
        <v>6</v>
      </c>
      <c r="B91" s="142" t="s">
        <v>310</v>
      </c>
      <c r="C91" s="191" t="str">
        <f t="shared" si="8"/>
        <v>20</v>
      </c>
      <c r="D91" s="191" t="str">
        <f t="shared" si="9"/>
        <v>28</v>
      </c>
      <c r="E91" s="184" t="str">
        <f t="shared" si="10"/>
        <v>817</v>
      </c>
      <c r="F91" s="201" t="str">
        <f t="shared" si="15"/>
        <v>6100.01</v>
      </c>
      <c r="G91" s="142" t="s">
        <v>86</v>
      </c>
      <c r="H91" s="140">
        <v>300</v>
      </c>
      <c r="I91" s="140"/>
      <c r="J91" s="140"/>
      <c r="K91" s="140"/>
      <c r="L91" s="140"/>
      <c r="M91" s="140"/>
      <c r="N91" s="140">
        <v>272.66000000000003</v>
      </c>
      <c r="O91" s="140">
        <f t="shared" si="11"/>
        <v>27.339999999999975</v>
      </c>
      <c r="Q91" s="141"/>
      <c r="R91" s="141">
        <v>300</v>
      </c>
      <c r="S91" s="141"/>
      <c r="T91" s="141"/>
      <c r="U91" s="141"/>
      <c r="V91" s="141"/>
      <c r="W91" s="141">
        <v>251.75</v>
      </c>
      <c r="X91" s="141">
        <f t="shared" si="12"/>
        <v>48.25</v>
      </c>
      <c r="Z91" s="174"/>
      <c r="AA91" s="174">
        <v>300</v>
      </c>
      <c r="AB91" s="174"/>
      <c r="AC91" s="174"/>
      <c r="AD91" s="174"/>
      <c r="AE91" s="174"/>
      <c r="AF91" s="174">
        <v>46.74</v>
      </c>
      <c r="AG91" s="174">
        <f t="shared" si="13"/>
        <v>253.26</v>
      </c>
      <c r="AI91" s="180">
        <v>300</v>
      </c>
      <c r="AJ91" s="172">
        <f t="shared" si="14"/>
        <v>300</v>
      </c>
      <c r="AK91" s="172">
        <f t="shared" si="14"/>
        <v>300</v>
      </c>
      <c r="AL91" s="172">
        <f>IFERROR(VLOOKUP(B91,[2]rptBudgetaryBudgetCrossOrganiza!$A$4127:$N$4523,13,FALSE),"0")</f>
        <v>49.77</v>
      </c>
      <c r="AM91" s="172"/>
      <c r="AN91" s="172"/>
      <c r="AO91" s="172"/>
      <c r="AP91" s="172"/>
      <c r="AQ91" s="172"/>
      <c r="AS91" s="141"/>
      <c r="AT91" s="141"/>
      <c r="AU91" s="141"/>
      <c r="AV91" s="141"/>
      <c r="AW91" s="141"/>
      <c r="AX91" s="141"/>
      <c r="AY91" s="141"/>
      <c r="AZ91" s="141"/>
    </row>
    <row r="92" spans="1:52" x14ac:dyDescent="0.2">
      <c r="A92" s="190">
        <v>6</v>
      </c>
      <c r="B92" s="142" t="s">
        <v>311</v>
      </c>
      <c r="C92" s="191" t="str">
        <f t="shared" si="8"/>
        <v>20</v>
      </c>
      <c r="D92" s="191" t="str">
        <f t="shared" si="9"/>
        <v>28</v>
      </c>
      <c r="E92" s="184" t="str">
        <f t="shared" si="10"/>
        <v>818</v>
      </c>
      <c r="F92" s="201" t="str">
        <f t="shared" si="15"/>
        <v>6100.01</v>
      </c>
      <c r="G92" s="142" t="s">
        <v>86</v>
      </c>
      <c r="H92" s="140">
        <v>3000</v>
      </c>
      <c r="I92" s="140"/>
      <c r="J92" s="140"/>
      <c r="K92" s="140"/>
      <c r="L92" s="140"/>
      <c r="M92" s="140"/>
      <c r="N92" s="140">
        <v>3396.95</v>
      </c>
      <c r="O92" s="140">
        <f t="shared" si="11"/>
        <v>-396.94999999999982</v>
      </c>
      <c r="Q92" s="141"/>
      <c r="R92" s="141">
        <v>3000</v>
      </c>
      <c r="S92" s="141"/>
      <c r="T92" s="141"/>
      <c r="U92" s="141"/>
      <c r="V92" s="141"/>
      <c r="W92" s="141">
        <v>3033.49</v>
      </c>
      <c r="X92" s="141">
        <f t="shared" si="12"/>
        <v>-33.489999999999782</v>
      </c>
      <c r="Z92" s="174"/>
      <c r="AA92" s="174">
        <v>3400</v>
      </c>
      <c r="AB92" s="174"/>
      <c r="AC92" s="174"/>
      <c r="AD92" s="174"/>
      <c r="AE92" s="174"/>
      <c r="AF92" s="174">
        <v>834.78</v>
      </c>
      <c r="AG92" s="174">
        <f t="shared" si="13"/>
        <v>2565.2200000000003</v>
      </c>
      <c r="AI92" s="180">
        <v>3400</v>
      </c>
      <c r="AJ92" s="172">
        <f t="shared" si="14"/>
        <v>3400</v>
      </c>
      <c r="AK92" s="172">
        <f t="shared" si="14"/>
        <v>3400</v>
      </c>
      <c r="AL92" s="172">
        <f>IFERROR(VLOOKUP(B92,[2]rptBudgetaryBudgetCrossOrganiza!$A$4127:$N$4523,13,FALSE),"0")</f>
        <v>1186.18</v>
      </c>
      <c r="AM92" s="172"/>
      <c r="AN92" s="172"/>
      <c r="AO92" s="172"/>
      <c r="AP92" s="172"/>
      <c r="AQ92" s="172"/>
      <c r="AS92" s="141"/>
      <c r="AT92" s="141"/>
      <c r="AU92" s="141"/>
      <c r="AV92" s="141"/>
      <c r="AW92" s="141"/>
      <c r="AX92" s="141"/>
      <c r="AY92" s="141"/>
      <c r="AZ92" s="141"/>
    </row>
    <row r="93" spans="1:52" x14ac:dyDescent="0.2">
      <c r="A93" s="190">
        <v>6</v>
      </c>
      <c r="B93" s="142" t="s">
        <v>312</v>
      </c>
      <c r="C93" s="191" t="str">
        <f t="shared" si="8"/>
        <v>20</v>
      </c>
      <c r="D93" s="191" t="str">
        <f t="shared" si="9"/>
        <v>28</v>
      </c>
      <c r="E93" s="184" t="str">
        <f t="shared" si="10"/>
        <v>819</v>
      </c>
      <c r="F93" s="201" t="str">
        <f t="shared" si="15"/>
        <v>6100.01</v>
      </c>
      <c r="G93" s="142" t="s">
        <v>86</v>
      </c>
      <c r="H93" s="140">
        <v>300</v>
      </c>
      <c r="I93" s="140"/>
      <c r="J93" s="140"/>
      <c r="K93" s="140"/>
      <c r="L93" s="140"/>
      <c r="M93" s="140"/>
      <c r="N93" s="140">
        <v>292.8</v>
      </c>
      <c r="O93" s="140">
        <f t="shared" si="11"/>
        <v>7.1999999999999886</v>
      </c>
      <c r="Q93" s="141"/>
      <c r="R93" s="141">
        <v>300</v>
      </c>
      <c r="S93" s="141"/>
      <c r="T93" s="141"/>
      <c r="U93" s="141"/>
      <c r="V93" s="141"/>
      <c r="W93" s="141">
        <v>270.69</v>
      </c>
      <c r="X93" s="141">
        <f t="shared" si="12"/>
        <v>29.310000000000002</v>
      </c>
      <c r="Z93" s="174"/>
      <c r="AA93" s="174">
        <v>325</v>
      </c>
      <c r="AB93" s="174"/>
      <c r="AC93" s="174"/>
      <c r="AD93" s="174"/>
      <c r="AE93" s="174"/>
      <c r="AF93" s="174">
        <v>54.03</v>
      </c>
      <c r="AG93" s="174">
        <f t="shared" si="13"/>
        <v>270.97000000000003</v>
      </c>
      <c r="AI93" s="180">
        <v>325</v>
      </c>
      <c r="AJ93" s="172">
        <f t="shared" si="14"/>
        <v>325</v>
      </c>
      <c r="AK93" s="172">
        <f t="shared" si="14"/>
        <v>325</v>
      </c>
      <c r="AL93" s="172">
        <f>IFERROR(VLOOKUP(B93,[2]rptBudgetaryBudgetCrossOrganiza!$A$4127:$N$4523,13,FALSE),"0")</f>
        <v>53.33</v>
      </c>
      <c r="AM93" s="172"/>
      <c r="AN93" s="172"/>
      <c r="AO93" s="172"/>
      <c r="AP93" s="172"/>
      <c r="AQ93" s="172"/>
      <c r="AS93" s="141"/>
      <c r="AT93" s="141"/>
      <c r="AU93" s="141"/>
      <c r="AV93" s="141"/>
      <c r="AW93" s="141"/>
      <c r="AX93" s="141"/>
      <c r="AY93" s="141"/>
      <c r="AZ93" s="141"/>
    </row>
    <row r="94" spans="1:52" x14ac:dyDescent="0.2">
      <c r="A94" s="190">
        <v>6</v>
      </c>
      <c r="B94" s="142" t="s">
        <v>313</v>
      </c>
      <c r="C94" s="191" t="str">
        <f t="shared" si="8"/>
        <v>20</v>
      </c>
      <c r="D94" s="191" t="str">
        <f t="shared" si="9"/>
        <v>28</v>
      </c>
      <c r="E94" s="184" t="str">
        <f t="shared" si="10"/>
        <v>820</v>
      </c>
      <c r="F94" s="201" t="str">
        <f t="shared" si="15"/>
        <v>6100.01</v>
      </c>
      <c r="G94" s="142" t="s">
        <v>86</v>
      </c>
      <c r="H94" s="140">
        <v>1800</v>
      </c>
      <c r="I94" s="140"/>
      <c r="J94" s="140"/>
      <c r="K94" s="140"/>
      <c r="L94" s="140"/>
      <c r="M94" s="140"/>
      <c r="N94" s="140">
        <v>1968.15</v>
      </c>
      <c r="O94" s="140">
        <f t="shared" si="11"/>
        <v>-168.15000000000009</v>
      </c>
      <c r="Q94" s="141"/>
      <c r="R94" s="141">
        <v>1800</v>
      </c>
      <c r="S94" s="141"/>
      <c r="T94" s="141"/>
      <c r="U94" s="141"/>
      <c r="V94" s="141"/>
      <c r="W94" s="141">
        <v>1813.01</v>
      </c>
      <c r="X94" s="141">
        <f t="shared" si="12"/>
        <v>-13.009999999999991</v>
      </c>
      <c r="Z94" s="174"/>
      <c r="AA94" s="174">
        <v>1975</v>
      </c>
      <c r="AB94" s="174"/>
      <c r="AC94" s="174"/>
      <c r="AD94" s="174"/>
      <c r="AE94" s="174"/>
      <c r="AF94" s="174">
        <v>139.28</v>
      </c>
      <c r="AG94" s="174">
        <f t="shared" si="13"/>
        <v>1835.72</v>
      </c>
      <c r="AI94" s="180">
        <v>1975</v>
      </c>
      <c r="AJ94" s="172">
        <f t="shared" si="14"/>
        <v>1975</v>
      </c>
      <c r="AK94" s="172">
        <f t="shared" si="14"/>
        <v>1975</v>
      </c>
      <c r="AL94" s="172">
        <f>IFERROR(VLOOKUP(B94,[2]rptBudgetaryBudgetCrossOrganiza!$A$4127:$N$4523,13,FALSE),"0")</f>
        <v>634.86</v>
      </c>
      <c r="AM94" s="172"/>
      <c r="AN94" s="172"/>
      <c r="AO94" s="172"/>
      <c r="AP94" s="172"/>
      <c r="AQ94" s="172"/>
      <c r="AS94" s="141"/>
      <c r="AT94" s="141"/>
      <c r="AU94" s="141"/>
      <c r="AV94" s="141"/>
      <c r="AW94" s="141"/>
      <c r="AX94" s="141"/>
      <c r="AY94" s="141"/>
      <c r="AZ94" s="141"/>
    </row>
    <row r="95" spans="1:52" x14ac:dyDescent="0.2">
      <c r="A95" s="190">
        <v>6</v>
      </c>
      <c r="B95" s="142" t="s">
        <v>314</v>
      </c>
      <c r="C95" s="191" t="str">
        <f t="shared" si="8"/>
        <v>20</v>
      </c>
      <c r="D95" s="191" t="str">
        <f t="shared" si="9"/>
        <v>28</v>
      </c>
      <c r="E95" s="184" t="str">
        <f t="shared" si="10"/>
        <v>821</v>
      </c>
      <c r="F95" s="201" t="str">
        <f t="shared" si="15"/>
        <v>6100.01</v>
      </c>
      <c r="G95" s="142" t="s">
        <v>86</v>
      </c>
      <c r="H95" s="140">
        <v>0</v>
      </c>
      <c r="I95" s="140"/>
      <c r="J95" s="140"/>
      <c r="K95" s="140"/>
      <c r="L95" s="140"/>
      <c r="M95" s="140"/>
      <c r="N95" s="140">
        <v>0</v>
      </c>
      <c r="O95" s="140">
        <f t="shared" si="11"/>
        <v>0</v>
      </c>
      <c r="Q95" s="141"/>
      <c r="R95" s="141">
        <v>0</v>
      </c>
      <c r="S95" s="141"/>
      <c r="T95" s="141"/>
      <c r="U95" s="141"/>
      <c r="V95" s="141"/>
      <c r="W95" s="141">
        <v>0</v>
      </c>
      <c r="X95" s="141">
        <f t="shared" si="12"/>
        <v>0</v>
      </c>
      <c r="Z95" s="174"/>
      <c r="AA95" s="174">
        <v>0</v>
      </c>
      <c r="AB95" s="174"/>
      <c r="AC95" s="174"/>
      <c r="AD95" s="174"/>
      <c r="AE95" s="174"/>
      <c r="AF95" s="174">
        <v>0</v>
      </c>
      <c r="AG95" s="174">
        <f t="shared" si="13"/>
        <v>0</v>
      </c>
      <c r="AI95" s="180">
        <v>0</v>
      </c>
      <c r="AJ95" s="172">
        <f t="shared" si="14"/>
        <v>0</v>
      </c>
      <c r="AK95" s="172">
        <f t="shared" si="14"/>
        <v>0</v>
      </c>
      <c r="AL95" s="172">
        <f>IFERROR(VLOOKUP(B95,[2]rptBudgetaryBudgetCrossOrganiza!$A$4127:$N$4523,13,FALSE),"0")</f>
        <v>0</v>
      </c>
      <c r="AM95" s="172"/>
      <c r="AN95" s="172"/>
      <c r="AO95" s="172"/>
      <c r="AP95" s="172"/>
      <c r="AQ95" s="172"/>
      <c r="AS95" s="141"/>
      <c r="AT95" s="141"/>
      <c r="AU95" s="141"/>
      <c r="AV95" s="141"/>
      <c r="AW95" s="141"/>
      <c r="AX95" s="141"/>
      <c r="AY95" s="141"/>
      <c r="AZ95" s="141"/>
    </row>
    <row r="96" spans="1:52" x14ac:dyDescent="0.2">
      <c r="A96" s="190"/>
      <c r="B96" s="142" t="s">
        <v>315</v>
      </c>
      <c r="C96" s="191" t="str">
        <f t="shared" si="8"/>
        <v>20</v>
      </c>
      <c r="D96" s="191" t="str">
        <f t="shared" si="9"/>
        <v>28</v>
      </c>
      <c r="E96" s="184" t="str">
        <f t="shared" si="10"/>
        <v>822</v>
      </c>
      <c r="F96" s="201" t="str">
        <f t="shared" si="15"/>
        <v>6100.01</v>
      </c>
      <c r="G96" s="142" t="s">
        <v>86</v>
      </c>
      <c r="H96" s="140">
        <v>150</v>
      </c>
      <c r="I96" s="140"/>
      <c r="J96" s="140"/>
      <c r="K96" s="140"/>
      <c r="L96" s="140"/>
      <c r="M96" s="140"/>
      <c r="N96" s="140">
        <v>395.5</v>
      </c>
      <c r="O96" s="140">
        <f t="shared" si="11"/>
        <v>-245.5</v>
      </c>
      <c r="Q96" s="141"/>
      <c r="R96" s="141">
        <v>400</v>
      </c>
      <c r="S96" s="141"/>
      <c r="T96" s="141"/>
      <c r="U96" s="141"/>
      <c r="V96" s="141"/>
      <c r="W96" s="141">
        <v>355.89</v>
      </c>
      <c r="X96" s="141">
        <f t="shared" si="12"/>
        <v>44.110000000000014</v>
      </c>
      <c r="Z96" s="174"/>
      <c r="AA96" s="174">
        <v>425</v>
      </c>
      <c r="AB96" s="174"/>
      <c r="AC96" s="174"/>
      <c r="AD96" s="174"/>
      <c r="AE96" s="174"/>
      <c r="AF96" s="174">
        <v>142.15</v>
      </c>
      <c r="AG96" s="174">
        <f t="shared" si="13"/>
        <v>282.85000000000002</v>
      </c>
      <c r="AI96" s="180">
        <v>425</v>
      </c>
      <c r="AJ96" s="172">
        <f t="shared" si="14"/>
        <v>425</v>
      </c>
      <c r="AK96" s="172">
        <f t="shared" si="14"/>
        <v>425</v>
      </c>
      <c r="AL96" s="172">
        <f>IFERROR(VLOOKUP(B96,[2]rptBudgetaryBudgetCrossOrganiza!$A$4127:$N$4523,13,FALSE),"0")</f>
        <v>55.52</v>
      </c>
      <c r="AM96" s="172"/>
      <c r="AN96" s="172"/>
      <c r="AO96" s="172"/>
      <c r="AP96" s="172"/>
      <c r="AQ96" s="172"/>
      <c r="AS96" s="141"/>
      <c r="AT96" s="141"/>
      <c r="AU96" s="141"/>
      <c r="AV96" s="141"/>
      <c r="AW96" s="141"/>
      <c r="AX96" s="141"/>
      <c r="AY96" s="141"/>
      <c r="AZ96" s="141"/>
    </row>
    <row r="97" spans="1:52" x14ac:dyDescent="0.2">
      <c r="A97" s="190">
        <v>9</v>
      </c>
      <c r="B97" s="142" t="s">
        <v>316</v>
      </c>
      <c r="C97" s="191" t="str">
        <f t="shared" si="8"/>
        <v>20</v>
      </c>
      <c r="D97" s="191" t="str">
        <f t="shared" si="9"/>
        <v>28</v>
      </c>
      <c r="E97" s="184" t="str">
        <f t="shared" si="10"/>
        <v>823</v>
      </c>
      <c r="F97" s="201" t="str">
        <f t="shared" si="15"/>
        <v>6100.01</v>
      </c>
      <c r="G97" s="142" t="s">
        <v>86</v>
      </c>
      <c r="H97" s="140">
        <v>3200</v>
      </c>
      <c r="I97" s="140"/>
      <c r="J97" s="140"/>
      <c r="K97" s="140"/>
      <c r="L97" s="140"/>
      <c r="M97" s="140"/>
      <c r="N97" s="140">
        <v>2689.47</v>
      </c>
      <c r="O97" s="140">
        <f t="shared" si="11"/>
        <v>510.5300000000002</v>
      </c>
      <c r="Q97" s="141"/>
      <c r="R97" s="141">
        <v>2625</v>
      </c>
      <c r="S97" s="141"/>
      <c r="T97" s="141"/>
      <c r="U97" s="141"/>
      <c r="V97" s="141"/>
      <c r="W97" s="141">
        <v>2272.5100000000002</v>
      </c>
      <c r="X97" s="141">
        <f t="shared" si="12"/>
        <v>352.48999999999978</v>
      </c>
      <c r="Z97" s="174"/>
      <c r="AA97" s="174">
        <v>2480</v>
      </c>
      <c r="AB97" s="174"/>
      <c r="AC97" s="174"/>
      <c r="AD97" s="174"/>
      <c r="AE97" s="174"/>
      <c r="AF97" s="174">
        <v>-883.33</v>
      </c>
      <c r="AG97" s="174">
        <f t="shared" si="13"/>
        <v>3363.33</v>
      </c>
      <c r="AI97" s="180">
        <v>2480</v>
      </c>
      <c r="AJ97" s="172">
        <f t="shared" si="14"/>
        <v>2480</v>
      </c>
      <c r="AK97" s="172">
        <f t="shared" si="14"/>
        <v>2480</v>
      </c>
      <c r="AL97" s="172">
        <f>IFERROR(VLOOKUP(B97,[2]rptBudgetaryBudgetCrossOrganiza!$A$4127:$N$4523,13,FALSE),"0")</f>
        <v>765.58</v>
      </c>
      <c r="AM97" s="172"/>
      <c r="AN97" s="172"/>
      <c r="AO97" s="172"/>
      <c r="AP97" s="172"/>
      <c r="AQ97" s="172"/>
      <c r="AS97" s="141"/>
      <c r="AT97" s="141"/>
      <c r="AU97" s="141"/>
      <c r="AV97" s="141"/>
      <c r="AW97" s="141"/>
      <c r="AX97" s="141"/>
      <c r="AY97" s="141"/>
      <c r="AZ97" s="141"/>
    </row>
    <row r="98" spans="1:52" x14ac:dyDescent="0.2">
      <c r="A98" s="190">
        <v>9</v>
      </c>
      <c r="B98" s="142" t="s">
        <v>317</v>
      </c>
      <c r="C98" s="191" t="str">
        <f t="shared" si="8"/>
        <v>20</v>
      </c>
      <c r="D98" s="191" t="str">
        <f t="shared" si="9"/>
        <v>28</v>
      </c>
      <c r="E98" s="184" t="str">
        <f t="shared" si="10"/>
        <v>824</v>
      </c>
      <c r="F98" s="201" t="str">
        <f t="shared" si="15"/>
        <v>6100.01</v>
      </c>
      <c r="G98" s="142" t="s">
        <v>86</v>
      </c>
      <c r="H98" s="140">
        <v>125</v>
      </c>
      <c r="I98" s="140"/>
      <c r="J98" s="140"/>
      <c r="K98" s="140"/>
      <c r="L98" s="140"/>
      <c r="M98" s="140"/>
      <c r="N98" s="140">
        <v>122.31</v>
      </c>
      <c r="O98" s="140">
        <f t="shared" si="11"/>
        <v>2.6899999999999977</v>
      </c>
      <c r="Q98" s="141"/>
      <c r="R98" s="141">
        <v>125</v>
      </c>
      <c r="S98" s="141"/>
      <c r="T98" s="141"/>
      <c r="U98" s="141"/>
      <c r="V98" s="141"/>
      <c r="W98" s="141">
        <v>109.94</v>
      </c>
      <c r="X98" s="141">
        <f t="shared" si="12"/>
        <v>15.060000000000002</v>
      </c>
      <c r="Z98" s="174"/>
      <c r="AA98" s="174">
        <v>125</v>
      </c>
      <c r="AB98" s="174"/>
      <c r="AC98" s="174"/>
      <c r="AD98" s="174"/>
      <c r="AE98" s="174"/>
      <c r="AF98" s="174">
        <v>2.19</v>
      </c>
      <c r="AG98" s="174">
        <f t="shared" si="13"/>
        <v>122.81</v>
      </c>
      <c r="AI98" s="180">
        <v>125</v>
      </c>
      <c r="AJ98" s="172">
        <f t="shared" si="14"/>
        <v>125</v>
      </c>
      <c r="AK98" s="172">
        <f t="shared" si="14"/>
        <v>125</v>
      </c>
      <c r="AL98" s="172">
        <f>IFERROR(VLOOKUP(B98,[2]rptBudgetaryBudgetCrossOrganiza!$A$4127:$N$4523,13,FALSE),"0")</f>
        <v>21.82</v>
      </c>
      <c r="AM98" s="172"/>
      <c r="AN98" s="172"/>
      <c r="AO98" s="172"/>
      <c r="AP98" s="172"/>
      <c r="AQ98" s="172"/>
      <c r="AS98" s="141"/>
      <c r="AT98" s="141"/>
      <c r="AU98" s="141"/>
      <c r="AV98" s="141"/>
      <c r="AW98" s="141"/>
      <c r="AX98" s="141"/>
      <c r="AY98" s="141"/>
      <c r="AZ98" s="141"/>
    </row>
    <row r="99" spans="1:52" x14ac:dyDescent="0.2">
      <c r="A99" s="190">
        <v>9</v>
      </c>
      <c r="B99" s="142" t="s">
        <v>318</v>
      </c>
      <c r="C99" s="191" t="str">
        <f t="shared" si="8"/>
        <v>20</v>
      </c>
      <c r="D99" s="191" t="str">
        <f t="shared" si="9"/>
        <v>28</v>
      </c>
      <c r="E99" s="184" t="str">
        <f t="shared" si="10"/>
        <v>825</v>
      </c>
      <c r="F99" s="201" t="str">
        <f t="shared" si="15"/>
        <v>6100.01</v>
      </c>
      <c r="G99" s="142" t="s">
        <v>86</v>
      </c>
      <c r="H99" s="140">
        <v>450</v>
      </c>
      <c r="I99" s="140"/>
      <c r="J99" s="140"/>
      <c r="K99" s="140"/>
      <c r="L99" s="140"/>
      <c r="M99" s="140"/>
      <c r="N99" s="140">
        <v>439.3</v>
      </c>
      <c r="O99" s="140">
        <f t="shared" si="11"/>
        <v>10.699999999999989</v>
      </c>
      <c r="Q99" s="141"/>
      <c r="R99" s="141">
        <v>450</v>
      </c>
      <c r="S99" s="141"/>
      <c r="T99" s="141"/>
      <c r="U99" s="141"/>
      <c r="V99" s="141"/>
      <c r="W99" s="141">
        <v>367.32</v>
      </c>
      <c r="X99" s="141">
        <f t="shared" si="12"/>
        <v>82.68</v>
      </c>
      <c r="Z99" s="174"/>
      <c r="AA99" s="174">
        <v>450</v>
      </c>
      <c r="AB99" s="174"/>
      <c r="AC99" s="174"/>
      <c r="AD99" s="174"/>
      <c r="AE99" s="174"/>
      <c r="AF99" s="174">
        <v>115.19</v>
      </c>
      <c r="AG99" s="174">
        <f t="shared" si="13"/>
        <v>334.81</v>
      </c>
      <c r="AI99" s="180">
        <v>450</v>
      </c>
      <c r="AJ99" s="172">
        <f t="shared" si="14"/>
        <v>450</v>
      </c>
      <c r="AK99" s="172">
        <f t="shared" si="14"/>
        <v>450</v>
      </c>
      <c r="AL99" s="172">
        <f>IFERROR(VLOOKUP(B99,[2]rptBudgetaryBudgetCrossOrganiza!$A$4127:$N$4523,13,FALSE),"0")</f>
        <v>80.69</v>
      </c>
      <c r="AM99" s="172"/>
      <c r="AN99" s="172"/>
      <c r="AO99" s="172"/>
      <c r="AP99" s="172"/>
      <c r="AQ99" s="172"/>
      <c r="AS99" s="141"/>
      <c r="AT99" s="141"/>
      <c r="AU99" s="141"/>
      <c r="AV99" s="141"/>
      <c r="AW99" s="141"/>
      <c r="AX99" s="141"/>
      <c r="AY99" s="141"/>
      <c r="AZ99" s="141"/>
    </row>
    <row r="100" spans="1:52" x14ac:dyDescent="0.2">
      <c r="A100" s="190">
        <v>9</v>
      </c>
      <c r="B100" s="142" t="s">
        <v>319</v>
      </c>
      <c r="C100" s="191" t="str">
        <f t="shared" si="8"/>
        <v>20</v>
      </c>
      <c r="D100" s="191" t="str">
        <f t="shared" si="9"/>
        <v>28</v>
      </c>
      <c r="E100" s="184" t="str">
        <f t="shared" si="10"/>
        <v>826</v>
      </c>
      <c r="F100" s="201" t="str">
        <f t="shared" si="15"/>
        <v>6100.01</v>
      </c>
      <c r="G100" s="142" t="s">
        <v>86</v>
      </c>
      <c r="H100" s="140">
        <v>5100</v>
      </c>
      <c r="I100" s="140"/>
      <c r="J100" s="140"/>
      <c r="K100" s="140"/>
      <c r="L100" s="140"/>
      <c r="M100" s="140"/>
      <c r="N100" s="140">
        <v>6041.4</v>
      </c>
      <c r="O100" s="140">
        <f t="shared" si="11"/>
        <v>-941.39999999999964</v>
      </c>
      <c r="Q100" s="141"/>
      <c r="R100" s="141">
        <v>5100</v>
      </c>
      <c r="S100" s="141"/>
      <c r="T100" s="141"/>
      <c r="U100" s="141"/>
      <c r="V100" s="141"/>
      <c r="W100" s="141">
        <v>5443.08</v>
      </c>
      <c r="X100" s="141">
        <f t="shared" si="12"/>
        <v>-343.07999999999993</v>
      </c>
      <c r="Z100" s="174"/>
      <c r="AA100" s="174">
        <v>5500</v>
      </c>
      <c r="AB100" s="174"/>
      <c r="AC100" s="174"/>
      <c r="AD100" s="174"/>
      <c r="AE100" s="174"/>
      <c r="AF100" s="174">
        <v>-1355.43</v>
      </c>
      <c r="AG100" s="174">
        <f t="shared" si="13"/>
        <v>6855.43</v>
      </c>
      <c r="AI100" s="180">
        <v>5500</v>
      </c>
      <c r="AJ100" s="172">
        <f t="shared" si="14"/>
        <v>5500</v>
      </c>
      <c r="AK100" s="172">
        <f t="shared" si="14"/>
        <v>5500</v>
      </c>
      <c r="AL100" s="172">
        <f>IFERROR(VLOOKUP(B100,[2]rptBudgetaryBudgetCrossOrganiza!$A$4127:$N$4523,13,FALSE),"0")</f>
        <v>2746.77</v>
      </c>
      <c r="AM100" s="172"/>
      <c r="AN100" s="172"/>
      <c r="AO100" s="172"/>
      <c r="AP100" s="172"/>
      <c r="AQ100" s="172"/>
      <c r="AS100" s="141"/>
      <c r="AT100" s="141"/>
      <c r="AU100" s="141"/>
      <c r="AV100" s="141"/>
      <c r="AW100" s="141"/>
      <c r="AX100" s="141"/>
      <c r="AY100" s="141"/>
      <c r="AZ100" s="141"/>
    </row>
    <row r="101" spans="1:52" x14ac:dyDescent="0.2">
      <c r="A101" s="190">
        <v>9</v>
      </c>
      <c r="B101" s="142" t="s">
        <v>320</v>
      </c>
      <c r="C101" s="191" t="str">
        <f t="shared" si="8"/>
        <v>20</v>
      </c>
      <c r="D101" s="191" t="str">
        <f t="shared" si="9"/>
        <v>28</v>
      </c>
      <c r="E101" s="184" t="str">
        <f t="shared" si="10"/>
        <v>827</v>
      </c>
      <c r="F101" s="201" t="str">
        <f t="shared" si="15"/>
        <v>6100.01</v>
      </c>
      <c r="G101" s="142" t="s">
        <v>86</v>
      </c>
      <c r="H101" s="140">
        <v>130</v>
      </c>
      <c r="I101" s="140"/>
      <c r="J101" s="140"/>
      <c r="K101" s="140"/>
      <c r="L101" s="140"/>
      <c r="M101" s="140"/>
      <c r="N101" s="140">
        <v>130</v>
      </c>
      <c r="O101" s="140">
        <f t="shared" si="11"/>
        <v>0</v>
      </c>
      <c r="Q101" s="141"/>
      <c r="R101" s="141">
        <v>130</v>
      </c>
      <c r="S101" s="141"/>
      <c r="T101" s="141"/>
      <c r="U101" s="141"/>
      <c r="V101" s="141"/>
      <c r="W101" s="141">
        <v>130</v>
      </c>
      <c r="X101" s="141">
        <f t="shared" si="12"/>
        <v>0</v>
      </c>
      <c r="Z101" s="174"/>
      <c r="AA101" s="174">
        <v>130</v>
      </c>
      <c r="AB101" s="174"/>
      <c r="AC101" s="174"/>
      <c r="AD101" s="174"/>
      <c r="AE101" s="174"/>
      <c r="AF101" s="174">
        <v>0</v>
      </c>
      <c r="AG101" s="174">
        <f t="shared" si="13"/>
        <v>130</v>
      </c>
      <c r="AI101" s="180">
        <v>130</v>
      </c>
      <c r="AJ101" s="172">
        <f t="shared" si="14"/>
        <v>130</v>
      </c>
      <c r="AK101" s="172">
        <f t="shared" si="14"/>
        <v>130</v>
      </c>
      <c r="AL101" s="172">
        <f>IFERROR(VLOOKUP(B101,[2]rptBudgetaryBudgetCrossOrganiza!$A$4127:$N$4523,13,FALSE),"0")</f>
        <v>0</v>
      </c>
      <c r="AM101" s="172"/>
      <c r="AN101" s="172"/>
      <c r="AO101" s="172"/>
      <c r="AP101" s="172"/>
      <c r="AQ101" s="172"/>
      <c r="AS101" s="141"/>
      <c r="AT101" s="141"/>
      <c r="AU101" s="141"/>
      <c r="AV101" s="141"/>
      <c r="AW101" s="141"/>
      <c r="AX101" s="141"/>
      <c r="AY101" s="141"/>
      <c r="AZ101" s="141"/>
    </row>
    <row r="102" spans="1:52" x14ac:dyDescent="0.2">
      <c r="A102" s="190">
        <v>9</v>
      </c>
      <c r="B102" s="142" t="s">
        <v>321</v>
      </c>
      <c r="C102" s="191" t="str">
        <f t="shared" si="8"/>
        <v>20</v>
      </c>
      <c r="D102" s="191" t="str">
        <f t="shared" si="9"/>
        <v>28</v>
      </c>
      <c r="E102" s="184" t="str">
        <f t="shared" si="10"/>
        <v>828</v>
      </c>
      <c r="F102" s="201" t="str">
        <f t="shared" si="15"/>
        <v>6100.01</v>
      </c>
      <c r="G102" s="142" t="s">
        <v>86</v>
      </c>
      <c r="H102" s="140">
        <v>130</v>
      </c>
      <c r="I102" s="140"/>
      <c r="J102" s="140"/>
      <c r="K102" s="140"/>
      <c r="L102" s="140"/>
      <c r="M102" s="140"/>
      <c r="N102" s="140">
        <v>130</v>
      </c>
      <c r="O102" s="140">
        <f t="shared" si="11"/>
        <v>0</v>
      </c>
      <c r="Q102" s="141"/>
      <c r="R102" s="141">
        <v>130</v>
      </c>
      <c r="S102" s="141"/>
      <c r="T102" s="141"/>
      <c r="U102" s="141"/>
      <c r="V102" s="141"/>
      <c r="W102" s="141">
        <v>130</v>
      </c>
      <c r="X102" s="141">
        <f t="shared" si="12"/>
        <v>0</v>
      </c>
      <c r="Z102" s="174"/>
      <c r="AA102" s="174">
        <v>130</v>
      </c>
      <c r="AB102" s="174"/>
      <c r="AC102" s="174"/>
      <c r="AD102" s="174"/>
      <c r="AE102" s="174"/>
      <c r="AF102" s="174">
        <v>0</v>
      </c>
      <c r="AG102" s="174">
        <f t="shared" si="13"/>
        <v>130</v>
      </c>
      <c r="AI102" s="180">
        <v>130</v>
      </c>
      <c r="AJ102" s="172">
        <f t="shared" si="14"/>
        <v>130</v>
      </c>
      <c r="AK102" s="172">
        <f t="shared" si="14"/>
        <v>130</v>
      </c>
      <c r="AL102" s="172">
        <f>IFERROR(VLOOKUP(B102,[2]rptBudgetaryBudgetCrossOrganiza!$A$4127:$N$4523,13,FALSE),"0")</f>
        <v>0</v>
      </c>
      <c r="AM102" s="172"/>
      <c r="AN102" s="172"/>
      <c r="AO102" s="172"/>
      <c r="AP102" s="172"/>
      <c r="AQ102" s="172"/>
      <c r="AS102" s="141"/>
      <c r="AT102" s="141"/>
      <c r="AU102" s="141"/>
      <c r="AV102" s="141"/>
      <c r="AW102" s="141"/>
      <c r="AX102" s="141"/>
      <c r="AY102" s="141"/>
      <c r="AZ102" s="141"/>
    </row>
    <row r="103" spans="1:52" x14ac:dyDescent="0.2">
      <c r="A103" s="190">
        <v>9</v>
      </c>
      <c r="B103" s="142" t="s">
        <v>322</v>
      </c>
      <c r="C103" s="191" t="str">
        <f t="shared" si="8"/>
        <v>20</v>
      </c>
      <c r="D103" s="191" t="str">
        <f t="shared" si="9"/>
        <v>28</v>
      </c>
      <c r="E103" s="184" t="str">
        <f t="shared" si="10"/>
        <v>829</v>
      </c>
      <c r="F103" s="201" t="str">
        <f t="shared" si="15"/>
        <v>6100.01</v>
      </c>
      <c r="G103" s="142" t="s">
        <v>86</v>
      </c>
      <c r="H103" s="140">
        <v>0</v>
      </c>
      <c r="I103" s="140"/>
      <c r="J103" s="140"/>
      <c r="K103" s="140"/>
      <c r="L103" s="140"/>
      <c r="M103" s="140"/>
      <c r="N103" s="140">
        <v>0</v>
      </c>
      <c r="O103" s="140">
        <f t="shared" si="11"/>
        <v>0</v>
      </c>
      <c r="Q103" s="141"/>
      <c r="R103" s="141">
        <v>0</v>
      </c>
      <c r="S103" s="141"/>
      <c r="T103" s="141"/>
      <c r="U103" s="141"/>
      <c r="V103" s="141"/>
      <c r="W103" s="141">
        <v>0</v>
      </c>
      <c r="X103" s="141">
        <f t="shared" si="12"/>
        <v>0</v>
      </c>
      <c r="Z103" s="174"/>
      <c r="AA103" s="174">
        <v>0</v>
      </c>
      <c r="AB103" s="174"/>
      <c r="AC103" s="174"/>
      <c r="AD103" s="174"/>
      <c r="AE103" s="174"/>
      <c r="AF103" s="174">
        <v>0</v>
      </c>
      <c r="AG103" s="174">
        <f t="shared" si="13"/>
        <v>0</v>
      </c>
      <c r="AI103" s="180">
        <v>0</v>
      </c>
      <c r="AJ103" s="172">
        <f t="shared" si="14"/>
        <v>0</v>
      </c>
      <c r="AK103" s="172">
        <f t="shared" si="14"/>
        <v>0</v>
      </c>
      <c r="AL103" s="172">
        <f>IFERROR(VLOOKUP(B103,[2]rptBudgetaryBudgetCrossOrganiza!$A$4127:$N$4523,13,FALSE),"0")</f>
        <v>0</v>
      </c>
      <c r="AM103" s="172"/>
      <c r="AN103" s="172"/>
      <c r="AO103" s="172"/>
      <c r="AP103" s="172"/>
      <c r="AQ103" s="172"/>
      <c r="AS103" s="141"/>
      <c r="AT103" s="141"/>
      <c r="AU103" s="141"/>
      <c r="AV103" s="141"/>
      <c r="AW103" s="141"/>
      <c r="AX103" s="141"/>
      <c r="AY103" s="141"/>
      <c r="AZ103" s="141"/>
    </row>
    <row r="104" spans="1:52" x14ac:dyDescent="0.2">
      <c r="A104" s="190">
        <v>9</v>
      </c>
      <c r="B104" s="142" t="s">
        <v>323</v>
      </c>
      <c r="C104" s="191" t="str">
        <f t="shared" si="8"/>
        <v>20</v>
      </c>
      <c r="D104" s="191" t="str">
        <f t="shared" si="9"/>
        <v>28</v>
      </c>
      <c r="E104" s="184" t="str">
        <f t="shared" si="10"/>
        <v>831</v>
      </c>
      <c r="F104" s="201" t="str">
        <f t="shared" si="15"/>
        <v>6100.01</v>
      </c>
      <c r="G104" s="142" t="s">
        <v>86</v>
      </c>
      <c r="H104" s="140">
        <v>135</v>
      </c>
      <c r="I104" s="140"/>
      <c r="J104" s="140"/>
      <c r="K104" s="140"/>
      <c r="L104" s="140"/>
      <c r="M104" s="140"/>
      <c r="N104" s="140">
        <v>133.97</v>
      </c>
      <c r="O104" s="140">
        <f t="shared" si="11"/>
        <v>1.0300000000000011</v>
      </c>
      <c r="Q104" s="141"/>
      <c r="R104" s="141">
        <v>135</v>
      </c>
      <c r="S104" s="141"/>
      <c r="T104" s="141"/>
      <c r="U104" s="141"/>
      <c r="V104" s="141"/>
      <c r="W104" s="141">
        <v>120.57</v>
      </c>
      <c r="X104" s="141">
        <f t="shared" si="12"/>
        <v>14.430000000000007</v>
      </c>
      <c r="Z104" s="174"/>
      <c r="AA104" s="174">
        <v>135</v>
      </c>
      <c r="AB104" s="174"/>
      <c r="AC104" s="174"/>
      <c r="AD104" s="174"/>
      <c r="AE104" s="174"/>
      <c r="AF104" s="174">
        <v>15.39</v>
      </c>
      <c r="AG104" s="174">
        <f t="shared" si="13"/>
        <v>119.61</v>
      </c>
      <c r="AI104" s="180">
        <v>135</v>
      </c>
      <c r="AJ104" s="172">
        <f t="shared" si="14"/>
        <v>135</v>
      </c>
      <c r="AK104" s="172">
        <f t="shared" si="14"/>
        <v>135</v>
      </c>
      <c r="AL104" s="172">
        <f>IFERROR(VLOOKUP(B104,[2]rptBudgetaryBudgetCrossOrganiza!$A$4127:$N$4523,13,FALSE),"0")</f>
        <v>23.01</v>
      </c>
      <c r="AM104" s="172"/>
      <c r="AN104" s="172"/>
      <c r="AO104" s="172"/>
      <c r="AP104" s="172"/>
      <c r="AQ104" s="172"/>
      <c r="AS104" s="141"/>
      <c r="AT104" s="141"/>
      <c r="AU104" s="141"/>
      <c r="AV104" s="141"/>
      <c r="AW104" s="141"/>
      <c r="AX104" s="141"/>
      <c r="AY104" s="141"/>
      <c r="AZ104" s="141"/>
    </row>
    <row r="105" spans="1:52" x14ac:dyDescent="0.2">
      <c r="A105" s="190">
        <v>9</v>
      </c>
      <c r="B105" s="142" t="s">
        <v>324</v>
      </c>
      <c r="C105" s="191" t="str">
        <f t="shared" si="8"/>
        <v>20</v>
      </c>
      <c r="D105" s="191" t="str">
        <f t="shared" si="9"/>
        <v>28</v>
      </c>
      <c r="E105" s="184" t="str">
        <f t="shared" si="10"/>
        <v>832</v>
      </c>
      <c r="F105" s="201" t="str">
        <f t="shared" si="15"/>
        <v>6100.01</v>
      </c>
      <c r="G105" s="142" t="s">
        <v>86</v>
      </c>
      <c r="H105" s="140">
        <v>0</v>
      </c>
      <c r="I105" s="140"/>
      <c r="J105" s="140"/>
      <c r="K105" s="140"/>
      <c r="L105" s="140"/>
      <c r="M105" s="140"/>
      <c r="N105" s="140">
        <v>0</v>
      </c>
      <c r="O105" s="140">
        <f t="shared" si="11"/>
        <v>0</v>
      </c>
      <c r="Q105" s="141"/>
      <c r="R105" s="141">
        <v>0</v>
      </c>
      <c r="S105" s="141"/>
      <c r="T105" s="141"/>
      <c r="U105" s="141"/>
      <c r="V105" s="141"/>
      <c r="W105" s="141">
        <v>105.04</v>
      </c>
      <c r="X105" s="141">
        <f t="shared" si="12"/>
        <v>-105.04</v>
      </c>
      <c r="Z105" s="174"/>
      <c r="AA105" s="174">
        <v>0</v>
      </c>
      <c r="AB105" s="174"/>
      <c r="AC105" s="174"/>
      <c r="AD105" s="174"/>
      <c r="AE105" s="174"/>
      <c r="AF105" s="174">
        <v>-104.42</v>
      </c>
      <c r="AG105" s="174">
        <f t="shared" si="13"/>
        <v>104.42</v>
      </c>
      <c r="AI105" s="180">
        <v>0</v>
      </c>
      <c r="AJ105" s="172">
        <f t="shared" si="14"/>
        <v>0</v>
      </c>
      <c r="AK105" s="172">
        <f t="shared" si="14"/>
        <v>0</v>
      </c>
      <c r="AL105" s="172">
        <f>IFERROR(VLOOKUP(B105,[2]rptBudgetaryBudgetCrossOrganiza!$A$4127:$N$4523,13,FALSE),"0")</f>
        <v>22.36</v>
      </c>
      <c r="AM105" s="172"/>
      <c r="AN105" s="172"/>
      <c r="AO105" s="172"/>
      <c r="AP105" s="172"/>
      <c r="AQ105" s="172"/>
      <c r="AS105" s="141"/>
      <c r="AT105" s="141"/>
      <c r="AU105" s="141"/>
      <c r="AV105" s="141"/>
      <c r="AW105" s="141"/>
      <c r="AX105" s="141"/>
      <c r="AY105" s="141"/>
      <c r="AZ105" s="141"/>
    </row>
    <row r="106" spans="1:52" x14ac:dyDescent="0.2">
      <c r="A106" s="190">
        <v>9</v>
      </c>
      <c r="B106" s="142" t="s">
        <v>325</v>
      </c>
      <c r="C106" s="191" t="str">
        <f t="shared" si="8"/>
        <v>20</v>
      </c>
      <c r="D106" s="191" t="str">
        <f t="shared" si="9"/>
        <v>28</v>
      </c>
      <c r="E106" s="184" t="str">
        <f t="shared" si="10"/>
        <v>833</v>
      </c>
      <c r="F106" s="201" t="str">
        <f t="shared" si="15"/>
        <v>6100.01</v>
      </c>
      <c r="G106" s="142" t="s">
        <v>86</v>
      </c>
      <c r="H106" s="140">
        <v>150</v>
      </c>
      <c r="I106" s="140"/>
      <c r="J106" s="140"/>
      <c r="K106" s="140"/>
      <c r="L106" s="140"/>
      <c r="M106" s="140"/>
      <c r="N106" s="140">
        <v>152.22999999999999</v>
      </c>
      <c r="O106" s="140">
        <f t="shared" si="11"/>
        <v>-2.2299999999999898</v>
      </c>
      <c r="Q106" s="141"/>
      <c r="R106" s="141">
        <v>150</v>
      </c>
      <c r="S106" s="141"/>
      <c r="T106" s="141"/>
      <c r="U106" s="141"/>
      <c r="V106" s="141"/>
      <c r="W106" s="141">
        <v>140.47999999999999</v>
      </c>
      <c r="X106" s="141">
        <f t="shared" si="12"/>
        <v>9.5200000000000102</v>
      </c>
      <c r="Z106" s="174"/>
      <c r="AA106" s="174">
        <v>150</v>
      </c>
      <c r="AB106" s="174"/>
      <c r="AC106" s="174"/>
      <c r="AD106" s="174"/>
      <c r="AE106" s="174"/>
      <c r="AF106" s="174">
        <v>5.84</v>
      </c>
      <c r="AG106" s="174">
        <f t="shared" si="13"/>
        <v>144.16</v>
      </c>
      <c r="AI106" s="180">
        <v>150</v>
      </c>
      <c r="AJ106" s="172">
        <f t="shared" si="14"/>
        <v>150</v>
      </c>
      <c r="AK106" s="172">
        <f t="shared" si="14"/>
        <v>150</v>
      </c>
      <c r="AL106" s="172">
        <f>IFERROR(VLOOKUP(B106,[2]rptBudgetaryBudgetCrossOrganiza!$A$4127:$N$4523,13,FALSE),"0")</f>
        <v>27.81</v>
      </c>
      <c r="AM106" s="172"/>
      <c r="AN106" s="172"/>
      <c r="AO106" s="172"/>
      <c r="AP106" s="172"/>
      <c r="AQ106" s="172"/>
      <c r="AS106" s="141"/>
      <c r="AT106" s="141"/>
      <c r="AU106" s="141"/>
      <c r="AV106" s="141"/>
      <c r="AW106" s="141"/>
      <c r="AX106" s="141"/>
      <c r="AY106" s="141"/>
      <c r="AZ106" s="141"/>
    </row>
    <row r="107" spans="1:52" x14ac:dyDescent="0.2">
      <c r="A107" s="190">
        <v>9</v>
      </c>
      <c r="B107" s="142" t="s">
        <v>326</v>
      </c>
      <c r="C107" s="191" t="str">
        <f t="shared" si="8"/>
        <v>20</v>
      </c>
      <c r="D107" s="191" t="str">
        <f t="shared" si="9"/>
        <v>28</v>
      </c>
      <c r="E107" s="184" t="str">
        <f t="shared" si="10"/>
        <v>834</v>
      </c>
      <c r="F107" s="201" t="str">
        <f t="shared" si="15"/>
        <v>6100.01</v>
      </c>
      <c r="G107" s="142" t="s">
        <v>86</v>
      </c>
      <c r="H107" s="140">
        <v>0</v>
      </c>
      <c r="I107" s="140"/>
      <c r="J107" s="140"/>
      <c r="K107" s="140"/>
      <c r="L107" s="140"/>
      <c r="M107" s="140"/>
      <c r="N107" s="140">
        <v>0</v>
      </c>
      <c r="O107" s="140">
        <f t="shared" si="11"/>
        <v>0</v>
      </c>
      <c r="Q107" s="141"/>
      <c r="R107" s="141">
        <v>0</v>
      </c>
      <c r="S107" s="141"/>
      <c r="T107" s="141"/>
      <c r="U107" s="141"/>
      <c r="V107" s="141"/>
      <c r="W107" s="141">
        <v>0</v>
      </c>
      <c r="X107" s="141">
        <f t="shared" si="12"/>
        <v>0</v>
      </c>
      <c r="Z107" s="174"/>
      <c r="AA107" s="174">
        <v>0</v>
      </c>
      <c r="AB107" s="174"/>
      <c r="AC107" s="174"/>
      <c r="AD107" s="174"/>
      <c r="AE107" s="174"/>
      <c r="AF107" s="174">
        <v>0</v>
      </c>
      <c r="AG107" s="174">
        <f t="shared" si="13"/>
        <v>0</v>
      </c>
      <c r="AI107" s="180">
        <v>0</v>
      </c>
      <c r="AJ107" s="172">
        <f t="shared" si="14"/>
        <v>0</v>
      </c>
      <c r="AK107" s="172">
        <f t="shared" si="14"/>
        <v>0</v>
      </c>
      <c r="AL107" s="172">
        <f>IFERROR(VLOOKUP(B107,[2]rptBudgetaryBudgetCrossOrganiza!$A$4127:$N$4523,13,FALSE),"0")</f>
        <v>0</v>
      </c>
      <c r="AM107" s="172"/>
      <c r="AN107" s="172"/>
      <c r="AO107" s="172"/>
      <c r="AP107" s="172"/>
      <c r="AQ107" s="172"/>
      <c r="AS107" s="141"/>
      <c r="AT107" s="141"/>
      <c r="AU107" s="141"/>
      <c r="AV107" s="141"/>
      <c r="AW107" s="141"/>
      <c r="AX107" s="141"/>
      <c r="AY107" s="141"/>
      <c r="AZ107" s="141"/>
    </row>
    <row r="108" spans="1:52" x14ac:dyDescent="0.2">
      <c r="A108" s="190">
        <v>4</v>
      </c>
      <c r="B108" s="142" t="s">
        <v>327</v>
      </c>
      <c r="C108" s="191" t="str">
        <f t="shared" si="8"/>
        <v>20</v>
      </c>
      <c r="D108" s="191" t="str">
        <f t="shared" si="9"/>
        <v>28</v>
      </c>
      <c r="E108" s="184" t="str">
        <f t="shared" si="10"/>
        <v>835</v>
      </c>
      <c r="F108" s="201" t="str">
        <f t="shared" si="15"/>
        <v>6100.01</v>
      </c>
      <c r="G108" s="142" t="s">
        <v>86</v>
      </c>
      <c r="H108" s="140">
        <v>70</v>
      </c>
      <c r="I108" s="140"/>
      <c r="J108" s="140"/>
      <c r="K108" s="140"/>
      <c r="L108" s="140"/>
      <c r="M108" s="140"/>
      <c r="N108" s="140">
        <v>70</v>
      </c>
      <c r="O108" s="140">
        <f t="shared" si="11"/>
        <v>0</v>
      </c>
      <c r="Q108" s="141"/>
      <c r="R108" s="141">
        <v>70</v>
      </c>
      <c r="S108" s="141"/>
      <c r="T108" s="141"/>
      <c r="U108" s="141"/>
      <c r="V108" s="141"/>
      <c r="W108" s="141">
        <v>70</v>
      </c>
      <c r="X108" s="141">
        <f t="shared" si="12"/>
        <v>0</v>
      </c>
      <c r="Z108" s="174"/>
      <c r="AA108" s="174">
        <v>70</v>
      </c>
      <c r="AB108" s="174"/>
      <c r="AC108" s="174"/>
      <c r="AD108" s="174"/>
      <c r="AE108" s="174"/>
      <c r="AF108" s="174">
        <v>-39.21</v>
      </c>
      <c r="AG108" s="174">
        <f t="shared" si="13"/>
        <v>109.21000000000001</v>
      </c>
      <c r="AI108" s="180">
        <v>70</v>
      </c>
      <c r="AJ108" s="172">
        <f t="shared" si="14"/>
        <v>70</v>
      </c>
      <c r="AK108" s="172">
        <f t="shared" si="14"/>
        <v>70</v>
      </c>
      <c r="AL108" s="172">
        <f>IFERROR(VLOOKUP(B108,[2]rptBudgetaryBudgetCrossOrganiza!$A$4127:$N$4523,13,FALSE),"0")</f>
        <v>0</v>
      </c>
      <c r="AM108" s="172"/>
      <c r="AN108" s="172"/>
      <c r="AO108" s="172"/>
      <c r="AP108" s="172"/>
      <c r="AQ108" s="172"/>
      <c r="AS108" s="141"/>
      <c r="AT108" s="141"/>
      <c r="AU108" s="141"/>
      <c r="AV108" s="141"/>
      <c r="AW108" s="141"/>
      <c r="AX108" s="141"/>
      <c r="AY108" s="141"/>
      <c r="AZ108" s="141"/>
    </row>
    <row r="109" spans="1:52" x14ac:dyDescent="0.2">
      <c r="A109" s="190">
        <v>6</v>
      </c>
      <c r="B109" s="142" t="s">
        <v>328</v>
      </c>
      <c r="C109" s="191" t="str">
        <f t="shared" si="8"/>
        <v>20</v>
      </c>
      <c r="D109" s="191" t="str">
        <f t="shared" si="9"/>
        <v>28</v>
      </c>
      <c r="E109" s="184" t="str">
        <f t="shared" si="10"/>
        <v>836</v>
      </c>
      <c r="F109" s="201" t="str">
        <f t="shared" si="15"/>
        <v>6100.01</v>
      </c>
      <c r="G109" s="142" t="s">
        <v>86</v>
      </c>
      <c r="H109" s="140">
        <v>4100</v>
      </c>
      <c r="I109" s="140"/>
      <c r="J109" s="140"/>
      <c r="K109" s="140"/>
      <c r="L109" s="140"/>
      <c r="M109" s="140"/>
      <c r="N109" s="140">
        <v>3683</v>
      </c>
      <c r="O109" s="140">
        <f t="shared" si="11"/>
        <v>417</v>
      </c>
      <c r="Q109" s="141"/>
      <c r="R109" s="141">
        <v>4100</v>
      </c>
      <c r="S109" s="141"/>
      <c r="T109" s="141"/>
      <c r="U109" s="141"/>
      <c r="V109" s="141"/>
      <c r="W109" s="141">
        <v>3722.97</v>
      </c>
      <c r="X109" s="141">
        <f t="shared" si="12"/>
        <v>377.0300000000002</v>
      </c>
      <c r="Z109" s="174"/>
      <c r="AA109" s="174">
        <v>4000</v>
      </c>
      <c r="AB109" s="174"/>
      <c r="AC109" s="174"/>
      <c r="AD109" s="174"/>
      <c r="AE109" s="174"/>
      <c r="AF109" s="174">
        <v>87.02</v>
      </c>
      <c r="AG109" s="174">
        <f t="shared" si="13"/>
        <v>3912.98</v>
      </c>
      <c r="AI109" s="180">
        <v>4000</v>
      </c>
      <c r="AJ109" s="172">
        <f t="shared" si="14"/>
        <v>4000</v>
      </c>
      <c r="AK109" s="172">
        <f t="shared" si="14"/>
        <v>4000</v>
      </c>
      <c r="AL109" s="172">
        <f>IFERROR(VLOOKUP(B109,[2]rptBudgetaryBudgetCrossOrganiza!$A$4127:$N$4523,13,FALSE),"0")</f>
        <v>0</v>
      </c>
      <c r="AM109" s="172"/>
      <c r="AN109" s="172"/>
      <c r="AO109" s="172"/>
      <c r="AP109" s="172"/>
      <c r="AQ109" s="172"/>
      <c r="AS109" s="141"/>
      <c r="AT109" s="141"/>
      <c r="AU109" s="141"/>
      <c r="AV109" s="141"/>
      <c r="AW109" s="141"/>
      <c r="AX109" s="141"/>
      <c r="AY109" s="141"/>
      <c r="AZ109" s="141"/>
    </row>
    <row r="110" spans="1:52" x14ac:dyDescent="0.2">
      <c r="A110" s="190">
        <v>6</v>
      </c>
      <c r="B110" s="142" t="s">
        <v>329</v>
      </c>
      <c r="C110" s="191" t="str">
        <f t="shared" si="8"/>
        <v>20</v>
      </c>
      <c r="D110" s="191" t="str">
        <f t="shared" si="9"/>
        <v>28</v>
      </c>
      <c r="E110" s="184" t="str">
        <f t="shared" si="10"/>
        <v>837</v>
      </c>
      <c r="F110" s="201" t="str">
        <f t="shared" si="15"/>
        <v>6100.01</v>
      </c>
      <c r="G110" s="142" t="s">
        <v>86</v>
      </c>
      <c r="H110" s="140">
        <v>0</v>
      </c>
      <c r="I110" s="140"/>
      <c r="J110" s="140"/>
      <c r="K110" s="140"/>
      <c r="L110" s="140"/>
      <c r="M110" s="140"/>
      <c r="N110" s="140">
        <v>0</v>
      </c>
      <c r="O110" s="140">
        <f t="shared" si="11"/>
        <v>0</v>
      </c>
      <c r="Q110" s="141"/>
      <c r="R110" s="141">
        <v>0</v>
      </c>
      <c r="S110" s="141"/>
      <c r="T110" s="141"/>
      <c r="U110" s="141"/>
      <c r="V110" s="141"/>
      <c r="W110" s="141">
        <v>0</v>
      </c>
      <c r="X110" s="141">
        <f t="shared" si="12"/>
        <v>0</v>
      </c>
      <c r="Z110" s="174"/>
      <c r="AA110" s="174">
        <v>0</v>
      </c>
      <c r="AB110" s="174"/>
      <c r="AC110" s="174"/>
      <c r="AD110" s="174"/>
      <c r="AE110" s="174"/>
      <c r="AF110" s="174">
        <v>0</v>
      </c>
      <c r="AG110" s="174">
        <f t="shared" si="13"/>
        <v>0</v>
      </c>
      <c r="AI110" s="180">
        <v>0</v>
      </c>
      <c r="AJ110" s="172">
        <f t="shared" si="14"/>
        <v>0</v>
      </c>
      <c r="AK110" s="172">
        <f t="shared" si="14"/>
        <v>0</v>
      </c>
      <c r="AL110" s="172">
        <f>IFERROR(VLOOKUP(B110,[2]rptBudgetaryBudgetCrossOrganiza!$A$4127:$N$4523,13,FALSE),"0")</f>
        <v>0</v>
      </c>
      <c r="AM110" s="172"/>
      <c r="AN110" s="172"/>
      <c r="AO110" s="172"/>
      <c r="AP110" s="172"/>
      <c r="AQ110" s="172"/>
      <c r="AS110" s="141"/>
      <c r="AT110" s="141"/>
      <c r="AU110" s="141"/>
      <c r="AV110" s="141"/>
      <c r="AW110" s="141"/>
      <c r="AX110" s="141"/>
      <c r="AY110" s="141"/>
      <c r="AZ110" s="141"/>
    </row>
    <row r="111" spans="1:52" x14ac:dyDescent="0.2">
      <c r="A111" s="190">
        <v>6</v>
      </c>
      <c r="B111" s="142" t="s">
        <v>330</v>
      </c>
      <c r="C111" s="191" t="str">
        <f t="shared" si="8"/>
        <v>20</v>
      </c>
      <c r="D111" s="191" t="str">
        <f t="shared" si="9"/>
        <v>28</v>
      </c>
      <c r="E111" s="184" t="str">
        <f t="shared" si="10"/>
        <v>802</v>
      </c>
      <c r="F111" s="201" t="str">
        <f t="shared" si="15"/>
        <v>6100.04</v>
      </c>
      <c r="G111" s="142" t="s">
        <v>128</v>
      </c>
      <c r="H111" s="140">
        <v>2000</v>
      </c>
      <c r="I111" s="140"/>
      <c r="J111" s="140"/>
      <c r="K111" s="140"/>
      <c r="L111" s="140"/>
      <c r="M111" s="140"/>
      <c r="N111" s="140">
        <v>1537.59</v>
      </c>
      <c r="O111" s="140">
        <f t="shared" si="11"/>
        <v>462.41000000000008</v>
      </c>
      <c r="Q111" s="141"/>
      <c r="R111" s="141">
        <v>2000</v>
      </c>
      <c r="S111" s="141"/>
      <c r="T111" s="141"/>
      <c r="U111" s="141"/>
      <c r="V111" s="141"/>
      <c r="W111" s="141">
        <v>1586.46</v>
      </c>
      <c r="X111" s="141">
        <f t="shared" si="12"/>
        <v>413.53999999999996</v>
      </c>
      <c r="Z111" s="174"/>
      <c r="AA111" s="174">
        <v>2000</v>
      </c>
      <c r="AB111" s="174"/>
      <c r="AC111" s="174"/>
      <c r="AD111" s="174"/>
      <c r="AE111" s="174"/>
      <c r="AF111" s="174">
        <v>364.77</v>
      </c>
      <c r="AG111" s="174">
        <f t="shared" si="13"/>
        <v>1635.23</v>
      </c>
      <c r="AI111" s="180">
        <v>2000</v>
      </c>
      <c r="AJ111" s="172">
        <f t="shared" si="14"/>
        <v>2000</v>
      </c>
      <c r="AK111" s="172">
        <f t="shared" si="14"/>
        <v>2000</v>
      </c>
      <c r="AL111" s="172">
        <f>IFERROR(VLOOKUP(B111,[2]rptBudgetaryBudgetCrossOrganiza!$A$4127:$N$4523,13,FALSE),"0")</f>
        <v>540.47</v>
      </c>
      <c r="AM111" s="172"/>
      <c r="AN111" s="172"/>
      <c r="AO111" s="172"/>
      <c r="AP111" s="172"/>
      <c r="AQ111" s="172"/>
      <c r="AS111" s="141"/>
      <c r="AT111" s="141"/>
      <c r="AU111" s="141"/>
      <c r="AV111" s="141"/>
      <c r="AW111" s="141"/>
      <c r="AX111" s="141"/>
      <c r="AY111" s="141"/>
      <c r="AZ111" s="141"/>
    </row>
    <row r="112" spans="1:52" x14ac:dyDescent="0.2">
      <c r="A112" s="190">
        <v>6</v>
      </c>
      <c r="B112" s="142" t="s">
        <v>331</v>
      </c>
      <c r="C112" s="191" t="str">
        <f t="shared" si="8"/>
        <v>20</v>
      </c>
      <c r="D112" s="191" t="str">
        <f t="shared" si="9"/>
        <v>28</v>
      </c>
      <c r="E112" s="184" t="str">
        <f t="shared" si="10"/>
        <v>803</v>
      </c>
      <c r="F112" s="201" t="str">
        <f t="shared" si="15"/>
        <v>6100.04</v>
      </c>
      <c r="G112" s="142" t="s">
        <v>128</v>
      </c>
      <c r="H112" s="140">
        <v>6000</v>
      </c>
      <c r="I112" s="140"/>
      <c r="J112" s="140"/>
      <c r="K112" s="140"/>
      <c r="L112" s="140"/>
      <c r="M112" s="140"/>
      <c r="N112" s="140">
        <v>6616.59</v>
      </c>
      <c r="O112" s="140">
        <f t="shared" si="11"/>
        <v>-616.59000000000015</v>
      </c>
      <c r="Q112" s="141"/>
      <c r="R112" s="141">
        <v>6500</v>
      </c>
      <c r="S112" s="141"/>
      <c r="T112" s="141"/>
      <c r="U112" s="141"/>
      <c r="V112" s="141"/>
      <c r="W112" s="141">
        <v>7031.85</v>
      </c>
      <c r="X112" s="141">
        <f t="shared" si="12"/>
        <v>-531.85000000000036</v>
      </c>
      <c r="Z112" s="174"/>
      <c r="AA112" s="174">
        <v>6500</v>
      </c>
      <c r="AB112" s="174"/>
      <c r="AC112" s="174"/>
      <c r="AD112" s="174"/>
      <c r="AE112" s="174"/>
      <c r="AF112" s="174">
        <v>1621.82</v>
      </c>
      <c r="AG112" s="174">
        <f t="shared" si="13"/>
        <v>4878.18</v>
      </c>
      <c r="AI112" s="180">
        <v>6500</v>
      </c>
      <c r="AJ112" s="172">
        <f t="shared" si="14"/>
        <v>6500</v>
      </c>
      <c r="AK112" s="172">
        <f t="shared" si="14"/>
        <v>6500</v>
      </c>
      <c r="AL112" s="172">
        <f>IFERROR(VLOOKUP(B112,[2]rptBudgetaryBudgetCrossOrganiza!$A$4127:$N$4523,13,FALSE),"0")</f>
        <v>3811.33</v>
      </c>
      <c r="AM112" s="172"/>
      <c r="AN112" s="172"/>
      <c r="AO112" s="172"/>
      <c r="AP112" s="172"/>
      <c r="AQ112" s="172"/>
      <c r="AS112" s="141"/>
      <c r="AT112" s="141"/>
      <c r="AU112" s="141"/>
      <c r="AV112" s="141"/>
      <c r="AW112" s="141"/>
      <c r="AX112" s="141"/>
      <c r="AY112" s="141"/>
      <c r="AZ112" s="141"/>
    </row>
    <row r="113" spans="1:52" x14ac:dyDescent="0.2">
      <c r="A113" s="190">
        <v>6</v>
      </c>
      <c r="B113" s="142" t="s">
        <v>332</v>
      </c>
      <c r="C113" s="191" t="str">
        <f t="shared" si="8"/>
        <v>20</v>
      </c>
      <c r="D113" s="191" t="str">
        <f t="shared" si="9"/>
        <v>28</v>
      </c>
      <c r="E113" s="184" t="str">
        <f t="shared" si="10"/>
        <v>804</v>
      </c>
      <c r="F113" s="201" t="str">
        <f t="shared" si="15"/>
        <v>6100.04</v>
      </c>
      <c r="G113" s="142" t="s">
        <v>128</v>
      </c>
      <c r="H113" s="140">
        <v>550</v>
      </c>
      <c r="I113" s="140"/>
      <c r="J113" s="140"/>
      <c r="K113" s="140"/>
      <c r="L113" s="140"/>
      <c r="M113" s="140"/>
      <c r="N113" s="140">
        <v>376.55</v>
      </c>
      <c r="O113" s="140">
        <f t="shared" si="11"/>
        <v>173.45</v>
      </c>
      <c r="Q113" s="141"/>
      <c r="R113" s="141">
        <v>600</v>
      </c>
      <c r="S113" s="141"/>
      <c r="T113" s="141"/>
      <c r="U113" s="141"/>
      <c r="V113" s="141"/>
      <c r="W113" s="141">
        <v>540.13</v>
      </c>
      <c r="X113" s="141">
        <f t="shared" si="12"/>
        <v>59.870000000000005</v>
      </c>
      <c r="Z113" s="174"/>
      <c r="AA113" s="174">
        <v>650</v>
      </c>
      <c r="AB113" s="174"/>
      <c r="AC113" s="174"/>
      <c r="AD113" s="174"/>
      <c r="AE113" s="174"/>
      <c r="AF113" s="174">
        <v>87.99</v>
      </c>
      <c r="AG113" s="174">
        <f t="shared" si="13"/>
        <v>562.01</v>
      </c>
      <c r="AI113" s="180">
        <v>650</v>
      </c>
      <c r="AJ113" s="172">
        <f t="shared" si="14"/>
        <v>650</v>
      </c>
      <c r="AK113" s="172">
        <f t="shared" si="14"/>
        <v>650</v>
      </c>
      <c r="AL113" s="172">
        <f>IFERROR(VLOOKUP(B113,[2]rptBudgetaryBudgetCrossOrganiza!$A$4127:$N$4523,13,FALSE),"0")</f>
        <v>112.37</v>
      </c>
      <c r="AM113" s="172"/>
      <c r="AN113" s="172"/>
      <c r="AO113" s="172"/>
      <c r="AP113" s="172"/>
      <c r="AQ113" s="172"/>
      <c r="AS113" s="141"/>
      <c r="AT113" s="141"/>
      <c r="AU113" s="141"/>
      <c r="AV113" s="141"/>
      <c r="AW113" s="141"/>
      <c r="AX113" s="141"/>
      <c r="AY113" s="141"/>
      <c r="AZ113" s="141"/>
    </row>
    <row r="114" spans="1:52" x14ac:dyDescent="0.2">
      <c r="A114" s="190">
        <v>6</v>
      </c>
      <c r="B114" s="142" t="s">
        <v>333</v>
      </c>
      <c r="C114" s="191" t="str">
        <f t="shared" si="8"/>
        <v>20</v>
      </c>
      <c r="D114" s="191" t="str">
        <f t="shared" si="9"/>
        <v>28</v>
      </c>
      <c r="E114" s="184" t="str">
        <f t="shared" si="10"/>
        <v>805</v>
      </c>
      <c r="F114" s="201" t="str">
        <f t="shared" si="15"/>
        <v>6100.04</v>
      </c>
      <c r="G114" s="142" t="s">
        <v>128</v>
      </c>
      <c r="H114" s="140">
        <v>1100</v>
      </c>
      <c r="I114" s="140"/>
      <c r="J114" s="140"/>
      <c r="K114" s="140"/>
      <c r="L114" s="140"/>
      <c r="M114" s="140"/>
      <c r="N114" s="140">
        <v>1168.17</v>
      </c>
      <c r="O114" s="140">
        <f t="shared" si="11"/>
        <v>-68.170000000000073</v>
      </c>
      <c r="Q114" s="141"/>
      <c r="R114" s="141">
        <v>1300</v>
      </c>
      <c r="S114" s="141"/>
      <c r="T114" s="141"/>
      <c r="U114" s="141"/>
      <c r="V114" s="141"/>
      <c r="W114" s="141">
        <v>1052.01</v>
      </c>
      <c r="X114" s="141">
        <f t="shared" si="12"/>
        <v>247.99</v>
      </c>
      <c r="Z114" s="174"/>
      <c r="AA114" s="174">
        <v>1400</v>
      </c>
      <c r="AB114" s="174"/>
      <c r="AC114" s="174"/>
      <c r="AD114" s="174"/>
      <c r="AE114" s="174"/>
      <c r="AF114" s="174">
        <v>42.16</v>
      </c>
      <c r="AG114" s="174">
        <f t="shared" si="13"/>
        <v>1357.84</v>
      </c>
      <c r="AI114" s="180">
        <v>1400</v>
      </c>
      <c r="AJ114" s="172">
        <f t="shared" si="14"/>
        <v>1400</v>
      </c>
      <c r="AK114" s="172">
        <f t="shared" si="14"/>
        <v>1400</v>
      </c>
      <c r="AL114" s="172">
        <f>IFERROR(VLOOKUP(B114,[2]rptBudgetaryBudgetCrossOrganiza!$A$4127:$N$4523,13,FALSE),"0")</f>
        <v>535.64</v>
      </c>
      <c r="AM114" s="172"/>
      <c r="AN114" s="172"/>
      <c r="AO114" s="172"/>
      <c r="AP114" s="172"/>
      <c r="AQ114" s="172"/>
      <c r="AS114" s="141"/>
      <c r="AT114" s="141"/>
      <c r="AU114" s="141"/>
      <c r="AV114" s="141"/>
      <c r="AW114" s="141"/>
      <c r="AX114" s="141"/>
      <c r="AY114" s="141"/>
      <c r="AZ114" s="141"/>
    </row>
    <row r="115" spans="1:52" x14ac:dyDescent="0.2">
      <c r="A115" s="190">
        <v>7</v>
      </c>
      <c r="B115" s="142" t="s">
        <v>334</v>
      </c>
      <c r="C115" s="191" t="str">
        <f t="shared" si="8"/>
        <v>20</v>
      </c>
      <c r="D115" s="191" t="str">
        <f t="shared" si="9"/>
        <v>28</v>
      </c>
      <c r="E115" s="184" t="str">
        <f t="shared" si="10"/>
        <v>806</v>
      </c>
      <c r="F115" s="201" t="str">
        <f t="shared" si="15"/>
        <v>6100.04</v>
      </c>
      <c r="G115" s="142" t="s">
        <v>128</v>
      </c>
      <c r="H115" s="140">
        <v>850</v>
      </c>
      <c r="I115" s="140"/>
      <c r="J115" s="140"/>
      <c r="K115" s="140"/>
      <c r="L115" s="140"/>
      <c r="M115" s="140"/>
      <c r="N115" s="140">
        <v>666.49</v>
      </c>
      <c r="O115" s="140">
        <f t="shared" si="11"/>
        <v>183.51</v>
      </c>
      <c r="Q115" s="141"/>
      <c r="R115" s="141">
        <v>950</v>
      </c>
      <c r="S115" s="141"/>
      <c r="T115" s="141"/>
      <c r="U115" s="141"/>
      <c r="V115" s="141"/>
      <c r="W115" s="141">
        <v>653.41999999999996</v>
      </c>
      <c r="X115" s="141">
        <f t="shared" si="12"/>
        <v>296.58000000000004</v>
      </c>
      <c r="Z115" s="174"/>
      <c r="AA115" s="174">
        <v>1100</v>
      </c>
      <c r="AB115" s="174"/>
      <c r="AC115" s="174"/>
      <c r="AD115" s="174"/>
      <c r="AE115" s="174"/>
      <c r="AF115" s="174">
        <v>512.94000000000005</v>
      </c>
      <c r="AG115" s="174">
        <f t="shared" si="13"/>
        <v>587.05999999999995</v>
      </c>
      <c r="AI115" s="180">
        <v>1100</v>
      </c>
      <c r="AJ115" s="172">
        <f t="shared" si="14"/>
        <v>1100</v>
      </c>
      <c r="AK115" s="172">
        <f t="shared" si="14"/>
        <v>1100</v>
      </c>
      <c r="AL115" s="172">
        <f>IFERROR(VLOOKUP(B115,[2]rptBudgetaryBudgetCrossOrganiza!$A$4127:$N$4523,13,FALSE),"0")</f>
        <v>323.39999999999998</v>
      </c>
      <c r="AM115" s="172"/>
      <c r="AN115" s="172"/>
      <c r="AO115" s="172"/>
      <c r="AP115" s="172"/>
      <c r="AQ115" s="172"/>
      <c r="AS115" s="141"/>
      <c r="AT115" s="141"/>
      <c r="AU115" s="141"/>
      <c r="AV115" s="141"/>
      <c r="AW115" s="141"/>
      <c r="AX115" s="141"/>
      <c r="AY115" s="141"/>
      <c r="AZ115" s="141"/>
    </row>
    <row r="116" spans="1:52" x14ac:dyDescent="0.2">
      <c r="A116" s="190">
        <v>4</v>
      </c>
      <c r="B116" s="142" t="s">
        <v>335</v>
      </c>
      <c r="C116" s="191" t="str">
        <f t="shared" si="8"/>
        <v>20</v>
      </c>
      <c r="D116" s="191" t="str">
        <f t="shared" si="9"/>
        <v>28</v>
      </c>
      <c r="E116" s="184" t="str">
        <f t="shared" si="10"/>
        <v>807</v>
      </c>
      <c r="F116" s="201" t="str">
        <f t="shared" si="15"/>
        <v>6100.04</v>
      </c>
      <c r="G116" s="142" t="s">
        <v>128</v>
      </c>
      <c r="H116" s="140">
        <v>700</v>
      </c>
      <c r="I116" s="140"/>
      <c r="J116" s="140"/>
      <c r="K116" s="140"/>
      <c r="L116" s="140"/>
      <c r="M116" s="140"/>
      <c r="N116" s="140">
        <v>687.47</v>
      </c>
      <c r="O116" s="140">
        <f t="shared" si="11"/>
        <v>12.529999999999973</v>
      </c>
      <c r="Q116" s="141"/>
      <c r="R116" s="141">
        <v>800</v>
      </c>
      <c r="S116" s="141"/>
      <c r="T116" s="141"/>
      <c r="U116" s="141"/>
      <c r="V116" s="141"/>
      <c r="W116" s="141">
        <v>702.92</v>
      </c>
      <c r="X116" s="141">
        <f t="shared" si="12"/>
        <v>97.080000000000041</v>
      </c>
      <c r="Z116" s="174"/>
      <c r="AA116" s="174">
        <v>900</v>
      </c>
      <c r="AB116" s="174"/>
      <c r="AC116" s="174"/>
      <c r="AD116" s="174"/>
      <c r="AE116" s="174"/>
      <c r="AF116" s="174">
        <v>189.87</v>
      </c>
      <c r="AG116" s="174">
        <f t="shared" si="13"/>
        <v>710.13</v>
      </c>
      <c r="AI116" s="180">
        <v>900</v>
      </c>
      <c r="AJ116" s="172">
        <f t="shared" si="14"/>
        <v>900</v>
      </c>
      <c r="AK116" s="172">
        <f t="shared" si="14"/>
        <v>900</v>
      </c>
      <c r="AL116" s="172">
        <f>IFERROR(VLOOKUP(B116,[2]rptBudgetaryBudgetCrossOrganiza!$A$4127:$N$4523,13,FALSE),"0")</f>
        <v>201.48</v>
      </c>
      <c r="AM116" s="172"/>
      <c r="AN116" s="172"/>
      <c r="AO116" s="172"/>
      <c r="AP116" s="172"/>
      <c r="AQ116" s="172"/>
      <c r="AS116" s="141"/>
      <c r="AT116" s="141"/>
      <c r="AU116" s="141"/>
      <c r="AV116" s="141"/>
      <c r="AW116" s="141"/>
      <c r="AX116" s="141"/>
      <c r="AY116" s="141"/>
      <c r="AZ116" s="141"/>
    </row>
    <row r="117" spans="1:52" x14ac:dyDescent="0.2">
      <c r="A117" s="190">
        <v>4</v>
      </c>
      <c r="B117" s="142" t="s">
        <v>336</v>
      </c>
      <c r="C117" s="191" t="str">
        <f t="shared" si="8"/>
        <v>20</v>
      </c>
      <c r="D117" s="191" t="str">
        <f t="shared" si="9"/>
        <v>28</v>
      </c>
      <c r="E117" s="184" t="str">
        <f t="shared" si="10"/>
        <v>808</v>
      </c>
      <c r="F117" s="201" t="str">
        <f t="shared" si="15"/>
        <v>6100.04</v>
      </c>
      <c r="G117" s="142" t="s">
        <v>128</v>
      </c>
      <c r="H117" s="140">
        <v>2500</v>
      </c>
      <c r="I117" s="140"/>
      <c r="J117" s="140"/>
      <c r="K117" s="140"/>
      <c r="L117" s="140"/>
      <c r="M117" s="140"/>
      <c r="N117" s="140">
        <v>2187.02</v>
      </c>
      <c r="O117" s="140">
        <f t="shared" si="11"/>
        <v>312.98</v>
      </c>
      <c r="Q117" s="141"/>
      <c r="R117" s="141">
        <v>3000</v>
      </c>
      <c r="S117" s="141"/>
      <c r="T117" s="141"/>
      <c r="U117" s="141"/>
      <c r="V117" s="141"/>
      <c r="W117" s="141">
        <v>2401.23</v>
      </c>
      <c r="X117" s="141">
        <f t="shared" si="12"/>
        <v>598.77</v>
      </c>
      <c r="Z117" s="174"/>
      <c r="AA117" s="174">
        <v>3500</v>
      </c>
      <c r="AB117" s="174"/>
      <c r="AC117" s="174"/>
      <c r="AD117" s="174"/>
      <c r="AE117" s="174"/>
      <c r="AF117" s="174">
        <v>1343.53</v>
      </c>
      <c r="AG117" s="174">
        <f t="shared" si="13"/>
        <v>2156.4700000000003</v>
      </c>
      <c r="AI117" s="180">
        <v>3500</v>
      </c>
      <c r="AJ117" s="172">
        <f t="shared" si="14"/>
        <v>3500</v>
      </c>
      <c r="AK117" s="172">
        <f t="shared" si="14"/>
        <v>3500</v>
      </c>
      <c r="AL117" s="172">
        <f>IFERROR(VLOOKUP(B117,[2]rptBudgetaryBudgetCrossOrganiza!$A$4127:$N$4523,13,FALSE),"0")</f>
        <v>1026.9000000000001</v>
      </c>
      <c r="AM117" s="172"/>
      <c r="AN117" s="172"/>
      <c r="AO117" s="172"/>
      <c r="AP117" s="172"/>
      <c r="AQ117" s="172"/>
      <c r="AS117" s="141"/>
      <c r="AT117" s="141"/>
      <c r="AU117" s="141"/>
      <c r="AV117" s="141"/>
      <c r="AW117" s="141"/>
      <c r="AX117" s="141"/>
      <c r="AY117" s="141"/>
      <c r="AZ117" s="141"/>
    </row>
    <row r="118" spans="1:52" x14ac:dyDescent="0.2">
      <c r="A118" s="190">
        <v>4</v>
      </c>
      <c r="B118" s="142" t="s">
        <v>337</v>
      </c>
      <c r="C118" s="191" t="str">
        <f t="shared" si="8"/>
        <v>20</v>
      </c>
      <c r="D118" s="191" t="str">
        <f t="shared" si="9"/>
        <v>28</v>
      </c>
      <c r="E118" s="184" t="str">
        <f t="shared" si="10"/>
        <v>809</v>
      </c>
      <c r="F118" s="201" t="str">
        <f t="shared" si="15"/>
        <v>6100.04</v>
      </c>
      <c r="G118" s="142" t="s">
        <v>128</v>
      </c>
      <c r="H118" s="140">
        <v>18000</v>
      </c>
      <c r="I118" s="140"/>
      <c r="J118" s="140"/>
      <c r="K118" s="140"/>
      <c r="L118" s="140"/>
      <c r="M118" s="140"/>
      <c r="N118" s="140">
        <v>15045.84</v>
      </c>
      <c r="O118" s="140">
        <f t="shared" si="11"/>
        <v>2954.16</v>
      </c>
      <c r="Q118" s="141"/>
      <c r="R118" s="141">
        <v>18000</v>
      </c>
      <c r="S118" s="141"/>
      <c r="T118" s="141"/>
      <c r="U118" s="141"/>
      <c r="V118" s="141"/>
      <c r="W118" s="141">
        <v>14366.82</v>
      </c>
      <c r="X118" s="141">
        <f t="shared" si="12"/>
        <v>3633.1800000000003</v>
      </c>
      <c r="Z118" s="174"/>
      <c r="AA118" s="174">
        <v>18000</v>
      </c>
      <c r="AB118" s="174"/>
      <c r="AC118" s="174"/>
      <c r="AD118" s="174"/>
      <c r="AE118" s="174"/>
      <c r="AF118" s="174">
        <v>188.93</v>
      </c>
      <c r="AG118" s="174">
        <f t="shared" si="13"/>
        <v>17811.07</v>
      </c>
      <c r="AI118" s="180">
        <v>18000</v>
      </c>
      <c r="AJ118" s="172">
        <f t="shared" si="14"/>
        <v>18000</v>
      </c>
      <c r="AK118" s="172">
        <f t="shared" si="14"/>
        <v>18000</v>
      </c>
      <c r="AL118" s="172">
        <f>IFERROR(VLOOKUP(B118,[2]rptBudgetaryBudgetCrossOrganiza!$A$4127:$N$4523,13,FALSE),"0")</f>
        <v>8590.2000000000007</v>
      </c>
      <c r="AM118" s="172"/>
      <c r="AN118" s="172"/>
      <c r="AO118" s="172"/>
      <c r="AP118" s="172"/>
      <c r="AQ118" s="172"/>
      <c r="AS118" s="141"/>
      <c r="AT118" s="141"/>
      <c r="AU118" s="141"/>
      <c r="AV118" s="141"/>
      <c r="AW118" s="141"/>
      <c r="AX118" s="141"/>
      <c r="AY118" s="141"/>
      <c r="AZ118" s="141"/>
    </row>
    <row r="119" spans="1:52" x14ac:dyDescent="0.2">
      <c r="A119" s="190">
        <v>4</v>
      </c>
      <c r="B119" s="142" t="s">
        <v>338</v>
      </c>
      <c r="C119" s="191" t="str">
        <f t="shared" si="8"/>
        <v>20</v>
      </c>
      <c r="D119" s="191" t="str">
        <f t="shared" si="9"/>
        <v>28</v>
      </c>
      <c r="E119" s="184" t="str">
        <f t="shared" si="10"/>
        <v>810</v>
      </c>
      <c r="F119" s="201" t="str">
        <f t="shared" si="15"/>
        <v>6100.04</v>
      </c>
      <c r="G119" s="142" t="s">
        <v>128</v>
      </c>
      <c r="H119" s="140">
        <v>2000</v>
      </c>
      <c r="I119" s="140"/>
      <c r="J119" s="140"/>
      <c r="K119" s="140"/>
      <c r="L119" s="140"/>
      <c r="M119" s="140"/>
      <c r="N119" s="140">
        <v>1997.99</v>
      </c>
      <c r="O119" s="140">
        <f t="shared" si="11"/>
        <v>2.0099999999999909</v>
      </c>
      <c r="Q119" s="141"/>
      <c r="R119" s="141">
        <v>2200</v>
      </c>
      <c r="S119" s="141"/>
      <c r="T119" s="141"/>
      <c r="U119" s="141"/>
      <c r="V119" s="141"/>
      <c r="W119" s="141">
        <v>2417.64</v>
      </c>
      <c r="X119" s="141">
        <f t="shared" si="12"/>
        <v>-217.63999999999987</v>
      </c>
      <c r="Z119" s="174"/>
      <c r="AA119" s="174">
        <v>2400</v>
      </c>
      <c r="AB119" s="174"/>
      <c r="AC119" s="174"/>
      <c r="AD119" s="174"/>
      <c r="AE119" s="174"/>
      <c r="AF119" s="174">
        <v>79.92</v>
      </c>
      <c r="AG119" s="174">
        <f t="shared" si="13"/>
        <v>2320.08</v>
      </c>
      <c r="AI119" s="180">
        <v>2400</v>
      </c>
      <c r="AJ119" s="172">
        <f t="shared" si="14"/>
        <v>2400</v>
      </c>
      <c r="AK119" s="172">
        <f t="shared" si="14"/>
        <v>2400</v>
      </c>
      <c r="AL119" s="172">
        <f>IFERROR(VLOOKUP(B119,[2]rptBudgetaryBudgetCrossOrganiza!$A$4127:$N$4523,13,FALSE),"0")</f>
        <v>1036.8499999999999</v>
      </c>
      <c r="AM119" s="172"/>
      <c r="AN119" s="172"/>
      <c r="AO119" s="172"/>
      <c r="AP119" s="172"/>
      <c r="AQ119" s="172"/>
      <c r="AS119" s="141"/>
      <c r="AT119" s="141"/>
      <c r="AU119" s="141"/>
      <c r="AV119" s="141"/>
      <c r="AW119" s="141"/>
      <c r="AX119" s="141"/>
      <c r="AY119" s="141"/>
      <c r="AZ119" s="141"/>
    </row>
    <row r="120" spans="1:52" x14ac:dyDescent="0.2">
      <c r="A120" s="190">
        <v>4</v>
      </c>
      <c r="B120" s="142" t="s">
        <v>339</v>
      </c>
      <c r="C120" s="191" t="str">
        <f t="shared" si="8"/>
        <v>20</v>
      </c>
      <c r="D120" s="191" t="str">
        <f t="shared" si="9"/>
        <v>28</v>
      </c>
      <c r="E120" s="184" t="str">
        <f t="shared" si="10"/>
        <v>811</v>
      </c>
      <c r="F120" s="201" t="str">
        <f t="shared" si="15"/>
        <v>6100.04</v>
      </c>
      <c r="G120" s="142" t="s">
        <v>128</v>
      </c>
      <c r="H120" s="140">
        <v>1500</v>
      </c>
      <c r="I120" s="140"/>
      <c r="J120" s="140"/>
      <c r="K120" s="140"/>
      <c r="L120" s="140"/>
      <c r="M120" s="140"/>
      <c r="N120" s="140">
        <v>1269.47</v>
      </c>
      <c r="O120" s="140">
        <f t="shared" si="11"/>
        <v>230.52999999999997</v>
      </c>
      <c r="Q120" s="141"/>
      <c r="R120" s="141">
        <v>1600</v>
      </c>
      <c r="S120" s="141"/>
      <c r="T120" s="141"/>
      <c r="U120" s="141"/>
      <c r="V120" s="141"/>
      <c r="W120" s="141">
        <v>1318.92</v>
      </c>
      <c r="X120" s="141">
        <f t="shared" si="12"/>
        <v>281.07999999999993</v>
      </c>
      <c r="Z120" s="174"/>
      <c r="AA120" s="174">
        <v>1650</v>
      </c>
      <c r="AB120" s="174"/>
      <c r="AC120" s="174"/>
      <c r="AD120" s="174"/>
      <c r="AE120" s="174"/>
      <c r="AF120" s="174">
        <v>164.23</v>
      </c>
      <c r="AG120" s="174">
        <f t="shared" si="13"/>
        <v>1485.77</v>
      </c>
      <c r="AI120" s="180">
        <v>1650</v>
      </c>
      <c r="AJ120" s="172">
        <f t="shared" si="14"/>
        <v>1650</v>
      </c>
      <c r="AK120" s="172">
        <f t="shared" si="14"/>
        <v>1650</v>
      </c>
      <c r="AL120" s="172">
        <f>IFERROR(VLOOKUP(B120,[2]rptBudgetaryBudgetCrossOrganiza!$A$4127:$N$4523,13,FALSE),"0")</f>
        <v>478.47</v>
      </c>
      <c r="AM120" s="172"/>
      <c r="AN120" s="172"/>
      <c r="AO120" s="172"/>
      <c r="AP120" s="172"/>
      <c r="AQ120" s="172"/>
      <c r="AS120" s="141"/>
      <c r="AT120" s="141"/>
      <c r="AU120" s="141"/>
      <c r="AV120" s="141"/>
      <c r="AW120" s="141"/>
      <c r="AX120" s="141"/>
      <c r="AY120" s="141"/>
      <c r="AZ120" s="141"/>
    </row>
    <row r="121" spans="1:52" x14ac:dyDescent="0.2">
      <c r="A121" s="190">
        <v>4</v>
      </c>
      <c r="B121" s="142" t="s">
        <v>340</v>
      </c>
      <c r="C121" s="191" t="str">
        <f t="shared" si="8"/>
        <v>20</v>
      </c>
      <c r="D121" s="191" t="str">
        <f t="shared" si="9"/>
        <v>28</v>
      </c>
      <c r="E121" s="184" t="str">
        <f t="shared" si="10"/>
        <v>813</v>
      </c>
      <c r="F121" s="201" t="str">
        <f t="shared" si="15"/>
        <v>6100.04</v>
      </c>
      <c r="G121" s="142" t="s">
        <v>128</v>
      </c>
      <c r="H121" s="140">
        <v>850</v>
      </c>
      <c r="I121" s="140"/>
      <c r="J121" s="140"/>
      <c r="K121" s="140"/>
      <c r="L121" s="140"/>
      <c r="M121" s="140"/>
      <c r="N121" s="140">
        <v>813.13</v>
      </c>
      <c r="O121" s="140">
        <f t="shared" si="11"/>
        <v>36.870000000000005</v>
      </c>
      <c r="Q121" s="141"/>
      <c r="R121" s="141">
        <v>1000</v>
      </c>
      <c r="S121" s="141"/>
      <c r="T121" s="141"/>
      <c r="U121" s="141"/>
      <c r="V121" s="141"/>
      <c r="W121" s="141">
        <v>814.16</v>
      </c>
      <c r="X121" s="141">
        <f t="shared" si="12"/>
        <v>185.84000000000003</v>
      </c>
      <c r="Z121" s="174"/>
      <c r="AA121" s="174">
        <v>1050</v>
      </c>
      <c r="AB121" s="174"/>
      <c r="AC121" s="174"/>
      <c r="AD121" s="174"/>
      <c r="AE121" s="174"/>
      <c r="AF121" s="174">
        <v>244.15</v>
      </c>
      <c r="AG121" s="174">
        <f t="shared" si="13"/>
        <v>805.85</v>
      </c>
      <c r="AI121" s="180">
        <v>1050</v>
      </c>
      <c r="AJ121" s="172">
        <f t="shared" si="14"/>
        <v>1050</v>
      </c>
      <c r="AK121" s="172">
        <f t="shared" si="14"/>
        <v>1050</v>
      </c>
      <c r="AL121" s="172">
        <f>IFERROR(VLOOKUP(B121,[2]rptBudgetaryBudgetCrossOrganiza!$A$4127:$N$4523,13,FALSE),"0")</f>
        <v>254.01</v>
      </c>
      <c r="AM121" s="172"/>
      <c r="AN121" s="172"/>
      <c r="AO121" s="172"/>
      <c r="AP121" s="172"/>
      <c r="AQ121" s="172"/>
      <c r="AS121" s="141"/>
      <c r="AT121" s="141"/>
      <c r="AU121" s="141"/>
      <c r="AV121" s="141"/>
      <c r="AW121" s="141"/>
      <c r="AX121" s="141"/>
      <c r="AY121" s="141"/>
      <c r="AZ121" s="141"/>
    </row>
    <row r="122" spans="1:52" x14ac:dyDescent="0.2">
      <c r="A122" s="190">
        <v>4</v>
      </c>
      <c r="B122" s="142" t="s">
        <v>341</v>
      </c>
      <c r="C122" s="191" t="str">
        <f t="shared" si="8"/>
        <v>20</v>
      </c>
      <c r="D122" s="191" t="str">
        <f t="shared" si="9"/>
        <v>28</v>
      </c>
      <c r="E122" s="184" t="str">
        <f t="shared" si="10"/>
        <v>814</v>
      </c>
      <c r="F122" s="201" t="str">
        <f t="shared" si="15"/>
        <v>6100.04</v>
      </c>
      <c r="G122" s="142" t="s">
        <v>128</v>
      </c>
      <c r="H122" s="140">
        <v>10000</v>
      </c>
      <c r="I122" s="140"/>
      <c r="J122" s="140"/>
      <c r="K122" s="140"/>
      <c r="L122" s="140"/>
      <c r="M122" s="140"/>
      <c r="N122" s="140">
        <v>8460.0300000000007</v>
      </c>
      <c r="O122" s="140">
        <f t="shared" si="11"/>
        <v>1539.9699999999993</v>
      </c>
      <c r="Q122" s="141"/>
      <c r="R122" s="141">
        <v>10500</v>
      </c>
      <c r="S122" s="141"/>
      <c r="T122" s="141"/>
      <c r="U122" s="141"/>
      <c r="V122" s="141"/>
      <c r="W122" s="141">
        <v>7702.13</v>
      </c>
      <c r="X122" s="141">
        <f t="shared" si="12"/>
        <v>2797.87</v>
      </c>
      <c r="Z122" s="174"/>
      <c r="AA122" s="174">
        <v>10800</v>
      </c>
      <c r="AB122" s="174"/>
      <c r="AC122" s="174"/>
      <c r="AD122" s="174"/>
      <c r="AE122" s="174"/>
      <c r="AF122" s="174">
        <v>2476.23</v>
      </c>
      <c r="AG122" s="174">
        <f t="shared" si="13"/>
        <v>8323.77</v>
      </c>
      <c r="AI122" s="180">
        <v>10800</v>
      </c>
      <c r="AJ122" s="172">
        <f t="shared" si="14"/>
        <v>10800</v>
      </c>
      <c r="AK122" s="172">
        <f t="shared" si="14"/>
        <v>10800</v>
      </c>
      <c r="AL122" s="172">
        <f>IFERROR(VLOOKUP(B122,[2]rptBudgetaryBudgetCrossOrganiza!$A$4127:$N$4523,13,FALSE),"0")</f>
        <v>2904.22</v>
      </c>
      <c r="AM122" s="172"/>
      <c r="AN122" s="172"/>
      <c r="AO122" s="172"/>
      <c r="AP122" s="172"/>
      <c r="AQ122" s="172"/>
      <c r="AS122" s="141"/>
      <c r="AT122" s="141"/>
      <c r="AU122" s="141"/>
      <c r="AV122" s="141"/>
      <c r="AW122" s="141"/>
      <c r="AX122" s="141"/>
      <c r="AY122" s="141"/>
      <c r="AZ122" s="141"/>
    </row>
    <row r="123" spans="1:52" x14ac:dyDescent="0.2">
      <c r="A123" s="190">
        <v>4</v>
      </c>
      <c r="B123" s="142" t="s">
        <v>342</v>
      </c>
      <c r="C123" s="191" t="str">
        <f t="shared" si="8"/>
        <v>20</v>
      </c>
      <c r="D123" s="191" t="str">
        <f t="shared" si="9"/>
        <v>28</v>
      </c>
      <c r="E123" s="184" t="str">
        <f t="shared" si="10"/>
        <v>815</v>
      </c>
      <c r="F123" s="201" t="str">
        <f t="shared" si="15"/>
        <v>6100.04</v>
      </c>
      <c r="G123" s="142" t="s">
        <v>128</v>
      </c>
      <c r="H123" s="140">
        <v>2000</v>
      </c>
      <c r="I123" s="140"/>
      <c r="J123" s="140"/>
      <c r="K123" s="140"/>
      <c r="L123" s="140"/>
      <c r="M123" s="140"/>
      <c r="N123" s="140">
        <v>1597.55</v>
      </c>
      <c r="O123" s="140">
        <f t="shared" si="11"/>
        <v>402.45000000000005</v>
      </c>
      <c r="Q123" s="141"/>
      <c r="R123" s="141">
        <v>2000</v>
      </c>
      <c r="S123" s="141"/>
      <c r="T123" s="141"/>
      <c r="U123" s="141"/>
      <c r="V123" s="141"/>
      <c r="W123" s="141">
        <v>1553.85</v>
      </c>
      <c r="X123" s="141">
        <f t="shared" si="12"/>
        <v>446.15000000000009</v>
      </c>
      <c r="Z123" s="174"/>
      <c r="AA123" s="174">
        <v>2050</v>
      </c>
      <c r="AB123" s="174"/>
      <c r="AC123" s="174"/>
      <c r="AD123" s="174"/>
      <c r="AE123" s="174"/>
      <c r="AF123" s="174">
        <v>397.86</v>
      </c>
      <c r="AG123" s="174">
        <f t="shared" si="13"/>
        <v>1652.1399999999999</v>
      </c>
      <c r="AI123" s="180">
        <v>2050</v>
      </c>
      <c r="AJ123" s="172">
        <f t="shared" si="14"/>
        <v>2050</v>
      </c>
      <c r="AK123" s="172">
        <f t="shared" si="14"/>
        <v>2050</v>
      </c>
      <c r="AL123" s="172">
        <f>IFERROR(VLOOKUP(B123,[2]rptBudgetaryBudgetCrossOrganiza!$A$4127:$N$4523,13,FALSE),"0")</f>
        <v>446.9</v>
      </c>
      <c r="AM123" s="172"/>
      <c r="AN123" s="172"/>
      <c r="AO123" s="172"/>
      <c r="AP123" s="172"/>
      <c r="AQ123" s="172"/>
      <c r="AS123" s="141"/>
      <c r="AT123" s="141"/>
      <c r="AU123" s="141"/>
      <c r="AV123" s="141"/>
      <c r="AW123" s="141"/>
      <c r="AX123" s="141"/>
      <c r="AY123" s="141"/>
      <c r="AZ123" s="141"/>
    </row>
    <row r="124" spans="1:52" x14ac:dyDescent="0.2">
      <c r="A124" s="190">
        <v>4</v>
      </c>
      <c r="B124" s="142" t="s">
        <v>343</v>
      </c>
      <c r="C124" s="191" t="str">
        <f t="shared" si="8"/>
        <v>20</v>
      </c>
      <c r="D124" s="191" t="str">
        <f t="shared" si="9"/>
        <v>28</v>
      </c>
      <c r="E124" s="184" t="str">
        <f t="shared" si="10"/>
        <v>816</v>
      </c>
      <c r="F124" s="201" t="str">
        <f t="shared" si="15"/>
        <v>6100.04</v>
      </c>
      <c r="G124" s="142" t="s">
        <v>128</v>
      </c>
      <c r="H124" s="140">
        <v>6600</v>
      </c>
      <c r="I124" s="140"/>
      <c r="J124" s="140"/>
      <c r="K124" s="140"/>
      <c r="L124" s="140"/>
      <c r="M124" s="140"/>
      <c r="N124" s="140">
        <v>8221.2000000000007</v>
      </c>
      <c r="O124" s="140">
        <f t="shared" si="11"/>
        <v>-1621.2000000000007</v>
      </c>
      <c r="Q124" s="141"/>
      <c r="R124" s="141">
        <v>8000</v>
      </c>
      <c r="S124" s="141"/>
      <c r="T124" s="141"/>
      <c r="U124" s="141"/>
      <c r="V124" s="141"/>
      <c r="W124" s="141">
        <v>9143.57</v>
      </c>
      <c r="X124" s="141">
        <f t="shared" si="12"/>
        <v>-1143.5699999999997</v>
      </c>
      <c r="Z124" s="174"/>
      <c r="AA124" s="174">
        <v>9000</v>
      </c>
      <c r="AB124" s="174"/>
      <c r="AC124" s="174"/>
      <c r="AD124" s="174"/>
      <c r="AE124" s="174"/>
      <c r="AF124" s="174">
        <v>-758.18</v>
      </c>
      <c r="AG124" s="174">
        <f t="shared" si="13"/>
        <v>9758.18</v>
      </c>
      <c r="AI124" s="180">
        <v>0</v>
      </c>
      <c r="AJ124" s="172">
        <f t="shared" si="14"/>
        <v>0</v>
      </c>
      <c r="AK124" s="172">
        <f t="shared" si="14"/>
        <v>0</v>
      </c>
      <c r="AL124" s="172">
        <f>IFERROR(VLOOKUP(B124,[2]rptBudgetaryBudgetCrossOrganiza!$A$4127:$N$4523,13,FALSE),"0")</f>
        <v>4289.3</v>
      </c>
      <c r="AM124" s="172"/>
      <c r="AN124" s="172"/>
      <c r="AO124" s="172"/>
      <c r="AP124" s="172"/>
      <c r="AQ124" s="172"/>
      <c r="AS124" s="141"/>
      <c r="AT124" s="141"/>
      <c r="AU124" s="141"/>
      <c r="AV124" s="141"/>
      <c r="AW124" s="141"/>
      <c r="AX124" s="141"/>
      <c r="AY124" s="141"/>
      <c r="AZ124" s="141"/>
    </row>
    <row r="125" spans="1:52" x14ac:dyDescent="0.2">
      <c r="A125" s="190">
        <v>4</v>
      </c>
      <c r="B125" s="142" t="s">
        <v>344</v>
      </c>
      <c r="C125" s="191" t="str">
        <f t="shared" si="8"/>
        <v>20</v>
      </c>
      <c r="D125" s="191" t="str">
        <f t="shared" si="9"/>
        <v>28</v>
      </c>
      <c r="E125" s="184" t="str">
        <f t="shared" si="10"/>
        <v>817</v>
      </c>
      <c r="F125" s="201" t="str">
        <f t="shared" si="15"/>
        <v>6100.04</v>
      </c>
      <c r="G125" s="142" t="s">
        <v>128</v>
      </c>
      <c r="H125" s="140">
        <v>7500</v>
      </c>
      <c r="I125" s="140"/>
      <c r="J125" s="140"/>
      <c r="K125" s="140"/>
      <c r="L125" s="140"/>
      <c r="M125" s="140"/>
      <c r="N125" s="140">
        <v>7143.97</v>
      </c>
      <c r="O125" s="140">
        <f t="shared" si="11"/>
        <v>356.02999999999975</v>
      </c>
      <c r="Q125" s="141"/>
      <c r="R125" s="141">
        <v>8000</v>
      </c>
      <c r="S125" s="141"/>
      <c r="T125" s="141"/>
      <c r="U125" s="141"/>
      <c r="V125" s="141"/>
      <c r="W125" s="141">
        <v>6999.62</v>
      </c>
      <c r="X125" s="141">
        <f t="shared" si="12"/>
        <v>1000.3800000000001</v>
      </c>
      <c r="Z125" s="174"/>
      <c r="AA125" s="174">
        <v>8200</v>
      </c>
      <c r="AB125" s="174"/>
      <c r="AC125" s="174"/>
      <c r="AD125" s="174"/>
      <c r="AE125" s="174"/>
      <c r="AF125" s="174">
        <v>401.77</v>
      </c>
      <c r="AG125" s="174">
        <f t="shared" si="13"/>
        <v>7798.23</v>
      </c>
      <c r="AI125" s="180">
        <v>8200</v>
      </c>
      <c r="AJ125" s="172">
        <f t="shared" si="14"/>
        <v>8200</v>
      </c>
      <c r="AK125" s="172">
        <f t="shared" si="14"/>
        <v>8200</v>
      </c>
      <c r="AL125" s="172">
        <f>IFERROR(VLOOKUP(B125,[2]rptBudgetaryBudgetCrossOrganiza!$A$4127:$N$4523,13,FALSE),"0")</f>
        <v>3232.24</v>
      </c>
      <c r="AM125" s="172"/>
      <c r="AN125" s="172"/>
      <c r="AO125" s="172"/>
      <c r="AP125" s="172"/>
      <c r="AQ125" s="172"/>
      <c r="AS125" s="141"/>
      <c r="AT125" s="141"/>
      <c r="AU125" s="141"/>
      <c r="AV125" s="141"/>
      <c r="AW125" s="141"/>
      <c r="AX125" s="141"/>
      <c r="AY125" s="141"/>
      <c r="AZ125" s="141"/>
    </row>
    <row r="126" spans="1:52" x14ac:dyDescent="0.2">
      <c r="A126" s="190">
        <v>4</v>
      </c>
      <c r="B126" s="142" t="s">
        <v>345</v>
      </c>
      <c r="C126" s="191" t="str">
        <f t="shared" si="8"/>
        <v>20</v>
      </c>
      <c r="D126" s="191" t="str">
        <f t="shared" si="9"/>
        <v>28</v>
      </c>
      <c r="E126" s="184" t="str">
        <f t="shared" si="10"/>
        <v>818</v>
      </c>
      <c r="F126" s="201" t="str">
        <f t="shared" si="15"/>
        <v>6100.04</v>
      </c>
      <c r="G126" s="142" t="s">
        <v>128</v>
      </c>
      <c r="H126" s="140">
        <v>4700</v>
      </c>
      <c r="I126" s="140"/>
      <c r="J126" s="140"/>
      <c r="K126" s="140"/>
      <c r="L126" s="140"/>
      <c r="M126" s="140"/>
      <c r="N126" s="140">
        <v>4823.33</v>
      </c>
      <c r="O126" s="140">
        <f t="shared" si="11"/>
        <v>-123.32999999999993</v>
      </c>
      <c r="Q126" s="141"/>
      <c r="R126" s="141">
        <v>4500</v>
      </c>
      <c r="S126" s="141"/>
      <c r="T126" s="141"/>
      <c r="U126" s="141"/>
      <c r="V126" s="141"/>
      <c r="W126" s="141">
        <v>4819.83</v>
      </c>
      <c r="X126" s="141">
        <f t="shared" si="12"/>
        <v>-319.82999999999993</v>
      </c>
      <c r="Z126" s="174"/>
      <c r="AA126" s="174">
        <v>5200</v>
      </c>
      <c r="AB126" s="174"/>
      <c r="AC126" s="174"/>
      <c r="AD126" s="174"/>
      <c r="AE126" s="174"/>
      <c r="AF126" s="174">
        <v>297.95999999999998</v>
      </c>
      <c r="AG126" s="174">
        <f t="shared" si="13"/>
        <v>4902.04</v>
      </c>
      <c r="AI126" s="180">
        <v>5200</v>
      </c>
      <c r="AJ126" s="172">
        <f t="shared" si="14"/>
        <v>5200</v>
      </c>
      <c r="AK126" s="172">
        <f t="shared" si="14"/>
        <v>5200</v>
      </c>
      <c r="AL126" s="172">
        <f>IFERROR(VLOOKUP(B126,[2]rptBudgetaryBudgetCrossOrganiza!$A$4127:$N$4523,13,FALSE),"0")</f>
        <v>1587.99</v>
      </c>
      <c r="AM126" s="172"/>
      <c r="AN126" s="172"/>
      <c r="AO126" s="172"/>
      <c r="AP126" s="172"/>
      <c r="AQ126" s="172"/>
      <c r="AS126" s="141"/>
      <c r="AT126" s="141"/>
      <c r="AU126" s="141"/>
      <c r="AV126" s="141"/>
      <c r="AW126" s="141"/>
      <c r="AX126" s="141"/>
      <c r="AY126" s="141"/>
      <c r="AZ126" s="141"/>
    </row>
    <row r="127" spans="1:52" x14ac:dyDescent="0.2">
      <c r="A127" s="190">
        <v>4</v>
      </c>
      <c r="B127" s="142" t="s">
        <v>346</v>
      </c>
      <c r="C127" s="191" t="str">
        <f t="shared" si="8"/>
        <v>20</v>
      </c>
      <c r="D127" s="191" t="str">
        <f t="shared" si="9"/>
        <v>28</v>
      </c>
      <c r="E127" s="184" t="str">
        <f t="shared" si="10"/>
        <v>819</v>
      </c>
      <c r="F127" s="201" t="str">
        <f t="shared" si="15"/>
        <v>6100.04</v>
      </c>
      <c r="G127" s="142" t="s">
        <v>128</v>
      </c>
      <c r="H127" s="140">
        <v>8200</v>
      </c>
      <c r="I127" s="140"/>
      <c r="J127" s="140"/>
      <c r="K127" s="140"/>
      <c r="L127" s="140"/>
      <c r="M127" s="140"/>
      <c r="N127" s="140">
        <v>10983.33</v>
      </c>
      <c r="O127" s="140">
        <f t="shared" si="11"/>
        <v>-2783.33</v>
      </c>
      <c r="Q127" s="141"/>
      <c r="R127" s="141">
        <v>10000</v>
      </c>
      <c r="S127" s="141"/>
      <c r="T127" s="141"/>
      <c r="U127" s="141"/>
      <c r="V127" s="141"/>
      <c r="W127" s="141">
        <v>6469.24</v>
      </c>
      <c r="X127" s="141">
        <f t="shared" si="12"/>
        <v>3530.76</v>
      </c>
      <c r="Z127" s="174"/>
      <c r="AA127" s="174">
        <v>10500</v>
      </c>
      <c r="AB127" s="174"/>
      <c r="AC127" s="174"/>
      <c r="AD127" s="174"/>
      <c r="AE127" s="174"/>
      <c r="AF127" s="174">
        <v>3308.23</v>
      </c>
      <c r="AG127" s="174">
        <f t="shared" si="13"/>
        <v>7191.77</v>
      </c>
      <c r="AI127" s="180">
        <v>10500</v>
      </c>
      <c r="AJ127" s="172">
        <f t="shared" si="14"/>
        <v>10500</v>
      </c>
      <c r="AK127" s="172">
        <f t="shared" si="14"/>
        <v>10500</v>
      </c>
      <c r="AL127" s="172">
        <f>IFERROR(VLOOKUP(B127,[2]rptBudgetaryBudgetCrossOrganiza!$A$4127:$N$4523,13,FALSE),"0")</f>
        <v>4532.09</v>
      </c>
      <c r="AM127" s="172"/>
      <c r="AN127" s="172"/>
      <c r="AO127" s="172"/>
      <c r="AP127" s="172"/>
      <c r="AQ127" s="172"/>
      <c r="AS127" s="141"/>
      <c r="AT127" s="141"/>
      <c r="AU127" s="141"/>
      <c r="AV127" s="141"/>
      <c r="AW127" s="141"/>
      <c r="AX127" s="141"/>
      <c r="AY127" s="141"/>
      <c r="AZ127" s="141"/>
    </row>
    <row r="128" spans="1:52" x14ac:dyDescent="0.2">
      <c r="A128" s="190">
        <v>4</v>
      </c>
      <c r="B128" s="142" t="s">
        <v>347</v>
      </c>
      <c r="C128" s="191" t="str">
        <f t="shared" si="8"/>
        <v>20</v>
      </c>
      <c r="D128" s="191" t="str">
        <f t="shared" si="9"/>
        <v>28</v>
      </c>
      <c r="E128" s="184" t="str">
        <f t="shared" si="10"/>
        <v>820</v>
      </c>
      <c r="F128" s="201" t="str">
        <f t="shared" si="15"/>
        <v>6100.04</v>
      </c>
      <c r="G128" s="142" t="s">
        <v>128</v>
      </c>
      <c r="H128" s="140">
        <v>5300</v>
      </c>
      <c r="I128" s="140"/>
      <c r="J128" s="140"/>
      <c r="K128" s="140"/>
      <c r="L128" s="140"/>
      <c r="M128" s="140"/>
      <c r="N128" s="140">
        <v>5570.61</v>
      </c>
      <c r="O128" s="140">
        <f t="shared" si="11"/>
        <v>-270.60999999999967</v>
      </c>
      <c r="Q128" s="141"/>
      <c r="R128" s="141">
        <v>5500</v>
      </c>
      <c r="S128" s="141"/>
      <c r="T128" s="141"/>
      <c r="U128" s="141"/>
      <c r="V128" s="141"/>
      <c r="W128" s="141">
        <v>5506.05</v>
      </c>
      <c r="X128" s="141">
        <f t="shared" si="12"/>
        <v>-6.0500000000001819</v>
      </c>
      <c r="Z128" s="174"/>
      <c r="AA128" s="174">
        <v>6000</v>
      </c>
      <c r="AB128" s="174"/>
      <c r="AC128" s="174"/>
      <c r="AD128" s="174"/>
      <c r="AE128" s="174"/>
      <c r="AF128" s="174">
        <v>376.23</v>
      </c>
      <c r="AG128" s="174">
        <f t="shared" si="13"/>
        <v>5623.77</v>
      </c>
      <c r="AI128" s="180">
        <v>6000</v>
      </c>
      <c r="AJ128" s="172">
        <f t="shared" si="14"/>
        <v>6000</v>
      </c>
      <c r="AK128" s="172">
        <f t="shared" si="14"/>
        <v>6000</v>
      </c>
      <c r="AL128" s="172">
        <f>IFERROR(VLOOKUP(B128,[2]rptBudgetaryBudgetCrossOrganiza!$A$4127:$N$4523,13,FALSE),"0")</f>
        <v>1762.01</v>
      </c>
      <c r="AM128" s="172"/>
      <c r="AN128" s="172"/>
      <c r="AO128" s="172"/>
      <c r="AP128" s="172"/>
      <c r="AQ128" s="172"/>
      <c r="AS128" s="141"/>
      <c r="AT128" s="141"/>
      <c r="AU128" s="141"/>
      <c r="AV128" s="141"/>
      <c r="AW128" s="141"/>
      <c r="AX128" s="141"/>
      <c r="AY128" s="141"/>
      <c r="AZ128" s="141"/>
    </row>
    <row r="129" spans="1:52" x14ac:dyDescent="0.2">
      <c r="A129" s="190">
        <v>4</v>
      </c>
      <c r="B129" s="142" t="s">
        <v>348</v>
      </c>
      <c r="C129" s="191" t="str">
        <f t="shared" si="8"/>
        <v>20</v>
      </c>
      <c r="D129" s="191" t="str">
        <f t="shared" si="9"/>
        <v>28</v>
      </c>
      <c r="E129" s="184" t="str">
        <f t="shared" si="10"/>
        <v>822</v>
      </c>
      <c r="F129" s="201" t="str">
        <f t="shared" si="15"/>
        <v>6100.04</v>
      </c>
      <c r="G129" s="142" t="s">
        <v>128</v>
      </c>
      <c r="H129" s="140">
        <v>5300</v>
      </c>
      <c r="I129" s="140"/>
      <c r="J129" s="140"/>
      <c r="K129" s="140"/>
      <c r="L129" s="140"/>
      <c r="M129" s="140"/>
      <c r="N129" s="140">
        <v>5603.21</v>
      </c>
      <c r="O129" s="140">
        <f t="shared" si="11"/>
        <v>-303.21000000000004</v>
      </c>
      <c r="Q129" s="141"/>
      <c r="R129" s="141">
        <v>5500</v>
      </c>
      <c r="S129" s="141"/>
      <c r="T129" s="141"/>
      <c r="U129" s="141"/>
      <c r="V129" s="141"/>
      <c r="W129" s="141">
        <v>5542.43</v>
      </c>
      <c r="X129" s="141">
        <f t="shared" si="12"/>
        <v>-42.430000000000291</v>
      </c>
      <c r="Z129" s="174"/>
      <c r="AA129" s="174">
        <v>5500</v>
      </c>
      <c r="AB129" s="174"/>
      <c r="AC129" s="174"/>
      <c r="AD129" s="174"/>
      <c r="AE129" s="174"/>
      <c r="AF129" s="174">
        <v>-265.04000000000002</v>
      </c>
      <c r="AG129" s="174">
        <f t="shared" si="13"/>
        <v>5765.04</v>
      </c>
      <c r="AI129" s="180">
        <v>5500</v>
      </c>
      <c r="AJ129" s="172">
        <f t="shared" si="14"/>
        <v>5500</v>
      </c>
      <c r="AK129" s="172">
        <f t="shared" si="14"/>
        <v>5500</v>
      </c>
      <c r="AL129" s="172">
        <f>IFERROR(VLOOKUP(B129,[2]rptBudgetaryBudgetCrossOrganiza!$A$4127:$N$4523,13,FALSE),"0")</f>
        <v>2662.64</v>
      </c>
      <c r="AM129" s="172"/>
      <c r="AN129" s="172"/>
      <c r="AO129" s="172"/>
      <c r="AP129" s="172"/>
      <c r="AQ129" s="172"/>
      <c r="AS129" s="141"/>
      <c r="AT129" s="141"/>
      <c r="AU129" s="141"/>
      <c r="AV129" s="141"/>
      <c r="AW129" s="141"/>
      <c r="AX129" s="141"/>
      <c r="AY129" s="141"/>
      <c r="AZ129" s="141"/>
    </row>
    <row r="130" spans="1:52" x14ac:dyDescent="0.2">
      <c r="A130" s="190">
        <v>4</v>
      </c>
      <c r="B130" s="142" t="s">
        <v>349</v>
      </c>
      <c r="C130" s="191" t="str">
        <f t="shared" si="8"/>
        <v>20</v>
      </c>
      <c r="D130" s="191" t="str">
        <f t="shared" si="9"/>
        <v>28</v>
      </c>
      <c r="E130" s="184" t="str">
        <f t="shared" si="10"/>
        <v>823</v>
      </c>
      <c r="F130" s="201" t="str">
        <f t="shared" si="15"/>
        <v>6100.04</v>
      </c>
      <c r="G130" s="142" t="s">
        <v>128</v>
      </c>
      <c r="H130" s="140">
        <v>23100</v>
      </c>
      <c r="I130" s="140"/>
      <c r="J130" s="140"/>
      <c r="K130" s="140"/>
      <c r="L130" s="140"/>
      <c r="M130" s="140"/>
      <c r="N130" s="140">
        <v>22384.99</v>
      </c>
      <c r="O130" s="140">
        <f t="shared" si="11"/>
        <v>715.0099999999984</v>
      </c>
      <c r="Q130" s="141"/>
      <c r="R130" s="141">
        <v>18600</v>
      </c>
      <c r="S130" s="141"/>
      <c r="T130" s="141"/>
      <c r="U130" s="141"/>
      <c r="V130" s="141"/>
      <c r="W130" s="141">
        <v>23292.97</v>
      </c>
      <c r="X130" s="141">
        <f t="shared" si="12"/>
        <v>-4692.9700000000012</v>
      </c>
      <c r="Z130" s="174"/>
      <c r="AA130" s="174">
        <v>19840</v>
      </c>
      <c r="AB130" s="174"/>
      <c r="AC130" s="174"/>
      <c r="AD130" s="174"/>
      <c r="AE130" s="174"/>
      <c r="AF130" s="174">
        <v>-10179.23</v>
      </c>
      <c r="AG130" s="174">
        <f t="shared" si="13"/>
        <v>30019.23</v>
      </c>
      <c r="AI130" s="180">
        <v>19840</v>
      </c>
      <c r="AJ130" s="172">
        <f t="shared" si="14"/>
        <v>19840</v>
      </c>
      <c r="AK130" s="172">
        <f t="shared" si="14"/>
        <v>19840</v>
      </c>
      <c r="AL130" s="172">
        <f>IFERROR(VLOOKUP(B130,[2]rptBudgetaryBudgetCrossOrganiza!$A$4127:$N$4523,13,FALSE),"0")</f>
        <v>12725.26</v>
      </c>
      <c r="AM130" s="172"/>
      <c r="AN130" s="172"/>
      <c r="AO130" s="172"/>
      <c r="AP130" s="172"/>
      <c r="AQ130" s="172"/>
      <c r="AS130" s="141"/>
      <c r="AT130" s="141"/>
      <c r="AU130" s="141"/>
      <c r="AV130" s="141"/>
      <c r="AW130" s="141"/>
      <c r="AX130" s="141"/>
      <c r="AY130" s="141"/>
      <c r="AZ130" s="141"/>
    </row>
    <row r="131" spans="1:52" x14ac:dyDescent="0.2">
      <c r="A131" s="190">
        <v>4</v>
      </c>
      <c r="B131" s="142" t="s">
        <v>350</v>
      </c>
      <c r="C131" s="191" t="str">
        <f t="shared" si="8"/>
        <v>20</v>
      </c>
      <c r="D131" s="191" t="str">
        <f t="shared" si="9"/>
        <v>28</v>
      </c>
      <c r="E131" s="184" t="str">
        <f t="shared" si="10"/>
        <v>824</v>
      </c>
      <c r="F131" s="201" t="str">
        <f t="shared" si="15"/>
        <v>6100.04</v>
      </c>
      <c r="G131" s="142" t="s">
        <v>128</v>
      </c>
      <c r="H131" s="140">
        <v>600</v>
      </c>
      <c r="I131" s="140"/>
      <c r="J131" s="140"/>
      <c r="K131" s="140"/>
      <c r="L131" s="140"/>
      <c r="M131" s="140"/>
      <c r="N131" s="140">
        <v>503.54</v>
      </c>
      <c r="O131" s="140">
        <f t="shared" si="11"/>
        <v>96.45999999999998</v>
      </c>
      <c r="Q131" s="141"/>
      <c r="R131" s="141">
        <v>700</v>
      </c>
      <c r="S131" s="141"/>
      <c r="T131" s="141"/>
      <c r="U131" s="141"/>
      <c r="V131" s="141"/>
      <c r="W131" s="141">
        <v>511.28</v>
      </c>
      <c r="X131" s="141">
        <f t="shared" si="12"/>
        <v>188.72000000000003</v>
      </c>
      <c r="Z131" s="174"/>
      <c r="AA131" s="174">
        <v>650</v>
      </c>
      <c r="AB131" s="174"/>
      <c r="AC131" s="174"/>
      <c r="AD131" s="174"/>
      <c r="AE131" s="174"/>
      <c r="AF131" s="174">
        <v>109.98</v>
      </c>
      <c r="AG131" s="174">
        <f t="shared" si="13"/>
        <v>540.02</v>
      </c>
      <c r="AI131" s="180">
        <v>650</v>
      </c>
      <c r="AJ131" s="172">
        <f t="shared" si="14"/>
        <v>650</v>
      </c>
      <c r="AK131" s="172">
        <f t="shared" si="14"/>
        <v>650</v>
      </c>
      <c r="AL131" s="172">
        <f>IFERROR(VLOOKUP(B131,[2]rptBudgetaryBudgetCrossOrganiza!$A$4127:$N$4523,13,FALSE),"0")</f>
        <v>152.94</v>
      </c>
      <c r="AM131" s="172"/>
      <c r="AN131" s="172"/>
      <c r="AO131" s="172"/>
      <c r="AP131" s="172"/>
      <c r="AQ131" s="172"/>
      <c r="AS131" s="141"/>
      <c r="AT131" s="141"/>
      <c r="AU131" s="141"/>
      <c r="AV131" s="141"/>
      <c r="AW131" s="141"/>
      <c r="AX131" s="141"/>
      <c r="AY131" s="141"/>
      <c r="AZ131" s="141"/>
    </row>
    <row r="132" spans="1:52" x14ac:dyDescent="0.2">
      <c r="A132" s="190">
        <v>4</v>
      </c>
      <c r="B132" s="142" t="s">
        <v>351</v>
      </c>
      <c r="C132" s="191" t="str">
        <f t="shared" ref="C132:C195" si="16">MID(B132,5,2)</f>
        <v>20</v>
      </c>
      <c r="D132" s="191" t="str">
        <f t="shared" ref="D132:D195" si="17">MID(B132,8,2)</f>
        <v>28</v>
      </c>
      <c r="E132" s="184" t="str">
        <f t="shared" ref="E132:E195" si="18">MID(B132,11,3)</f>
        <v>825</v>
      </c>
      <c r="F132" s="201" t="str">
        <f t="shared" si="15"/>
        <v>6100.04</v>
      </c>
      <c r="G132" s="142" t="s">
        <v>128</v>
      </c>
      <c r="H132" s="140">
        <v>5200</v>
      </c>
      <c r="I132" s="140"/>
      <c r="J132" s="140"/>
      <c r="K132" s="140"/>
      <c r="L132" s="140"/>
      <c r="M132" s="140"/>
      <c r="N132" s="140">
        <v>5289.77</v>
      </c>
      <c r="O132" s="140">
        <f t="shared" ref="O132:O195" si="19">H132-N132</f>
        <v>-89.770000000000437</v>
      </c>
      <c r="Q132" s="141"/>
      <c r="R132" s="141">
        <v>5200</v>
      </c>
      <c r="S132" s="141"/>
      <c r="T132" s="141"/>
      <c r="U132" s="141"/>
      <c r="V132" s="141"/>
      <c r="W132" s="141">
        <v>5361.64</v>
      </c>
      <c r="X132" s="141">
        <f t="shared" ref="X132:X195" si="20">R132-W132</f>
        <v>-161.64000000000033</v>
      </c>
      <c r="Z132" s="174"/>
      <c r="AA132" s="174">
        <v>5500</v>
      </c>
      <c r="AB132" s="174"/>
      <c r="AC132" s="174"/>
      <c r="AD132" s="174"/>
      <c r="AE132" s="174"/>
      <c r="AF132" s="174">
        <v>-151.72</v>
      </c>
      <c r="AG132" s="174">
        <f t="shared" ref="AG132:AG195" si="21">AA132-AF132</f>
        <v>5651.72</v>
      </c>
      <c r="AI132" s="180">
        <v>5500</v>
      </c>
      <c r="AJ132" s="172">
        <f t="shared" ref="AJ132:AK195" si="22">AI132</f>
        <v>5500</v>
      </c>
      <c r="AK132" s="172">
        <f t="shared" si="22"/>
        <v>5500</v>
      </c>
      <c r="AL132" s="172">
        <f>IFERROR(VLOOKUP(B132,[2]rptBudgetaryBudgetCrossOrganiza!$A$4127:$N$4523,13,FALSE),"0")</f>
        <v>1773.82</v>
      </c>
      <c r="AM132" s="172"/>
      <c r="AN132" s="172"/>
      <c r="AO132" s="172"/>
      <c r="AP132" s="172"/>
      <c r="AQ132" s="172"/>
      <c r="AS132" s="141"/>
      <c r="AT132" s="141"/>
      <c r="AU132" s="141"/>
      <c r="AV132" s="141"/>
      <c r="AW132" s="141"/>
      <c r="AX132" s="141"/>
      <c r="AY132" s="141"/>
      <c r="AZ132" s="141"/>
    </row>
    <row r="133" spans="1:52" x14ac:dyDescent="0.2">
      <c r="A133" s="190">
        <v>4</v>
      </c>
      <c r="B133" s="142" t="s">
        <v>352</v>
      </c>
      <c r="C133" s="191" t="str">
        <f t="shared" si="16"/>
        <v>20</v>
      </c>
      <c r="D133" s="191" t="str">
        <f t="shared" si="17"/>
        <v>28</v>
      </c>
      <c r="E133" s="184" t="str">
        <f t="shared" si="18"/>
        <v>826</v>
      </c>
      <c r="F133" s="201" t="str">
        <f t="shared" si="15"/>
        <v>6100.04</v>
      </c>
      <c r="G133" s="142" t="s">
        <v>128</v>
      </c>
      <c r="H133" s="140">
        <v>8000</v>
      </c>
      <c r="I133" s="140"/>
      <c r="J133" s="140"/>
      <c r="K133" s="140"/>
      <c r="L133" s="140"/>
      <c r="M133" s="140"/>
      <c r="N133" s="140">
        <v>7328.04</v>
      </c>
      <c r="O133" s="140">
        <f t="shared" si="19"/>
        <v>671.96</v>
      </c>
      <c r="Q133" s="141"/>
      <c r="R133" s="141">
        <v>8000</v>
      </c>
      <c r="S133" s="141"/>
      <c r="T133" s="141"/>
      <c r="U133" s="141"/>
      <c r="V133" s="141"/>
      <c r="W133" s="141">
        <v>7461.87</v>
      </c>
      <c r="X133" s="141">
        <f t="shared" si="20"/>
        <v>538.13000000000011</v>
      </c>
      <c r="Z133" s="174"/>
      <c r="AA133" s="174">
        <v>9000</v>
      </c>
      <c r="AB133" s="174"/>
      <c r="AC133" s="174"/>
      <c r="AD133" s="174"/>
      <c r="AE133" s="174"/>
      <c r="AF133" s="174">
        <v>1151.17</v>
      </c>
      <c r="AG133" s="174">
        <f t="shared" si="21"/>
        <v>7848.83</v>
      </c>
      <c r="AI133" s="180">
        <v>9000</v>
      </c>
      <c r="AJ133" s="172">
        <f t="shared" si="22"/>
        <v>9000</v>
      </c>
      <c r="AK133" s="172">
        <f t="shared" si="22"/>
        <v>9000</v>
      </c>
      <c r="AL133" s="172">
        <f>IFERROR(VLOOKUP(B133,[2]rptBudgetaryBudgetCrossOrganiza!$A$4127:$N$4523,13,FALSE),"0")</f>
        <v>2813.09</v>
      </c>
      <c r="AM133" s="172"/>
      <c r="AN133" s="172"/>
      <c r="AO133" s="172"/>
      <c r="AP133" s="172"/>
      <c r="AQ133" s="172"/>
      <c r="AS133" s="141"/>
      <c r="AT133" s="141"/>
      <c r="AU133" s="141"/>
      <c r="AV133" s="141"/>
      <c r="AW133" s="141"/>
      <c r="AX133" s="141"/>
      <c r="AY133" s="141"/>
      <c r="AZ133" s="141"/>
    </row>
    <row r="134" spans="1:52" x14ac:dyDescent="0.2">
      <c r="A134" s="190">
        <v>4</v>
      </c>
      <c r="B134" s="142" t="s">
        <v>353</v>
      </c>
      <c r="C134" s="191" t="str">
        <f t="shared" si="16"/>
        <v>20</v>
      </c>
      <c r="D134" s="191" t="str">
        <f t="shared" si="17"/>
        <v>28</v>
      </c>
      <c r="E134" s="184" t="str">
        <f t="shared" si="18"/>
        <v>827</v>
      </c>
      <c r="F134" s="201" t="str">
        <f t="shared" ref="F134:F197" si="23">RIGHT(B134,7)</f>
        <v>6100.04</v>
      </c>
      <c r="G134" s="142" t="s">
        <v>128</v>
      </c>
      <c r="H134" s="140">
        <v>850</v>
      </c>
      <c r="I134" s="140"/>
      <c r="J134" s="140"/>
      <c r="K134" s="140"/>
      <c r="L134" s="140"/>
      <c r="M134" s="140"/>
      <c r="N134" s="140">
        <v>717.53</v>
      </c>
      <c r="O134" s="140">
        <f t="shared" si="19"/>
        <v>132.47000000000003</v>
      </c>
      <c r="Q134" s="141"/>
      <c r="R134" s="141">
        <v>950</v>
      </c>
      <c r="S134" s="141"/>
      <c r="T134" s="141"/>
      <c r="U134" s="141"/>
      <c r="V134" s="141"/>
      <c r="W134" s="141">
        <v>740.35</v>
      </c>
      <c r="X134" s="141">
        <f t="shared" si="20"/>
        <v>209.64999999999998</v>
      </c>
      <c r="Z134" s="174"/>
      <c r="AA134" s="174">
        <v>1000</v>
      </c>
      <c r="AB134" s="174"/>
      <c r="AC134" s="174"/>
      <c r="AD134" s="174"/>
      <c r="AE134" s="174"/>
      <c r="AF134" s="174">
        <v>236.89</v>
      </c>
      <c r="AG134" s="174">
        <f t="shared" si="21"/>
        <v>763.11</v>
      </c>
      <c r="AI134" s="180">
        <v>1000</v>
      </c>
      <c r="AJ134" s="172">
        <f t="shared" si="22"/>
        <v>1000</v>
      </c>
      <c r="AK134" s="172">
        <f t="shared" si="22"/>
        <v>1000</v>
      </c>
      <c r="AL134" s="172">
        <f>IFERROR(VLOOKUP(B134,[2]rptBudgetaryBudgetCrossOrganiza!$A$4127:$N$4523,13,FALSE),"0")</f>
        <v>252.22</v>
      </c>
      <c r="AM134" s="172"/>
      <c r="AN134" s="172"/>
      <c r="AO134" s="172"/>
      <c r="AP134" s="172"/>
      <c r="AQ134" s="172"/>
      <c r="AS134" s="141"/>
      <c r="AT134" s="141"/>
      <c r="AU134" s="141"/>
      <c r="AV134" s="141"/>
      <c r="AW134" s="141"/>
      <c r="AX134" s="141"/>
      <c r="AY134" s="141"/>
      <c r="AZ134" s="141"/>
    </row>
    <row r="135" spans="1:52" x14ac:dyDescent="0.2">
      <c r="A135" s="190">
        <v>4</v>
      </c>
      <c r="B135" s="142" t="s">
        <v>354</v>
      </c>
      <c r="C135" s="191" t="str">
        <f t="shared" si="16"/>
        <v>20</v>
      </c>
      <c r="D135" s="191" t="str">
        <f t="shared" si="17"/>
        <v>28</v>
      </c>
      <c r="E135" s="184" t="str">
        <f t="shared" si="18"/>
        <v>828</v>
      </c>
      <c r="F135" s="201" t="str">
        <f t="shared" si="23"/>
        <v>6100.04</v>
      </c>
      <c r="G135" s="142" t="s">
        <v>128</v>
      </c>
      <c r="H135" s="140">
        <v>350</v>
      </c>
      <c r="I135" s="140"/>
      <c r="J135" s="140"/>
      <c r="K135" s="140"/>
      <c r="L135" s="140"/>
      <c r="M135" s="140"/>
      <c r="N135" s="140">
        <v>307.52999999999997</v>
      </c>
      <c r="O135" s="140">
        <f t="shared" si="19"/>
        <v>42.470000000000027</v>
      </c>
      <c r="Q135" s="141"/>
      <c r="R135" s="141">
        <v>500</v>
      </c>
      <c r="S135" s="141"/>
      <c r="T135" s="141"/>
      <c r="U135" s="141"/>
      <c r="V135" s="141"/>
      <c r="W135" s="141">
        <v>317.27999999999997</v>
      </c>
      <c r="X135" s="141">
        <f t="shared" si="20"/>
        <v>182.72000000000003</v>
      </c>
      <c r="Z135" s="174"/>
      <c r="AA135" s="174">
        <v>510</v>
      </c>
      <c r="AB135" s="174"/>
      <c r="AC135" s="174"/>
      <c r="AD135" s="174"/>
      <c r="AE135" s="174"/>
      <c r="AF135" s="174">
        <v>182.96</v>
      </c>
      <c r="AG135" s="174">
        <f t="shared" si="21"/>
        <v>327.03999999999996</v>
      </c>
      <c r="AI135" s="180">
        <v>510</v>
      </c>
      <c r="AJ135" s="172">
        <f t="shared" si="22"/>
        <v>510</v>
      </c>
      <c r="AK135" s="172">
        <f t="shared" si="22"/>
        <v>510</v>
      </c>
      <c r="AL135" s="172">
        <f>IFERROR(VLOOKUP(B135,[2]rptBudgetaryBudgetCrossOrganiza!$A$4127:$N$4523,13,FALSE),"0")</f>
        <v>108.09</v>
      </c>
      <c r="AM135" s="172"/>
      <c r="AN135" s="172"/>
      <c r="AO135" s="172"/>
      <c r="AP135" s="172"/>
      <c r="AQ135" s="172"/>
      <c r="AS135" s="141"/>
      <c r="AT135" s="141"/>
      <c r="AU135" s="141"/>
      <c r="AV135" s="141"/>
      <c r="AW135" s="141"/>
      <c r="AX135" s="141"/>
      <c r="AY135" s="141"/>
      <c r="AZ135" s="141"/>
    </row>
    <row r="136" spans="1:52" x14ac:dyDescent="0.2">
      <c r="A136" s="190">
        <v>4</v>
      </c>
      <c r="B136" s="142" t="s">
        <v>355</v>
      </c>
      <c r="C136" s="191" t="str">
        <f t="shared" si="16"/>
        <v>20</v>
      </c>
      <c r="D136" s="191" t="str">
        <f t="shared" si="17"/>
        <v>28</v>
      </c>
      <c r="E136" s="184" t="str">
        <f t="shared" si="18"/>
        <v>829</v>
      </c>
      <c r="F136" s="201" t="str">
        <f t="shared" si="23"/>
        <v>6100.04</v>
      </c>
      <c r="G136" s="142" t="s">
        <v>128</v>
      </c>
      <c r="H136" s="140">
        <v>1200</v>
      </c>
      <c r="I136" s="140"/>
      <c r="J136" s="140"/>
      <c r="K136" s="140"/>
      <c r="L136" s="140"/>
      <c r="M136" s="140"/>
      <c r="N136" s="140">
        <v>939.75</v>
      </c>
      <c r="O136" s="140">
        <f t="shared" si="19"/>
        <v>260.25</v>
      </c>
      <c r="Q136" s="141"/>
      <c r="R136" s="141">
        <v>1300</v>
      </c>
      <c r="S136" s="141"/>
      <c r="T136" s="141"/>
      <c r="U136" s="141"/>
      <c r="V136" s="141"/>
      <c r="W136" s="141">
        <v>847.5</v>
      </c>
      <c r="X136" s="141">
        <f t="shared" si="20"/>
        <v>452.5</v>
      </c>
      <c r="Z136" s="174"/>
      <c r="AA136" s="174">
        <v>1300</v>
      </c>
      <c r="AB136" s="174"/>
      <c r="AC136" s="174"/>
      <c r="AD136" s="174"/>
      <c r="AE136" s="174"/>
      <c r="AF136" s="174">
        <v>359.77</v>
      </c>
      <c r="AG136" s="174">
        <f t="shared" si="21"/>
        <v>940.23</v>
      </c>
      <c r="AI136" s="180">
        <v>1300</v>
      </c>
      <c r="AJ136" s="172">
        <f t="shared" si="22"/>
        <v>1300</v>
      </c>
      <c r="AK136" s="172">
        <f t="shared" si="22"/>
        <v>1300</v>
      </c>
      <c r="AL136" s="172">
        <f>IFERROR(VLOOKUP(B136,[2]rptBudgetaryBudgetCrossOrganiza!$A$4127:$N$4523,13,FALSE),"0")</f>
        <v>289.95999999999998</v>
      </c>
      <c r="AM136" s="172"/>
      <c r="AN136" s="172"/>
      <c r="AO136" s="172"/>
      <c r="AP136" s="172"/>
      <c r="AQ136" s="172"/>
      <c r="AS136" s="141"/>
      <c r="AT136" s="141"/>
      <c r="AU136" s="141"/>
      <c r="AV136" s="141"/>
      <c r="AW136" s="141"/>
      <c r="AX136" s="141"/>
      <c r="AY136" s="141"/>
      <c r="AZ136" s="141"/>
    </row>
    <row r="137" spans="1:52" x14ac:dyDescent="0.2">
      <c r="A137" s="190">
        <v>4</v>
      </c>
      <c r="B137" s="142" t="s">
        <v>356</v>
      </c>
      <c r="C137" s="191" t="str">
        <f t="shared" si="16"/>
        <v>20</v>
      </c>
      <c r="D137" s="191" t="str">
        <f t="shared" si="17"/>
        <v>28</v>
      </c>
      <c r="E137" s="184" t="str">
        <f t="shared" si="18"/>
        <v>831</v>
      </c>
      <c r="F137" s="201" t="str">
        <f t="shared" si="23"/>
        <v>6100.04</v>
      </c>
      <c r="G137" s="142" t="s">
        <v>128</v>
      </c>
      <c r="H137" s="140">
        <v>1400</v>
      </c>
      <c r="I137" s="140"/>
      <c r="J137" s="140"/>
      <c r="K137" s="140"/>
      <c r="L137" s="140"/>
      <c r="M137" s="140"/>
      <c r="N137" s="140">
        <v>1387.23</v>
      </c>
      <c r="O137" s="140">
        <f t="shared" si="19"/>
        <v>12.769999999999982</v>
      </c>
      <c r="Q137" s="141"/>
      <c r="R137" s="141">
        <v>1400</v>
      </c>
      <c r="S137" s="141"/>
      <c r="T137" s="141"/>
      <c r="U137" s="141"/>
      <c r="V137" s="141"/>
      <c r="W137" s="141">
        <v>1385.31</v>
      </c>
      <c r="X137" s="141">
        <f t="shared" si="20"/>
        <v>14.690000000000055</v>
      </c>
      <c r="Z137" s="174"/>
      <c r="AA137" s="174">
        <v>1400</v>
      </c>
      <c r="AB137" s="174"/>
      <c r="AC137" s="174"/>
      <c r="AD137" s="174"/>
      <c r="AE137" s="174"/>
      <c r="AF137" s="174">
        <v>-5.63</v>
      </c>
      <c r="AG137" s="174">
        <f t="shared" si="21"/>
        <v>1405.63</v>
      </c>
      <c r="AI137" s="180">
        <v>1400</v>
      </c>
      <c r="AJ137" s="172">
        <f t="shared" si="22"/>
        <v>1400</v>
      </c>
      <c r="AK137" s="172">
        <f t="shared" si="22"/>
        <v>1400</v>
      </c>
      <c r="AL137" s="172">
        <f>IFERROR(VLOOKUP(B137,[2]rptBudgetaryBudgetCrossOrganiza!$A$4127:$N$4523,13,FALSE),"0")</f>
        <v>583.27</v>
      </c>
      <c r="AM137" s="172"/>
      <c r="AN137" s="172"/>
      <c r="AO137" s="172"/>
      <c r="AP137" s="172"/>
      <c r="AQ137" s="172"/>
      <c r="AS137" s="141"/>
      <c r="AT137" s="141"/>
      <c r="AU137" s="141"/>
      <c r="AV137" s="141"/>
      <c r="AW137" s="141"/>
      <c r="AX137" s="141"/>
      <c r="AY137" s="141"/>
      <c r="AZ137" s="141"/>
    </row>
    <row r="138" spans="1:52" x14ac:dyDescent="0.2">
      <c r="A138" s="190">
        <v>4</v>
      </c>
      <c r="B138" s="142" t="s">
        <v>357</v>
      </c>
      <c r="C138" s="191" t="str">
        <f t="shared" si="16"/>
        <v>20</v>
      </c>
      <c r="D138" s="191" t="str">
        <f t="shared" si="17"/>
        <v>28</v>
      </c>
      <c r="E138" s="184" t="str">
        <f t="shared" si="18"/>
        <v>832</v>
      </c>
      <c r="F138" s="201" t="str">
        <f t="shared" si="23"/>
        <v>6100.04</v>
      </c>
      <c r="G138" s="142" t="s">
        <v>128</v>
      </c>
      <c r="H138" s="140">
        <v>10000</v>
      </c>
      <c r="I138" s="140"/>
      <c r="J138" s="140"/>
      <c r="K138" s="140"/>
      <c r="L138" s="140"/>
      <c r="M138" s="140"/>
      <c r="N138" s="140">
        <v>11951.38</v>
      </c>
      <c r="O138" s="140">
        <f t="shared" si="19"/>
        <v>-1951.3799999999992</v>
      </c>
      <c r="Q138" s="141"/>
      <c r="R138" s="141">
        <v>12000</v>
      </c>
      <c r="S138" s="141"/>
      <c r="T138" s="141"/>
      <c r="U138" s="141"/>
      <c r="V138" s="141"/>
      <c r="W138" s="141">
        <v>9822.69</v>
      </c>
      <c r="X138" s="141">
        <f t="shared" si="20"/>
        <v>2177.3099999999995</v>
      </c>
      <c r="Z138" s="174"/>
      <c r="AA138" s="174">
        <v>12000</v>
      </c>
      <c r="AB138" s="174"/>
      <c r="AC138" s="174"/>
      <c r="AD138" s="174"/>
      <c r="AE138" s="174"/>
      <c r="AF138" s="174">
        <v>1759.35</v>
      </c>
      <c r="AG138" s="174">
        <f t="shared" si="21"/>
        <v>10240.65</v>
      </c>
      <c r="AI138" s="180">
        <v>12000</v>
      </c>
      <c r="AJ138" s="172">
        <f t="shared" si="22"/>
        <v>12000</v>
      </c>
      <c r="AK138" s="172">
        <f t="shared" si="22"/>
        <v>12000</v>
      </c>
      <c r="AL138" s="172">
        <f>IFERROR(VLOOKUP(B138,[2]rptBudgetaryBudgetCrossOrganiza!$A$4127:$N$4523,13,FALSE),"0")</f>
        <v>4583.26</v>
      </c>
      <c r="AM138" s="172"/>
      <c r="AN138" s="172"/>
      <c r="AO138" s="172"/>
      <c r="AP138" s="172"/>
      <c r="AQ138" s="172"/>
      <c r="AS138" s="141"/>
      <c r="AT138" s="141"/>
      <c r="AU138" s="141"/>
      <c r="AV138" s="141"/>
      <c r="AW138" s="141"/>
      <c r="AX138" s="141"/>
      <c r="AY138" s="141"/>
      <c r="AZ138" s="141"/>
    </row>
    <row r="139" spans="1:52" x14ac:dyDescent="0.2">
      <c r="A139" s="190">
        <v>4</v>
      </c>
      <c r="B139" s="142" t="s">
        <v>358</v>
      </c>
      <c r="C139" s="191" t="str">
        <f t="shared" si="16"/>
        <v>20</v>
      </c>
      <c r="D139" s="191" t="str">
        <f t="shared" si="17"/>
        <v>28</v>
      </c>
      <c r="E139" s="184" t="str">
        <f t="shared" si="18"/>
        <v>833</v>
      </c>
      <c r="F139" s="201" t="str">
        <f t="shared" si="23"/>
        <v>6100.04</v>
      </c>
      <c r="G139" s="142" t="s">
        <v>128</v>
      </c>
      <c r="H139" s="140">
        <v>2200</v>
      </c>
      <c r="I139" s="140"/>
      <c r="J139" s="140"/>
      <c r="K139" s="140"/>
      <c r="L139" s="140"/>
      <c r="M139" s="140"/>
      <c r="N139" s="140">
        <v>1766.19</v>
      </c>
      <c r="O139" s="140">
        <f t="shared" si="19"/>
        <v>433.80999999999995</v>
      </c>
      <c r="Q139" s="141"/>
      <c r="R139" s="141">
        <v>2200</v>
      </c>
      <c r="S139" s="141"/>
      <c r="T139" s="141"/>
      <c r="U139" s="141"/>
      <c r="V139" s="141"/>
      <c r="W139" s="141">
        <v>1976.04</v>
      </c>
      <c r="X139" s="141">
        <f t="shared" si="20"/>
        <v>223.96000000000004</v>
      </c>
      <c r="Z139" s="174"/>
      <c r="AA139" s="174">
        <v>2300</v>
      </c>
      <c r="AB139" s="174"/>
      <c r="AC139" s="174"/>
      <c r="AD139" s="174"/>
      <c r="AE139" s="174"/>
      <c r="AF139" s="174">
        <v>-139.6</v>
      </c>
      <c r="AG139" s="174">
        <f t="shared" si="21"/>
        <v>2439.6</v>
      </c>
      <c r="AI139" s="180">
        <v>2300</v>
      </c>
      <c r="AJ139" s="172">
        <f t="shared" si="22"/>
        <v>2300</v>
      </c>
      <c r="AK139" s="172">
        <f t="shared" si="22"/>
        <v>2300</v>
      </c>
      <c r="AL139" s="172">
        <f>IFERROR(VLOOKUP(B139,[2]rptBudgetaryBudgetCrossOrganiza!$A$4127:$N$4523,13,FALSE),"0")</f>
        <v>1129.05</v>
      </c>
      <c r="AM139" s="172"/>
      <c r="AN139" s="172"/>
      <c r="AO139" s="172"/>
      <c r="AP139" s="172"/>
      <c r="AQ139" s="172"/>
      <c r="AS139" s="141"/>
      <c r="AT139" s="141"/>
      <c r="AU139" s="141"/>
      <c r="AV139" s="141"/>
      <c r="AW139" s="141"/>
      <c r="AX139" s="141"/>
      <c r="AY139" s="141"/>
      <c r="AZ139" s="141"/>
    </row>
    <row r="140" spans="1:52" x14ac:dyDescent="0.2">
      <c r="A140" s="190">
        <v>4</v>
      </c>
      <c r="B140" s="142" t="s">
        <v>359</v>
      </c>
      <c r="C140" s="191" t="str">
        <f t="shared" si="16"/>
        <v>20</v>
      </c>
      <c r="D140" s="191" t="str">
        <f t="shared" si="17"/>
        <v>28</v>
      </c>
      <c r="E140" s="184" t="str">
        <f t="shared" si="18"/>
        <v>834</v>
      </c>
      <c r="F140" s="201" t="str">
        <f t="shared" si="23"/>
        <v>6100.04</v>
      </c>
      <c r="G140" s="142" t="s">
        <v>128</v>
      </c>
      <c r="H140" s="140">
        <v>200</v>
      </c>
      <c r="I140" s="140"/>
      <c r="J140" s="140"/>
      <c r="K140" s="140"/>
      <c r="L140" s="140"/>
      <c r="M140" s="140"/>
      <c r="N140" s="140">
        <v>0</v>
      </c>
      <c r="O140" s="140">
        <f t="shared" si="19"/>
        <v>200</v>
      </c>
      <c r="Q140" s="141"/>
      <c r="R140" s="141">
        <v>200</v>
      </c>
      <c r="S140" s="141"/>
      <c r="T140" s="141"/>
      <c r="U140" s="141"/>
      <c r="V140" s="141"/>
      <c r="W140" s="141">
        <v>0</v>
      </c>
      <c r="X140" s="141">
        <f t="shared" si="20"/>
        <v>200</v>
      </c>
      <c r="Z140" s="174"/>
      <c r="AA140" s="174">
        <v>200</v>
      </c>
      <c r="AB140" s="174"/>
      <c r="AC140" s="174"/>
      <c r="AD140" s="174"/>
      <c r="AE140" s="174"/>
      <c r="AF140" s="174">
        <v>200</v>
      </c>
      <c r="AG140" s="174">
        <f t="shared" si="21"/>
        <v>0</v>
      </c>
      <c r="AI140" s="180">
        <v>200</v>
      </c>
      <c r="AJ140" s="172">
        <f t="shared" si="22"/>
        <v>200</v>
      </c>
      <c r="AK140" s="172">
        <f t="shared" si="22"/>
        <v>200</v>
      </c>
      <c r="AL140" s="172">
        <f>IFERROR(VLOOKUP(B140,[2]rptBudgetaryBudgetCrossOrganiza!$A$4127:$N$4523,13,FALSE),"0")</f>
        <v>0</v>
      </c>
      <c r="AM140" s="172"/>
      <c r="AN140" s="172"/>
      <c r="AO140" s="172"/>
      <c r="AP140" s="172"/>
      <c r="AQ140" s="172"/>
      <c r="AS140" s="141"/>
      <c r="AT140" s="141"/>
      <c r="AU140" s="141"/>
      <c r="AV140" s="141"/>
      <c r="AW140" s="141"/>
      <c r="AX140" s="141"/>
      <c r="AY140" s="141"/>
      <c r="AZ140" s="141"/>
    </row>
    <row r="141" spans="1:52" x14ac:dyDescent="0.2">
      <c r="A141" s="190">
        <v>5</v>
      </c>
      <c r="B141" s="142" t="s">
        <v>360</v>
      </c>
      <c r="C141" s="191" t="str">
        <f t="shared" si="16"/>
        <v>20</v>
      </c>
      <c r="D141" s="191" t="str">
        <f t="shared" si="17"/>
        <v>28</v>
      </c>
      <c r="E141" s="184" t="str">
        <f t="shared" si="18"/>
        <v>835</v>
      </c>
      <c r="F141" s="201" t="str">
        <f t="shared" si="23"/>
        <v>6100.04</v>
      </c>
      <c r="G141" s="142" t="s">
        <v>128</v>
      </c>
      <c r="H141" s="140">
        <v>400</v>
      </c>
      <c r="I141" s="140"/>
      <c r="J141" s="140"/>
      <c r="K141" s="140"/>
      <c r="L141" s="140"/>
      <c r="M141" s="140"/>
      <c r="N141" s="140">
        <v>376.55</v>
      </c>
      <c r="O141" s="140">
        <f t="shared" si="19"/>
        <v>23.449999999999989</v>
      </c>
      <c r="Q141" s="141"/>
      <c r="R141" s="141">
        <v>600</v>
      </c>
      <c r="S141" s="141"/>
      <c r="T141" s="141"/>
      <c r="U141" s="141"/>
      <c r="V141" s="141"/>
      <c r="W141" s="141">
        <v>540.13</v>
      </c>
      <c r="X141" s="141">
        <f t="shared" si="20"/>
        <v>59.870000000000005</v>
      </c>
      <c r="Z141" s="174"/>
      <c r="AA141" s="174">
        <v>650</v>
      </c>
      <c r="AB141" s="174"/>
      <c r="AC141" s="174"/>
      <c r="AD141" s="174"/>
      <c r="AE141" s="174"/>
      <c r="AF141" s="174">
        <v>87.99</v>
      </c>
      <c r="AG141" s="174">
        <f t="shared" si="21"/>
        <v>562.01</v>
      </c>
      <c r="AI141" s="180">
        <v>650</v>
      </c>
      <c r="AJ141" s="172">
        <f t="shared" si="22"/>
        <v>650</v>
      </c>
      <c r="AK141" s="172">
        <f t="shared" si="22"/>
        <v>650</v>
      </c>
      <c r="AL141" s="172">
        <f>IFERROR(VLOOKUP(B141,[2]rptBudgetaryBudgetCrossOrganiza!$A$4127:$N$4523,13,FALSE),"0")</f>
        <v>112.37</v>
      </c>
      <c r="AM141" s="172"/>
      <c r="AN141" s="172"/>
      <c r="AO141" s="172"/>
      <c r="AP141" s="172"/>
      <c r="AQ141" s="172"/>
      <c r="AS141" s="141"/>
      <c r="AT141" s="141"/>
      <c r="AU141" s="141"/>
      <c r="AV141" s="141"/>
      <c r="AW141" s="141"/>
      <c r="AX141" s="141"/>
      <c r="AY141" s="141"/>
      <c r="AZ141" s="141"/>
    </row>
    <row r="142" spans="1:52" x14ac:dyDescent="0.2">
      <c r="A142" s="190">
        <v>6</v>
      </c>
      <c r="B142" s="142" t="s">
        <v>361</v>
      </c>
      <c r="C142" s="191" t="str">
        <f t="shared" si="16"/>
        <v>00</v>
      </c>
      <c r="D142" s="191" t="str">
        <f t="shared" si="17"/>
        <v>00</v>
      </c>
      <c r="E142" s="184" t="str">
        <f t="shared" si="18"/>
        <v>900</v>
      </c>
      <c r="F142" s="201" t="str">
        <f t="shared" si="23"/>
        <v>6240.05</v>
      </c>
      <c r="G142" s="142" t="s">
        <v>129</v>
      </c>
      <c r="H142" s="140">
        <v>0</v>
      </c>
      <c r="I142" s="140"/>
      <c r="J142" s="140"/>
      <c r="K142" s="140"/>
      <c r="L142" s="140"/>
      <c r="M142" s="140"/>
      <c r="N142" s="140">
        <v>0</v>
      </c>
      <c r="O142" s="140">
        <f t="shared" si="19"/>
        <v>0</v>
      </c>
      <c r="Q142" s="141"/>
      <c r="R142" s="141">
        <v>0</v>
      </c>
      <c r="S142" s="141"/>
      <c r="T142" s="141"/>
      <c r="U142" s="141"/>
      <c r="V142" s="141"/>
      <c r="W142" s="141">
        <v>0</v>
      </c>
      <c r="X142" s="141">
        <f t="shared" si="20"/>
        <v>0</v>
      </c>
      <c r="Z142" s="174"/>
      <c r="AA142" s="174">
        <v>2165</v>
      </c>
      <c r="AB142" s="174"/>
      <c r="AC142" s="174"/>
      <c r="AD142" s="174"/>
      <c r="AE142" s="174"/>
      <c r="AF142" s="174">
        <v>634.58000000000004</v>
      </c>
      <c r="AG142" s="174">
        <f t="shared" si="21"/>
        <v>1530.42</v>
      </c>
      <c r="AI142" s="180">
        <v>0</v>
      </c>
      <c r="AJ142" s="172">
        <f t="shared" si="22"/>
        <v>0</v>
      </c>
      <c r="AK142" s="172">
        <f t="shared" si="22"/>
        <v>0</v>
      </c>
      <c r="AL142" s="172">
        <f>IFERROR(VLOOKUP(B142,[2]rptBudgetaryBudgetCrossOrganiza!$A$4127:$N$4523,13,FALSE),"0")</f>
        <v>13142.23</v>
      </c>
      <c r="AM142" s="172"/>
      <c r="AN142" s="172"/>
      <c r="AO142" s="172"/>
      <c r="AP142" s="172"/>
      <c r="AQ142" s="172"/>
      <c r="AS142" s="141"/>
      <c r="AT142" s="141"/>
      <c r="AU142" s="141"/>
      <c r="AV142" s="141"/>
      <c r="AW142" s="141"/>
      <c r="AX142" s="141"/>
      <c r="AY142" s="141"/>
      <c r="AZ142" s="141"/>
    </row>
    <row r="143" spans="1:52" x14ac:dyDescent="0.2">
      <c r="A143" s="190">
        <v>6</v>
      </c>
      <c r="B143" s="142" t="s">
        <v>362</v>
      </c>
      <c r="C143" s="191" t="str">
        <f t="shared" si="16"/>
        <v>20</v>
      </c>
      <c r="D143" s="191" t="str">
        <f t="shared" si="17"/>
        <v>28</v>
      </c>
      <c r="E143" s="184" t="str">
        <f t="shared" si="18"/>
        <v>802</v>
      </c>
      <c r="F143" s="201" t="str">
        <f t="shared" si="23"/>
        <v>6240.05</v>
      </c>
      <c r="G143" s="142" t="s">
        <v>129</v>
      </c>
      <c r="H143" s="140">
        <v>1000</v>
      </c>
      <c r="I143" s="140"/>
      <c r="J143" s="140"/>
      <c r="K143" s="140"/>
      <c r="L143" s="140"/>
      <c r="M143" s="140"/>
      <c r="N143" s="140">
        <v>791.68</v>
      </c>
      <c r="O143" s="140">
        <f t="shared" si="19"/>
        <v>208.32000000000005</v>
      </c>
      <c r="Q143" s="141"/>
      <c r="R143" s="141">
        <v>1500</v>
      </c>
      <c r="S143" s="141"/>
      <c r="T143" s="141"/>
      <c r="U143" s="141"/>
      <c r="V143" s="141"/>
      <c r="W143" s="141">
        <v>817.31</v>
      </c>
      <c r="X143" s="141">
        <f t="shared" si="20"/>
        <v>682.69</v>
      </c>
      <c r="Z143" s="174"/>
      <c r="AA143" s="174">
        <v>1800</v>
      </c>
      <c r="AB143" s="174"/>
      <c r="AC143" s="174"/>
      <c r="AD143" s="174"/>
      <c r="AE143" s="174"/>
      <c r="AF143" s="174">
        <v>1255.26</v>
      </c>
      <c r="AG143" s="174">
        <f t="shared" si="21"/>
        <v>544.74</v>
      </c>
      <c r="AI143" s="180">
        <v>1800</v>
      </c>
      <c r="AJ143" s="172">
        <f t="shared" si="22"/>
        <v>1800</v>
      </c>
      <c r="AK143" s="172">
        <f t="shared" si="22"/>
        <v>1800</v>
      </c>
      <c r="AL143" s="172">
        <f>IFERROR(VLOOKUP(B143,[2]rptBudgetaryBudgetCrossOrganiza!$A$4127:$N$4523,13,FALSE),"0")</f>
        <v>29.85</v>
      </c>
      <c r="AM143" s="172"/>
      <c r="AN143" s="172"/>
      <c r="AO143" s="172"/>
      <c r="AP143" s="172"/>
      <c r="AQ143" s="172"/>
      <c r="AS143" s="141"/>
      <c r="AT143" s="141"/>
      <c r="AU143" s="141"/>
      <c r="AV143" s="141"/>
      <c r="AW143" s="141"/>
      <c r="AX143" s="141"/>
      <c r="AY143" s="141"/>
      <c r="AZ143" s="141"/>
    </row>
    <row r="144" spans="1:52" x14ac:dyDescent="0.2">
      <c r="A144" s="190">
        <v>6</v>
      </c>
      <c r="B144" s="142" t="s">
        <v>363</v>
      </c>
      <c r="C144" s="191" t="str">
        <f t="shared" si="16"/>
        <v>20</v>
      </c>
      <c r="D144" s="191" t="str">
        <f t="shared" si="17"/>
        <v>28</v>
      </c>
      <c r="E144" s="184" t="str">
        <f t="shared" si="18"/>
        <v>803</v>
      </c>
      <c r="F144" s="201" t="str">
        <f t="shared" si="23"/>
        <v>6240.05</v>
      </c>
      <c r="G144" s="142" t="s">
        <v>129</v>
      </c>
      <c r="H144" s="140">
        <v>0</v>
      </c>
      <c r="I144" s="140"/>
      <c r="J144" s="140"/>
      <c r="K144" s="140"/>
      <c r="L144" s="140"/>
      <c r="M144" s="140"/>
      <c r="N144" s="140">
        <v>953</v>
      </c>
      <c r="O144" s="140">
        <f t="shared" si="19"/>
        <v>-953</v>
      </c>
      <c r="Q144" s="141"/>
      <c r="R144" s="141">
        <v>1000</v>
      </c>
      <c r="S144" s="141"/>
      <c r="T144" s="141"/>
      <c r="U144" s="141"/>
      <c r="V144" s="141"/>
      <c r="W144" s="141">
        <v>550</v>
      </c>
      <c r="X144" s="141">
        <f t="shared" si="20"/>
        <v>450</v>
      </c>
      <c r="Z144" s="174"/>
      <c r="AA144" s="174">
        <v>2000</v>
      </c>
      <c r="AB144" s="174"/>
      <c r="AC144" s="174"/>
      <c r="AD144" s="174"/>
      <c r="AE144" s="174"/>
      <c r="AF144" s="174">
        <v>1588</v>
      </c>
      <c r="AG144" s="174">
        <f t="shared" si="21"/>
        <v>412</v>
      </c>
      <c r="AI144" s="180">
        <v>2000</v>
      </c>
      <c r="AJ144" s="172">
        <f t="shared" si="22"/>
        <v>2000</v>
      </c>
      <c r="AK144" s="172">
        <f t="shared" si="22"/>
        <v>2000</v>
      </c>
      <c r="AL144" s="172">
        <f>IFERROR(VLOOKUP(B144,[2]rptBudgetaryBudgetCrossOrganiza!$A$4127:$N$4523,13,FALSE),"0")</f>
        <v>0</v>
      </c>
      <c r="AM144" s="172"/>
      <c r="AN144" s="172"/>
      <c r="AO144" s="172"/>
      <c r="AP144" s="172"/>
      <c r="AQ144" s="172"/>
      <c r="AS144" s="141"/>
      <c r="AT144" s="141"/>
      <c r="AU144" s="141"/>
      <c r="AV144" s="141"/>
      <c r="AW144" s="141"/>
      <c r="AX144" s="141"/>
      <c r="AY144" s="141"/>
      <c r="AZ144" s="141"/>
    </row>
    <row r="145" spans="1:52" x14ac:dyDescent="0.2">
      <c r="A145" s="190">
        <v>9</v>
      </c>
      <c r="B145" s="142" t="s">
        <v>364</v>
      </c>
      <c r="C145" s="191" t="str">
        <f t="shared" si="16"/>
        <v>20</v>
      </c>
      <c r="D145" s="191" t="str">
        <f t="shared" si="17"/>
        <v>28</v>
      </c>
      <c r="E145" s="184" t="str">
        <f t="shared" si="18"/>
        <v>804</v>
      </c>
      <c r="F145" s="201" t="str">
        <f t="shared" si="23"/>
        <v>6240.05</v>
      </c>
      <c r="G145" s="142" t="s">
        <v>129</v>
      </c>
      <c r="H145" s="140">
        <v>400</v>
      </c>
      <c r="I145" s="140"/>
      <c r="J145" s="140"/>
      <c r="K145" s="140"/>
      <c r="L145" s="140"/>
      <c r="M145" s="140"/>
      <c r="N145" s="140">
        <v>780.57</v>
      </c>
      <c r="O145" s="140">
        <f t="shared" si="19"/>
        <v>-380.57000000000005</v>
      </c>
      <c r="Q145" s="141"/>
      <c r="R145" s="141">
        <v>1000</v>
      </c>
      <c r="S145" s="141"/>
      <c r="T145" s="141"/>
      <c r="U145" s="141"/>
      <c r="V145" s="141"/>
      <c r="W145" s="141">
        <v>468.06</v>
      </c>
      <c r="X145" s="141">
        <f t="shared" si="20"/>
        <v>531.94000000000005</v>
      </c>
      <c r="Z145" s="174"/>
      <c r="AA145" s="174">
        <v>1050</v>
      </c>
      <c r="AB145" s="174"/>
      <c r="AC145" s="174"/>
      <c r="AD145" s="174"/>
      <c r="AE145" s="174"/>
      <c r="AF145" s="174">
        <v>257.12</v>
      </c>
      <c r="AG145" s="174">
        <f t="shared" si="21"/>
        <v>792.88</v>
      </c>
      <c r="AI145" s="180">
        <v>1050</v>
      </c>
      <c r="AJ145" s="172">
        <f t="shared" si="22"/>
        <v>1050</v>
      </c>
      <c r="AK145" s="172">
        <f t="shared" si="22"/>
        <v>1050</v>
      </c>
      <c r="AL145" s="172">
        <f>IFERROR(VLOOKUP(B145,[2]rptBudgetaryBudgetCrossOrganiza!$A$4127:$N$4523,13,FALSE),"0")</f>
        <v>29.85</v>
      </c>
      <c r="AM145" s="172"/>
      <c r="AN145" s="172"/>
      <c r="AO145" s="172"/>
      <c r="AP145" s="172"/>
      <c r="AQ145" s="172"/>
      <c r="AS145" s="141"/>
      <c r="AT145" s="141"/>
      <c r="AU145" s="141"/>
      <c r="AV145" s="141"/>
      <c r="AW145" s="141"/>
      <c r="AX145" s="141"/>
      <c r="AY145" s="141"/>
      <c r="AZ145" s="141"/>
    </row>
    <row r="146" spans="1:52" x14ac:dyDescent="0.2">
      <c r="A146" s="190">
        <v>9</v>
      </c>
      <c r="B146" s="142" t="s">
        <v>365</v>
      </c>
      <c r="C146" s="191" t="str">
        <f t="shared" si="16"/>
        <v>20</v>
      </c>
      <c r="D146" s="191" t="str">
        <f t="shared" si="17"/>
        <v>28</v>
      </c>
      <c r="E146" s="184" t="str">
        <f t="shared" si="18"/>
        <v>805</v>
      </c>
      <c r="F146" s="201" t="str">
        <f t="shared" si="23"/>
        <v>6240.05</v>
      </c>
      <c r="G146" s="142" t="s">
        <v>129</v>
      </c>
      <c r="H146" s="140">
        <v>600</v>
      </c>
      <c r="I146" s="140"/>
      <c r="J146" s="140"/>
      <c r="K146" s="140"/>
      <c r="L146" s="140"/>
      <c r="M146" s="140"/>
      <c r="N146" s="140">
        <v>-154.38</v>
      </c>
      <c r="O146" s="140">
        <f t="shared" si="19"/>
        <v>754.38</v>
      </c>
      <c r="Q146" s="141"/>
      <c r="R146" s="141">
        <v>500</v>
      </c>
      <c r="S146" s="141"/>
      <c r="T146" s="141"/>
      <c r="U146" s="141"/>
      <c r="V146" s="141"/>
      <c r="W146" s="141">
        <v>566.38</v>
      </c>
      <c r="X146" s="141">
        <f t="shared" si="20"/>
        <v>-66.38</v>
      </c>
      <c r="Z146" s="174"/>
      <c r="AA146" s="174">
        <v>1550</v>
      </c>
      <c r="AB146" s="174"/>
      <c r="AC146" s="174"/>
      <c r="AD146" s="174"/>
      <c r="AE146" s="174"/>
      <c r="AF146" s="174">
        <v>1052.5</v>
      </c>
      <c r="AG146" s="174">
        <f t="shared" si="21"/>
        <v>497.5</v>
      </c>
      <c r="AI146" s="180">
        <v>1550</v>
      </c>
      <c r="AJ146" s="172">
        <f t="shared" si="22"/>
        <v>1550</v>
      </c>
      <c r="AK146" s="172">
        <f t="shared" si="22"/>
        <v>1550</v>
      </c>
      <c r="AL146" s="172">
        <f>IFERROR(VLOOKUP(B146,[2]rptBudgetaryBudgetCrossOrganiza!$A$4127:$N$4523,13,FALSE),"0")</f>
        <v>29.85</v>
      </c>
      <c r="AM146" s="172"/>
      <c r="AN146" s="172"/>
      <c r="AO146" s="172"/>
      <c r="AP146" s="172"/>
      <c r="AQ146" s="172"/>
      <c r="AS146" s="141"/>
      <c r="AT146" s="141"/>
      <c r="AU146" s="141"/>
      <c r="AV146" s="141"/>
      <c r="AW146" s="141"/>
      <c r="AX146" s="141"/>
      <c r="AY146" s="141"/>
      <c r="AZ146" s="141"/>
    </row>
    <row r="147" spans="1:52" x14ac:dyDescent="0.2">
      <c r="A147" s="190">
        <v>7</v>
      </c>
      <c r="B147" s="142" t="s">
        <v>366</v>
      </c>
      <c r="C147" s="191" t="str">
        <f t="shared" si="16"/>
        <v>20</v>
      </c>
      <c r="D147" s="191" t="str">
        <f t="shared" si="17"/>
        <v>28</v>
      </c>
      <c r="E147" s="184" t="str">
        <f t="shared" si="18"/>
        <v>806</v>
      </c>
      <c r="F147" s="201" t="str">
        <f t="shared" si="23"/>
        <v>6240.05</v>
      </c>
      <c r="G147" s="142" t="s">
        <v>129</v>
      </c>
      <c r="H147" s="140">
        <v>350</v>
      </c>
      <c r="I147" s="140"/>
      <c r="J147" s="140"/>
      <c r="K147" s="140"/>
      <c r="L147" s="140"/>
      <c r="M147" s="140"/>
      <c r="N147" s="140">
        <v>293.72000000000003</v>
      </c>
      <c r="O147" s="140">
        <f t="shared" si="19"/>
        <v>56.279999999999973</v>
      </c>
      <c r="Q147" s="141"/>
      <c r="R147" s="141">
        <v>720</v>
      </c>
      <c r="S147" s="141"/>
      <c r="T147" s="141"/>
      <c r="U147" s="141"/>
      <c r="V147" s="141"/>
      <c r="W147" s="141">
        <v>349.88</v>
      </c>
      <c r="X147" s="141">
        <f t="shared" si="20"/>
        <v>370.12</v>
      </c>
      <c r="Z147" s="174"/>
      <c r="AA147" s="174">
        <v>750</v>
      </c>
      <c r="AB147" s="174"/>
      <c r="AC147" s="174"/>
      <c r="AD147" s="174"/>
      <c r="AE147" s="174"/>
      <c r="AF147" s="174">
        <v>495.69</v>
      </c>
      <c r="AG147" s="174">
        <f t="shared" si="21"/>
        <v>254.31</v>
      </c>
      <c r="AI147" s="180">
        <v>750</v>
      </c>
      <c r="AJ147" s="172">
        <f t="shared" si="22"/>
        <v>750</v>
      </c>
      <c r="AK147" s="172">
        <f t="shared" si="22"/>
        <v>750</v>
      </c>
      <c r="AL147" s="172">
        <f>IFERROR(VLOOKUP(B147,[2]rptBudgetaryBudgetCrossOrganiza!$A$4127:$N$4523,13,FALSE),"0")</f>
        <v>29.85</v>
      </c>
      <c r="AM147" s="172"/>
      <c r="AN147" s="172"/>
      <c r="AO147" s="172"/>
      <c r="AP147" s="172"/>
      <c r="AQ147" s="172"/>
      <c r="AS147" s="141"/>
      <c r="AT147" s="141"/>
      <c r="AU147" s="141"/>
      <c r="AV147" s="141"/>
      <c r="AW147" s="141"/>
      <c r="AX147" s="141"/>
      <c r="AY147" s="141"/>
      <c r="AZ147" s="141"/>
    </row>
    <row r="148" spans="1:52" x14ac:dyDescent="0.2">
      <c r="A148" s="190">
        <v>7</v>
      </c>
      <c r="B148" s="142" t="s">
        <v>367</v>
      </c>
      <c r="C148" s="191" t="str">
        <f t="shared" si="16"/>
        <v>20</v>
      </c>
      <c r="D148" s="191" t="str">
        <f t="shared" si="17"/>
        <v>28</v>
      </c>
      <c r="E148" s="184" t="str">
        <f t="shared" si="18"/>
        <v>807</v>
      </c>
      <c r="F148" s="201" t="str">
        <f t="shared" si="23"/>
        <v>6240.05</v>
      </c>
      <c r="G148" s="142" t="s">
        <v>129</v>
      </c>
      <c r="H148" s="140">
        <v>200</v>
      </c>
      <c r="I148" s="140"/>
      <c r="J148" s="140"/>
      <c r="K148" s="140"/>
      <c r="L148" s="140"/>
      <c r="M148" s="140"/>
      <c r="N148" s="140">
        <v>184.77</v>
      </c>
      <c r="O148" s="140">
        <f t="shared" si="19"/>
        <v>15.22999999999999</v>
      </c>
      <c r="Q148" s="141"/>
      <c r="R148" s="141">
        <v>400</v>
      </c>
      <c r="S148" s="141"/>
      <c r="T148" s="141"/>
      <c r="U148" s="141"/>
      <c r="V148" s="141"/>
      <c r="W148" s="141">
        <v>212.74</v>
      </c>
      <c r="X148" s="141">
        <f t="shared" si="20"/>
        <v>187.26</v>
      </c>
      <c r="Z148" s="174"/>
      <c r="AA148" s="174">
        <v>415</v>
      </c>
      <c r="AB148" s="174"/>
      <c r="AC148" s="174"/>
      <c r="AD148" s="174"/>
      <c r="AE148" s="174"/>
      <c r="AF148" s="174">
        <v>196.93</v>
      </c>
      <c r="AG148" s="174">
        <f t="shared" si="21"/>
        <v>218.07</v>
      </c>
      <c r="AI148" s="180">
        <v>415</v>
      </c>
      <c r="AJ148" s="172">
        <f t="shared" si="22"/>
        <v>415</v>
      </c>
      <c r="AK148" s="172">
        <f t="shared" si="22"/>
        <v>415</v>
      </c>
      <c r="AL148" s="172">
        <f>IFERROR(VLOOKUP(B148,[2]rptBudgetaryBudgetCrossOrganiza!$A$4127:$N$4523,13,FALSE),"0")</f>
        <v>29.85</v>
      </c>
      <c r="AM148" s="172"/>
      <c r="AN148" s="172"/>
      <c r="AO148" s="172"/>
      <c r="AP148" s="172"/>
      <c r="AQ148" s="172"/>
      <c r="AS148" s="141"/>
      <c r="AT148" s="141"/>
      <c r="AU148" s="141"/>
      <c r="AV148" s="141"/>
      <c r="AW148" s="141"/>
      <c r="AX148" s="141"/>
      <c r="AY148" s="141"/>
      <c r="AZ148" s="141"/>
    </row>
    <row r="149" spans="1:52" x14ac:dyDescent="0.2">
      <c r="A149" s="190">
        <v>4</v>
      </c>
      <c r="B149" s="142" t="s">
        <v>368</v>
      </c>
      <c r="C149" s="191" t="str">
        <f t="shared" si="16"/>
        <v>20</v>
      </c>
      <c r="D149" s="191" t="str">
        <f t="shared" si="17"/>
        <v>28</v>
      </c>
      <c r="E149" s="184" t="str">
        <f t="shared" si="18"/>
        <v>808</v>
      </c>
      <c r="F149" s="201" t="str">
        <f t="shared" si="23"/>
        <v>6240.05</v>
      </c>
      <c r="G149" s="142" t="s">
        <v>129</v>
      </c>
      <c r="H149" s="140">
        <v>2000</v>
      </c>
      <c r="I149" s="140"/>
      <c r="J149" s="140"/>
      <c r="K149" s="140"/>
      <c r="L149" s="140"/>
      <c r="M149" s="140"/>
      <c r="N149" s="140">
        <v>2519.85</v>
      </c>
      <c r="O149" s="140">
        <f t="shared" si="19"/>
        <v>-519.84999999999991</v>
      </c>
      <c r="Q149" s="141"/>
      <c r="R149" s="141">
        <v>3000</v>
      </c>
      <c r="S149" s="141"/>
      <c r="T149" s="141"/>
      <c r="U149" s="141"/>
      <c r="V149" s="141"/>
      <c r="W149" s="141">
        <v>2581.29</v>
      </c>
      <c r="X149" s="141">
        <f t="shared" si="20"/>
        <v>418.71000000000004</v>
      </c>
      <c r="Z149" s="174"/>
      <c r="AA149" s="174">
        <v>3500</v>
      </c>
      <c r="AB149" s="174"/>
      <c r="AC149" s="174"/>
      <c r="AD149" s="174"/>
      <c r="AE149" s="174"/>
      <c r="AF149" s="174">
        <v>1173.8399999999999</v>
      </c>
      <c r="AG149" s="174">
        <f t="shared" si="21"/>
        <v>2326.16</v>
      </c>
      <c r="AI149" s="180">
        <v>3500</v>
      </c>
      <c r="AJ149" s="172">
        <f t="shared" si="22"/>
        <v>3500</v>
      </c>
      <c r="AK149" s="172">
        <f t="shared" si="22"/>
        <v>3500</v>
      </c>
      <c r="AL149" s="172">
        <f>IFERROR(VLOOKUP(B149,[2]rptBudgetaryBudgetCrossOrganiza!$A$4127:$N$4523,13,FALSE),"0")</f>
        <v>29.85</v>
      </c>
      <c r="AM149" s="172"/>
      <c r="AN149" s="172"/>
      <c r="AO149" s="172"/>
      <c r="AP149" s="172"/>
      <c r="AQ149" s="172"/>
      <c r="AS149" s="141"/>
      <c r="AT149" s="141"/>
      <c r="AU149" s="141"/>
      <c r="AV149" s="141"/>
      <c r="AW149" s="141"/>
      <c r="AX149" s="141"/>
      <c r="AY149" s="141"/>
      <c r="AZ149" s="141"/>
    </row>
    <row r="150" spans="1:52" x14ac:dyDescent="0.2">
      <c r="A150" s="190">
        <v>4</v>
      </c>
      <c r="B150" s="142" t="s">
        <v>369</v>
      </c>
      <c r="C150" s="191" t="str">
        <f t="shared" si="16"/>
        <v>20</v>
      </c>
      <c r="D150" s="191" t="str">
        <f t="shared" si="17"/>
        <v>28</v>
      </c>
      <c r="E150" s="184" t="str">
        <f t="shared" si="18"/>
        <v>809</v>
      </c>
      <c r="F150" s="201" t="str">
        <f t="shared" si="23"/>
        <v>6240.05</v>
      </c>
      <c r="G150" s="142" t="s">
        <v>129</v>
      </c>
      <c r="H150" s="140">
        <v>3300</v>
      </c>
      <c r="I150" s="140"/>
      <c r="J150" s="140"/>
      <c r="K150" s="140"/>
      <c r="L150" s="140"/>
      <c r="M150" s="140"/>
      <c r="N150" s="140">
        <v>3763.03</v>
      </c>
      <c r="O150" s="140">
        <f t="shared" si="19"/>
        <v>-463.0300000000002</v>
      </c>
      <c r="Q150" s="141"/>
      <c r="R150" s="141">
        <v>4200</v>
      </c>
      <c r="S150" s="141"/>
      <c r="T150" s="141"/>
      <c r="U150" s="141"/>
      <c r="V150" s="141"/>
      <c r="W150" s="141">
        <v>3482.05</v>
      </c>
      <c r="X150" s="141">
        <f t="shared" si="20"/>
        <v>717.94999999999982</v>
      </c>
      <c r="Z150" s="174"/>
      <c r="AA150" s="174">
        <v>4200</v>
      </c>
      <c r="AB150" s="174"/>
      <c r="AC150" s="174"/>
      <c r="AD150" s="174"/>
      <c r="AE150" s="174"/>
      <c r="AF150" s="174">
        <v>909.32</v>
      </c>
      <c r="AG150" s="174">
        <f t="shared" si="21"/>
        <v>3290.68</v>
      </c>
      <c r="AI150" s="180">
        <v>4200</v>
      </c>
      <c r="AJ150" s="172">
        <f t="shared" si="22"/>
        <v>4200</v>
      </c>
      <c r="AK150" s="172">
        <f t="shared" si="22"/>
        <v>4200</v>
      </c>
      <c r="AL150" s="172">
        <f>IFERROR(VLOOKUP(B150,[2]rptBudgetaryBudgetCrossOrganiza!$A$4127:$N$4523,13,FALSE),"0")</f>
        <v>29.85</v>
      </c>
      <c r="AM150" s="172"/>
      <c r="AN150" s="172"/>
      <c r="AO150" s="172"/>
      <c r="AP150" s="172"/>
      <c r="AQ150" s="172"/>
      <c r="AS150" s="141"/>
      <c r="AT150" s="141"/>
      <c r="AU150" s="141"/>
      <c r="AV150" s="141"/>
      <c r="AW150" s="141"/>
      <c r="AX150" s="141"/>
      <c r="AY150" s="141"/>
      <c r="AZ150" s="141"/>
    </row>
    <row r="151" spans="1:52" x14ac:dyDescent="0.2">
      <c r="A151" s="190">
        <v>4</v>
      </c>
      <c r="B151" s="142" t="s">
        <v>370</v>
      </c>
      <c r="C151" s="191" t="str">
        <f t="shared" si="16"/>
        <v>20</v>
      </c>
      <c r="D151" s="191" t="str">
        <f t="shared" si="17"/>
        <v>28</v>
      </c>
      <c r="E151" s="184" t="str">
        <f t="shared" si="18"/>
        <v>810</v>
      </c>
      <c r="F151" s="201" t="str">
        <f t="shared" si="23"/>
        <v>6240.05</v>
      </c>
      <c r="G151" s="142" t="s">
        <v>129</v>
      </c>
      <c r="H151" s="140">
        <v>500</v>
      </c>
      <c r="I151" s="140"/>
      <c r="J151" s="140"/>
      <c r="K151" s="140"/>
      <c r="L151" s="140"/>
      <c r="M151" s="140"/>
      <c r="N151" s="140">
        <v>539.65</v>
      </c>
      <c r="O151" s="140">
        <f t="shared" si="19"/>
        <v>-39.649999999999977</v>
      </c>
      <c r="Q151" s="141"/>
      <c r="R151" s="141">
        <v>900</v>
      </c>
      <c r="S151" s="141"/>
      <c r="T151" s="141"/>
      <c r="U151" s="141"/>
      <c r="V151" s="141"/>
      <c r="W151" s="141">
        <v>498.7</v>
      </c>
      <c r="X151" s="141">
        <f t="shared" si="20"/>
        <v>401.3</v>
      </c>
      <c r="Z151" s="174"/>
      <c r="AA151" s="174">
        <v>950</v>
      </c>
      <c r="AB151" s="174"/>
      <c r="AC151" s="174"/>
      <c r="AD151" s="174"/>
      <c r="AE151" s="174"/>
      <c r="AF151" s="174">
        <v>439.61</v>
      </c>
      <c r="AG151" s="174">
        <f t="shared" si="21"/>
        <v>510.39</v>
      </c>
      <c r="AI151" s="180">
        <v>950</v>
      </c>
      <c r="AJ151" s="172">
        <f t="shared" si="22"/>
        <v>950</v>
      </c>
      <c r="AK151" s="172">
        <f t="shared" si="22"/>
        <v>950</v>
      </c>
      <c r="AL151" s="172">
        <f>IFERROR(VLOOKUP(B151,[2]rptBudgetaryBudgetCrossOrganiza!$A$4127:$N$4523,13,FALSE),"0")</f>
        <v>29.85</v>
      </c>
      <c r="AM151" s="172"/>
      <c r="AN151" s="172"/>
      <c r="AO151" s="172"/>
      <c r="AP151" s="172"/>
      <c r="AQ151" s="172"/>
      <c r="AS151" s="141"/>
      <c r="AT151" s="141"/>
      <c r="AU151" s="141"/>
      <c r="AV151" s="141"/>
      <c r="AW151" s="141"/>
      <c r="AX151" s="141"/>
      <c r="AY151" s="141"/>
      <c r="AZ151" s="141"/>
    </row>
    <row r="152" spans="1:52" x14ac:dyDescent="0.2">
      <c r="A152" s="190">
        <v>4</v>
      </c>
      <c r="B152" s="142" t="s">
        <v>371</v>
      </c>
      <c r="C152" s="191" t="str">
        <f t="shared" si="16"/>
        <v>20</v>
      </c>
      <c r="D152" s="191" t="str">
        <f t="shared" si="17"/>
        <v>28</v>
      </c>
      <c r="E152" s="184" t="str">
        <f t="shared" si="18"/>
        <v>811</v>
      </c>
      <c r="F152" s="201" t="str">
        <f t="shared" si="23"/>
        <v>6240.05</v>
      </c>
      <c r="G152" s="142" t="s">
        <v>129</v>
      </c>
      <c r="H152" s="140">
        <v>450</v>
      </c>
      <c r="I152" s="140"/>
      <c r="J152" s="140"/>
      <c r="K152" s="140"/>
      <c r="L152" s="140"/>
      <c r="M152" s="140"/>
      <c r="N152" s="140">
        <v>683.21</v>
      </c>
      <c r="O152" s="140">
        <f t="shared" si="19"/>
        <v>-233.21000000000004</v>
      </c>
      <c r="Q152" s="141"/>
      <c r="R152" s="141">
        <v>1600</v>
      </c>
      <c r="S152" s="141"/>
      <c r="T152" s="141"/>
      <c r="U152" s="141"/>
      <c r="V152" s="141"/>
      <c r="W152" s="141">
        <v>539</v>
      </c>
      <c r="X152" s="141">
        <f t="shared" si="20"/>
        <v>1061</v>
      </c>
      <c r="Z152" s="174"/>
      <c r="AA152" s="174">
        <v>1650</v>
      </c>
      <c r="AB152" s="174"/>
      <c r="AC152" s="174"/>
      <c r="AD152" s="174"/>
      <c r="AE152" s="174"/>
      <c r="AF152" s="174">
        <v>1071.07</v>
      </c>
      <c r="AG152" s="174">
        <f t="shared" si="21"/>
        <v>578.93000000000006</v>
      </c>
      <c r="AI152" s="180">
        <v>1650</v>
      </c>
      <c r="AJ152" s="172">
        <f t="shared" si="22"/>
        <v>1650</v>
      </c>
      <c r="AK152" s="172">
        <f t="shared" si="22"/>
        <v>1650</v>
      </c>
      <c r="AL152" s="172">
        <f>IFERROR(VLOOKUP(B152,[2]rptBudgetaryBudgetCrossOrganiza!$A$4127:$N$4523,13,FALSE),"0")</f>
        <v>29.85</v>
      </c>
      <c r="AM152" s="172"/>
      <c r="AN152" s="172"/>
      <c r="AO152" s="172"/>
      <c r="AP152" s="172"/>
      <c r="AQ152" s="172"/>
      <c r="AS152" s="141"/>
      <c r="AT152" s="141"/>
      <c r="AU152" s="141"/>
      <c r="AV152" s="141"/>
      <c r="AW152" s="141"/>
      <c r="AX152" s="141"/>
      <c r="AY152" s="141"/>
      <c r="AZ152" s="141"/>
    </row>
    <row r="153" spans="1:52" x14ac:dyDescent="0.2">
      <c r="A153" s="190">
        <v>4</v>
      </c>
      <c r="B153" s="142" t="s">
        <v>372</v>
      </c>
      <c r="C153" s="191" t="str">
        <f t="shared" si="16"/>
        <v>20</v>
      </c>
      <c r="D153" s="191" t="str">
        <f t="shared" si="17"/>
        <v>28</v>
      </c>
      <c r="E153" s="184" t="str">
        <f t="shared" si="18"/>
        <v>812</v>
      </c>
      <c r="F153" s="201" t="str">
        <f t="shared" si="23"/>
        <v>6240.05</v>
      </c>
      <c r="G153" s="142" t="s">
        <v>129</v>
      </c>
      <c r="H153" s="140">
        <v>1325</v>
      </c>
      <c r="I153" s="140"/>
      <c r="J153" s="140"/>
      <c r="K153" s="140"/>
      <c r="L153" s="140"/>
      <c r="M153" s="140"/>
      <c r="N153" s="140">
        <v>1263.5</v>
      </c>
      <c r="O153" s="140">
        <f t="shared" si="19"/>
        <v>61.5</v>
      </c>
      <c r="Q153" s="141"/>
      <c r="R153" s="141">
        <v>1325</v>
      </c>
      <c r="S153" s="141"/>
      <c r="T153" s="141"/>
      <c r="U153" s="141"/>
      <c r="V153" s="141"/>
      <c r="W153" s="141">
        <v>1263.5</v>
      </c>
      <c r="X153" s="141">
        <f t="shared" si="20"/>
        <v>61.5</v>
      </c>
      <c r="Z153" s="174"/>
      <c r="AA153" s="174">
        <v>1300</v>
      </c>
      <c r="AB153" s="174"/>
      <c r="AC153" s="174"/>
      <c r="AD153" s="174"/>
      <c r="AE153" s="174"/>
      <c r="AF153" s="174">
        <v>36.5</v>
      </c>
      <c r="AG153" s="174">
        <f t="shared" si="21"/>
        <v>1263.5</v>
      </c>
      <c r="AI153" s="180">
        <v>1300</v>
      </c>
      <c r="AJ153" s="172">
        <f t="shared" si="22"/>
        <v>1300</v>
      </c>
      <c r="AK153" s="172">
        <f t="shared" si="22"/>
        <v>1300</v>
      </c>
      <c r="AL153" s="172">
        <f>IFERROR(VLOOKUP(B153,[2]rptBudgetaryBudgetCrossOrganiza!$A$4127:$N$4523,13,FALSE),"0")</f>
        <v>0</v>
      </c>
      <c r="AM153" s="172"/>
      <c r="AN153" s="172"/>
      <c r="AO153" s="172"/>
      <c r="AP153" s="172"/>
      <c r="AQ153" s="172"/>
      <c r="AS153" s="141"/>
      <c r="AT153" s="141"/>
      <c r="AU153" s="141"/>
      <c r="AV153" s="141"/>
      <c r="AW153" s="141"/>
      <c r="AX153" s="141"/>
      <c r="AY153" s="141"/>
      <c r="AZ153" s="141"/>
    </row>
    <row r="154" spans="1:52" x14ac:dyDescent="0.2">
      <c r="A154" s="190">
        <v>4</v>
      </c>
      <c r="B154" s="142" t="s">
        <v>373</v>
      </c>
      <c r="C154" s="191" t="str">
        <f t="shared" si="16"/>
        <v>20</v>
      </c>
      <c r="D154" s="191" t="str">
        <f t="shared" si="17"/>
        <v>28</v>
      </c>
      <c r="E154" s="184" t="str">
        <f t="shared" si="18"/>
        <v>813</v>
      </c>
      <c r="F154" s="201" t="str">
        <f t="shared" si="23"/>
        <v>6240.05</v>
      </c>
      <c r="G154" s="142" t="s">
        <v>129</v>
      </c>
      <c r="H154" s="140">
        <v>300</v>
      </c>
      <c r="I154" s="140"/>
      <c r="J154" s="140"/>
      <c r="K154" s="140"/>
      <c r="L154" s="140"/>
      <c r="M154" s="140"/>
      <c r="N154" s="140">
        <v>227.06</v>
      </c>
      <c r="O154" s="140">
        <f t="shared" si="19"/>
        <v>72.94</v>
      </c>
      <c r="Q154" s="141"/>
      <c r="R154" s="141">
        <v>425</v>
      </c>
      <c r="S154" s="141"/>
      <c r="T154" s="141"/>
      <c r="U154" s="141"/>
      <c r="V154" s="141"/>
      <c r="W154" s="141">
        <v>281.86</v>
      </c>
      <c r="X154" s="141">
        <f t="shared" si="20"/>
        <v>143.13999999999999</v>
      </c>
      <c r="Z154" s="174"/>
      <c r="AA154" s="174">
        <v>435</v>
      </c>
      <c r="AB154" s="174"/>
      <c r="AC154" s="174"/>
      <c r="AD154" s="174"/>
      <c r="AE154" s="174"/>
      <c r="AF154" s="174">
        <v>209.71</v>
      </c>
      <c r="AG154" s="174">
        <f t="shared" si="21"/>
        <v>225.29</v>
      </c>
      <c r="AI154" s="180">
        <v>435</v>
      </c>
      <c r="AJ154" s="172">
        <f t="shared" si="22"/>
        <v>435</v>
      </c>
      <c r="AK154" s="172">
        <f t="shared" si="22"/>
        <v>435</v>
      </c>
      <c r="AL154" s="172">
        <f>IFERROR(VLOOKUP(B154,[2]rptBudgetaryBudgetCrossOrganiza!$A$4127:$N$4523,13,FALSE),"0")</f>
        <v>29.85</v>
      </c>
      <c r="AM154" s="172"/>
      <c r="AN154" s="172"/>
      <c r="AO154" s="172"/>
      <c r="AP154" s="172"/>
      <c r="AQ154" s="172"/>
      <c r="AS154" s="141"/>
      <c r="AT154" s="141"/>
      <c r="AU154" s="141"/>
      <c r="AV154" s="141"/>
      <c r="AW154" s="141"/>
      <c r="AX154" s="141"/>
      <c r="AY154" s="141"/>
      <c r="AZ154" s="141"/>
    </row>
    <row r="155" spans="1:52" x14ac:dyDescent="0.2">
      <c r="A155" s="190">
        <v>4</v>
      </c>
      <c r="B155" s="142" t="s">
        <v>374</v>
      </c>
      <c r="C155" s="191" t="str">
        <f t="shared" si="16"/>
        <v>20</v>
      </c>
      <c r="D155" s="191" t="str">
        <f t="shared" si="17"/>
        <v>28</v>
      </c>
      <c r="E155" s="184" t="str">
        <f t="shared" si="18"/>
        <v>814</v>
      </c>
      <c r="F155" s="201" t="str">
        <f t="shared" si="23"/>
        <v>6240.05</v>
      </c>
      <c r="G155" s="142" t="s">
        <v>129</v>
      </c>
      <c r="H155" s="140">
        <v>10000</v>
      </c>
      <c r="I155" s="140"/>
      <c r="J155" s="140"/>
      <c r="K155" s="140"/>
      <c r="L155" s="140"/>
      <c r="M155" s="140"/>
      <c r="N155" s="140">
        <v>11142.28</v>
      </c>
      <c r="O155" s="140">
        <f t="shared" si="19"/>
        <v>-1142.2800000000007</v>
      </c>
      <c r="Q155" s="141"/>
      <c r="R155" s="141">
        <v>7000</v>
      </c>
      <c r="S155" s="141"/>
      <c r="T155" s="141"/>
      <c r="U155" s="141"/>
      <c r="V155" s="141"/>
      <c r="W155" s="141">
        <v>10183.040000000001</v>
      </c>
      <c r="X155" s="141">
        <f t="shared" si="20"/>
        <v>-3183.0400000000009</v>
      </c>
      <c r="Z155" s="174"/>
      <c r="AA155" s="174">
        <v>7200</v>
      </c>
      <c r="AB155" s="174"/>
      <c r="AC155" s="174"/>
      <c r="AD155" s="174"/>
      <c r="AE155" s="174"/>
      <c r="AF155" s="174">
        <v>-2396.13</v>
      </c>
      <c r="AG155" s="174">
        <f t="shared" si="21"/>
        <v>9596.130000000001</v>
      </c>
      <c r="AI155" s="180">
        <v>7200</v>
      </c>
      <c r="AJ155" s="172">
        <f t="shared" si="22"/>
        <v>7200</v>
      </c>
      <c r="AK155" s="172">
        <f t="shared" si="22"/>
        <v>7200</v>
      </c>
      <c r="AL155" s="172">
        <f>IFERROR(VLOOKUP(B155,[2]rptBudgetaryBudgetCrossOrganiza!$A$4127:$N$4523,13,FALSE),"0")</f>
        <v>1979.85</v>
      </c>
      <c r="AM155" s="172"/>
      <c r="AN155" s="172"/>
      <c r="AO155" s="172"/>
      <c r="AP155" s="172"/>
      <c r="AQ155" s="172"/>
      <c r="AS155" s="141"/>
      <c r="AT155" s="141"/>
      <c r="AU155" s="141"/>
      <c r="AV155" s="141"/>
      <c r="AW155" s="141"/>
      <c r="AX155" s="141"/>
      <c r="AY155" s="141"/>
      <c r="AZ155" s="141"/>
    </row>
    <row r="156" spans="1:52" x14ac:dyDescent="0.2">
      <c r="A156" s="190">
        <v>4</v>
      </c>
      <c r="B156" s="142" t="s">
        <v>375</v>
      </c>
      <c r="C156" s="191" t="str">
        <f t="shared" si="16"/>
        <v>20</v>
      </c>
      <c r="D156" s="191" t="str">
        <f t="shared" si="17"/>
        <v>28</v>
      </c>
      <c r="E156" s="184" t="str">
        <f t="shared" si="18"/>
        <v>815</v>
      </c>
      <c r="F156" s="201" t="str">
        <f t="shared" si="23"/>
        <v>6240.05</v>
      </c>
      <c r="G156" s="142" t="s">
        <v>129</v>
      </c>
      <c r="H156" s="140">
        <v>400</v>
      </c>
      <c r="I156" s="140"/>
      <c r="J156" s="140"/>
      <c r="K156" s="140"/>
      <c r="L156" s="140"/>
      <c r="M156" s="140"/>
      <c r="N156" s="140">
        <v>285.2</v>
      </c>
      <c r="O156" s="140">
        <f t="shared" si="19"/>
        <v>114.80000000000001</v>
      </c>
      <c r="Q156" s="141"/>
      <c r="R156" s="141">
        <v>650</v>
      </c>
      <c r="S156" s="141"/>
      <c r="T156" s="141"/>
      <c r="U156" s="141"/>
      <c r="V156" s="141"/>
      <c r="W156" s="141">
        <v>286.01</v>
      </c>
      <c r="X156" s="141">
        <f t="shared" si="20"/>
        <v>363.99</v>
      </c>
      <c r="Z156" s="174"/>
      <c r="AA156" s="174">
        <v>660</v>
      </c>
      <c r="AB156" s="174"/>
      <c r="AC156" s="174"/>
      <c r="AD156" s="174"/>
      <c r="AE156" s="174"/>
      <c r="AF156" s="174">
        <v>446.46</v>
      </c>
      <c r="AG156" s="174">
        <f t="shared" si="21"/>
        <v>213.54000000000002</v>
      </c>
      <c r="AI156" s="180">
        <v>660</v>
      </c>
      <c r="AJ156" s="172">
        <f t="shared" si="22"/>
        <v>660</v>
      </c>
      <c r="AK156" s="172">
        <f t="shared" si="22"/>
        <v>660</v>
      </c>
      <c r="AL156" s="172">
        <f>IFERROR(VLOOKUP(B156,[2]rptBudgetaryBudgetCrossOrganiza!$A$4127:$N$4523,13,FALSE),"0")</f>
        <v>0</v>
      </c>
      <c r="AM156" s="172"/>
      <c r="AN156" s="172"/>
      <c r="AO156" s="172"/>
      <c r="AP156" s="172"/>
      <c r="AQ156" s="172"/>
      <c r="AS156" s="141"/>
      <c r="AT156" s="141"/>
      <c r="AU156" s="141"/>
      <c r="AV156" s="141"/>
      <c r="AW156" s="141"/>
      <c r="AX156" s="141"/>
      <c r="AY156" s="141"/>
      <c r="AZ156" s="141"/>
    </row>
    <row r="157" spans="1:52" x14ac:dyDescent="0.2">
      <c r="A157" s="190">
        <v>4</v>
      </c>
      <c r="B157" s="142" t="s">
        <v>376</v>
      </c>
      <c r="C157" s="191" t="str">
        <f t="shared" si="16"/>
        <v>20</v>
      </c>
      <c r="D157" s="191" t="str">
        <f t="shared" si="17"/>
        <v>28</v>
      </c>
      <c r="E157" s="184" t="str">
        <f t="shared" si="18"/>
        <v>816</v>
      </c>
      <c r="F157" s="201" t="str">
        <f t="shared" si="23"/>
        <v>6240.05</v>
      </c>
      <c r="G157" s="142" t="s">
        <v>129</v>
      </c>
      <c r="H157" s="140">
        <v>1500</v>
      </c>
      <c r="I157" s="140"/>
      <c r="J157" s="140"/>
      <c r="K157" s="140"/>
      <c r="L157" s="140"/>
      <c r="M157" s="140"/>
      <c r="N157" s="140">
        <v>1444.84</v>
      </c>
      <c r="O157" s="140">
        <f t="shared" si="19"/>
        <v>55.160000000000082</v>
      </c>
      <c r="Q157" s="141"/>
      <c r="R157" s="141">
        <v>2000</v>
      </c>
      <c r="S157" s="141"/>
      <c r="T157" s="141"/>
      <c r="U157" s="141"/>
      <c r="V157" s="141"/>
      <c r="W157" s="141">
        <v>1516.96</v>
      </c>
      <c r="X157" s="141">
        <f t="shared" si="20"/>
        <v>483.03999999999996</v>
      </c>
      <c r="Z157" s="174"/>
      <c r="AA157" s="174">
        <v>2000</v>
      </c>
      <c r="AB157" s="174"/>
      <c r="AC157" s="174"/>
      <c r="AD157" s="174"/>
      <c r="AE157" s="174"/>
      <c r="AF157" s="174">
        <v>493.07</v>
      </c>
      <c r="AG157" s="174">
        <f t="shared" si="21"/>
        <v>1506.93</v>
      </c>
      <c r="AI157" s="180">
        <v>0</v>
      </c>
      <c r="AJ157" s="172">
        <f t="shared" si="22"/>
        <v>0</v>
      </c>
      <c r="AK157" s="172">
        <f t="shared" si="22"/>
        <v>0</v>
      </c>
      <c r="AL157" s="172">
        <f>IFERROR(VLOOKUP(B157,[2]rptBudgetaryBudgetCrossOrganiza!$A$4127:$N$4523,13,FALSE),"0")</f>
        <v>29.85</v>
      </c>
      <c r="AM157" s="172"/>
      <c r="AN157" s="172"/>
      <c r="AO157" s="172"/>
      <c r="AP157" s="172"/>
      <c r="AQ157" s="172"/>
      <c r="AS157" s="141"/>
      <c r="AT157" s="141"/>
      <c r="AU157" s="141"/>
      <c r="AV157" s="141"/>
      <c r="AW157" s="141"/>
      <c r="AX157" s="141"/>
      <c r="AY157" s="141"/>
      <c r="AZ157" s="141"/>
    </row>
    <row r="158" spans="1:52" x14ac:dyDescent="0.2">
      <c r="A158" s="190">
        <v>4</v>
      </c>
      <c r="B158" s="142" t="s">
        <v>377</v>
      </c>
      <c r="C158" s="191" t="str">
        <f t="shared" si="16"/>
        <v>20</v>
      </c>
      <c r="D158" s="191" t="str">
        <f t="shared" si="17"/>
        <v>28</v>
      </c>
      <c r="E158" s="184" t="str">
        <f t="shared" si="18"/>
        <v>817</v>
      </c>
      <c r="F158" s="201" t="str">
        <f t="shared" si="23"/>
        <v>6240.05</v>
      </c>
      <c r="G158" s="142" t="s">
        <v>129</v>
      </c>
      <c r="H158" s="140">
        <v>3200</v>
      </c>
      <c r="I158" s="140"/>
      <c r="J158" s="140"/>
      <c r="K158" s="140"/>
      <c r="L158" s="140"/>
      <c r="M158" s="140"/>
      <c r="N158" s="140">
        <v>3754.42</v>
      </c>
      <c r="O158" s="140">
        <f t="shared" si="19"/>
        <v>-554.42000000000007</v>
      </c>
      <c r="Q158" s="141"/>
      <c r="R158" s="141">
        <v>5000</v>
      </c>
      <c r="S158" s="141"/>
      <c r="T158" s="141"/>
      <c r="U158" s="141"/>
      <c r="V158" s="141"/>
      <c r="W158" s="141">
        <v>3848.75</v>
      </c>
      <c r="X158" s="141">
        <f t="shared" si="20"/>
        <v>1151.25</v>
      </c>
      <c r="Z158" s="174"/>
      <c r="AA158" s="174">
        <v>5500</v>
      </c>
      <c r="AB158" s="174"/>
      <c r="AC158" s="174"/>
      <c r="AD158" s="174"/>
      <c r="AE158" s="174"/>
      <c r="AF158" s="174">
        <v>2101.37</v>
      </c>
      <c r="AG158" s="174">
        <f t="shared" si="21"/>
        <v>3398.63</v>
      </c>
      <c r="AI158" s="180">
        <v>5500</v>
      </c>
      <c r="AJ158" s="172">
        <f t="shared" si="22"/>
        <v>5500</v>
      </c>
      <c r="AK158" s="172">
        <f t="shared" si="22"/>
        <v>5500</v>
      </c>
      <c r="AL158" s="172">
        <f>IFERROR(VLOOKUP(B158,[2]rptBudgetaryBudgetCrossOrganiza!$A$4127:$N$4523,13,FALSE),"0")</f>
        <v>119.4</v>
      </c>
      <c r="AM158" s="172"/>
      <c r="AN158" s="172"/>
      <c r="AO158" s="172"/>
      <c r="AP158" s="172"/>
      <c r="AQ158" s="172"/>
      <c r="AS158" s="141"/>
      <c r="AT158" s="141"/>
      <c r="AU158" s="141"/>
      <c r="AV158" s="141"/>
      <c r="AW158" s="141"/>
      <c r="AX158" s="141"/>
      <c r="AY158" s="141"/>
      <c r="AZ158" s="141"/>
    </row>
    <row r="159" spans="1:52" x14ac:dyDescent="0.2">
      <c r="A159" s="190">
        <v>4</v>
      </c>
      <c r="B159" s="142" t="s">
        <v>378</v>
      </c>
      <c r="C159" s="191" t="str">
        <f t="shared" si="16"/>
        <v>20</v>
      </c>
      <c r="D159" s="191" t="str">
        <f t="shared" si="17"/>
        <v>28</v>
      </c>
      <c r="E159" s="184" t="str">
        <f t="shared" si="18"/>
        <v>818</v>
      </c>
      <c r="F159" s="201" t="str">
        <f t="shared" si="23"/>
        <v>6240.05</v>
      </c>
      <c r="G159" s="142" t="s">
        <v>129</v>
      </c>
      <c r="H159" s="140">
        <v>6000</v>
      </c>
      <c r="I159" s="140"/>
      <c r="J159" s="140"/>
      <c r="K159" s="140"/>
      <c r="L159" s="140"/>
      <c r="M159" s="140"/>
      <c r="N159" s="140">
        <v>5267.7</v>
      </c>
      <c r="O159" s="140">
        <f t="shared" si="19"/>
        <v>732.30000000000018</v>
      </c>
      <c r="Q159" s="141"/>
      <c r="R159" s="141">
        <v>8000</v>
      </c>
      <c r="S159" s="141"/>
      <c r="T159" s="141"/>
      <c r="U159" s="141"/>
      <c r="V159" s="141"/>
      <c r="W159" s="141">
        <v>5051.93</v>
      </c>
      <c r="X159" s="141">
        <f t="shared" si="20"/>
        <v>2948.0699999999997</v>
      </c>
      <c r="Z159" s="174"/>
      <c r="AA159" s="174">
        <v>8500</v>
      </c>
      <c r="AB159" s="174"/>
      <c r="AC159" s="174"/>
      <c r="AD159" s="174"/>
      <c r="AE159" s="174"/>
      <c r="AF159" s="174">
        <v>3611.68</v>
      </c>
      <c r="AG159" s="174">
        <f t="shared" si="21"/>
        <v>4888.32</v>
      </c>
      <c r="AI159" s="180">
        <v>8500</v>
      </c>
      <c r="AJ159" s="172">
        <f t="shared" si="22"/>
        <v>8500</v>
      </c>
      <c r="AK159" s="172">
        <f t="shared" si="22"/>
        <v>8500</v>
      </c>
      <c r="AL159" s="172">
        <f>IFERROR(VLOOKUP(B159,[2]rptBudgetaryBudgetCrossOrganiza!$A$4127:$N$4523,13,FALSE),"0")</f>
        <v>202.74</v>
      </c>
      <c r="AM159" s="172"/>
      <c r="AN159" s="172"/>
      <c r="AO159" s="172"/>
      <c r="AP159" s="172"/>
      <c r="AQ159" s="172"/>
      <c r="AS159" s="141"/>
      <c r="AT159" s="141"/>
      <c r="AU159" s="141"/>
      <c r="AV159" s="141"/>
      <c r="AW159" s="141"/>
      <c r="AX159" s="141"/>
      <c r="AY159" s="141"/>
      <c r="AZ159" s="141"/>
    </row>
    <row r="160" spans="1:52" x14ac:dyDescent="0.2">
      <c r="A160" s="190">
        <v>4</v>
      </c>
      <c r="B160" s="142" t="s">
        <v>379</v>
      </c>
      <c r="C160" s="191" t="str">
        <f t="shared" si="16"/>
        <v>20</v>
      </c>
      <c r="D160" s="191" t="str">
        <f t="shared" si="17"/>
        <v>28</v>
      </c>
      <c r="E160" s="184" t="str">
        <f t="shared" si="18"/>
        <v>819</v>
      </c>
      <c r="F160" s="201" t="str">
        <f t="shared" si="23"/>
        <v>6240.05</v>
      </c>
      <c r="G160" s="142" t="s">
        <v>129</v>
      </c>
      <c r="H160" s="140">
        <v>3600</v>
      </c>
      <c r="I160" s="140"/>
      <c r="J160" s="140"/>
      <c r="K160" s="140"/>
      <c r="L160" s="140"/>
      <c r="M160" s="140"/>
      <c r="N160" s="140">
        <v>3727.02</v>
      </c>
      <c r="O160" s="140">
        <f t="shared" si="19"/>
        <v>-127.01999999999998</v>
      </c>
      <c r="Q160" s="141"/>
      <c r="R160" s="141">
        <v>4200</v>
      </c>
      <c r="S160" s="141"/>
      <c r="T160" s="141"/>
      <c r="U160" s="141"/>
      <c r="V160" s="141"/>
      <c r="W160" s="141">
        <v>3357.84</v>
      </c>
      <c r="X160" s="141">
        <f t="shared" si="20"/>
        <v>842.15999999999985</v>
      </c>
      <c r="Z160" s="174"/>
      <c r="AA160" s="174">
        <v>5000</v>
      </c>
      <c r="AB160" s="174"/>
      <c r="AC160" s="174"/>
      <c r="AD160" s="174"/>
      <c r="AE160" s="174"/>
      <c r="AF160" s="174">
        <v>1903.6</v>
      </c>
      <c r="AG160" s="174">
        <f t="shared" si="21"/>
        <v>3096.4</v>
      </c>
      <c r="AI160" s="180">
        <v>5000</v>
      </c>
      <c r="AJ160" s="172">
        <f t="shared" si="22"/>
        <v>5000</v>
      </c>
      <c r="AK160" s="172">
        <f t="shared" si="22"/>
        <v>5000</v>
      </c>
      <c r="AL160" s="172">
        <f>IFERROR(VLOOKUP(B160,[2]rptBudgetaryBudgetCrossOrganiza!$A$4127:$N$4523,13,FALSE),"0")</f>
        <v>119.4</v>
      </c>
      <c r="AM160" s="172"/>
      <c r="AN160" s="172"/>
      <c r="AO160" s="172"/>
      <c r="AP160" s="172"/>
      <c r="AQ160" s="172"/>
      <c r="AS160" s="141"/>
      <c r="AT160" s="141"/>
      <c r="AU160" s="141"/>
      <c r="AV160" s="141"/>
      <c r="AW160" s="141"/>
      <c r="AX160" s="141"/>
      <c r="AY160" s="141"/>
      <c r="AZ160" s="141"/>
    </row>
    <row r="161" spans="1:52" x14ac:dyDescent="0.2">
      <c r="A161" s="190">
        <v>4</v>
      </c>
      <c r="B161" s="142" t="s">
        <v>380</v>
      </c>
      <c r="C161" s="191" t="str">
        <f t="shared" si="16"/>
        <v>20</v>
      </c>
      <c r="D161" s="191" t="str">
        <f t="shared" si="17"/>
        <v>28</v>
      </c>
      <c r="E161" s="184" t="str">
        <f t="shared" si="18"/>
        <v>820</v>
      </c>
      <c r="F161" s="201" t="str">
        <f t="shared" si="23"/>
        <v>6240.05</v>
      </c>
      <c r="G161" s="142" t="s">
        <v>129</v>
      </c>
      <c r="H161" s="140">
        <v>4200</v>
      </c>
      <c r="I161" s="140"/>
      <c r="J161" s="140"/>
      <c r="K161" s="140"/>
      <c r="L161" s="140"/>
      <c r="M161" s="140"/>
      <c r="N161" s="140">
        <v>4319.47</v>
      </c>
      <c r="O161" s="140">
        <f t="shared" si="19"/>
        <v>-119.47000000000025</v>
      </c>
      <c r="Q161" s="141"/>
      <c r="R161" s="141">
        <v>5000</v>
      </c>
      <c r="S161" s="141"/>
      <c r="T161" s="141"/>
      <c r="U161" s="141"/>
      <c r="V161" s="141"/>
      <c r="W161" s="141">
        <v>3802.28</v>
      </c>
      <c r="X161" s="141">
        <f t="shared" si="20"/>
        <v>1197.7199999999998</v>
      </c>
      <c r="Z161" s="174"/>
      <c r="AA161" s="174">
        <v>5000</v>
      </c>
      <c r="AB161" s="174"/>
      <c r="AC161" s="174"/>
      <c r="AD161" s="174"/>
      <c r="AE161" s="174"/>
      <c r="AF161" s="174">
        <v>1233.2</v>
      </c>
      <c r="AG161" s="174">
        <f t="shared" si="21"/>
        <v>3766.8</v>
      </c>
      <c r="AI161" s="180">
        <v>5000</v>
      </c>
      <c r="AJ161" s="172">
        <f t="shared" si="22"/>
        <v>5000</v>
      </c>
      <c r="AK161" s="172">
        <f t="shared" si="22"/>
        <v>5000</v>
      </c>
      <c r="AL161" s="172">
        <f>IFERROR(VLOOKUP(B161,[2]rptBudgetaryBudgetCrossOrganiza!$A$4127:$N$4523,13,FALSE),"0")</f>
        <v>29.85</v>
      </c>
      <c r="AM161" s="172"/>
      <c r="AN161" s="172"/>
      <c r="AO161" s="172"/>
      <c r="AP161" s="172"/>
      <c r="AQ161" s="172"/>
      <c r="AS161" s="141"/>
      <c r="AT161" s="141"/>
      <c r="AU161" s="141"/>
      <c r="AV161" s="141"/>
      <c r="AW161" s="141"/>
      <c r="AX161" s="141"/>
      <c r="AY161" s="141"/>
      <c r="AZ161" s="141"/>
    </row>
    <row r="162" spans="1:52" x14ac:dyDescent="0.2">
      <c r="A162" s="190">
        <v>4</v>
      </c>
      <c r="B162" s="142" t="s">
        <v>381</v>
      </c>
      <c r="C162" s="191" t="str">
        <f t="shared" si="16"/>
        <v>20</v>
      </c>
      <c r="D162" s="191" t="str">
        <f t="shared" si="17"/>
        <v>28</v>
      </c>
      <c r="E162" s="184" t="str">
        <f t="shared" si="18"/>
        <v>821</v>
      </c>
      <c r="F162" s="201" t="str">
        <f t="shared" si="23"/>
        <v>6240.05</v>
      </c>
      <c r="G162" s="142" t="s">
        <v>129</v>
      </c>
      <c r="H162" s="140">
        <v>0</v>
      </c>
      <c r="I162" s="140"/>
      <c r="J162" s="140"/>
      <c r="K162" s="140"/>
      <c r="L162" s="140"/>
      <c r="M162" s="140"/>
      <c r="N162" s="140">
        <v>0</v>
      </c>
      <c r="O162" s="140">
        <f t="shared" si="19"/>
        <v>0</v>
      </c>
      <c r="Q162" s="141"/>
      <c r="R162" s="141">
        <v>0</v>
      </c>
      <c r="S162" s="141"/>
      <c r="T162" s="141"/>
      <c r="U162" s="141"/>
      <c r="V162" s="141"/>
      <c r="W162" s="141">
        <v>0</v>
      </c>
      <c r="X162" s="141">
        <f t="shared" si="20"/>
        <v>0</v>
      </c>
      <c r="Z162" s="174"/>
      <c r="AA162" s="174">
        <v>0</v>
      </c>
      <c r="AB162" s="174"/>
      <c r="AC162" s="174"/>
      <c r="AD162" s="174"/>
      <c r="AE162" s="174"/>
      <c r="AF162" s="174">
        <v>0</v>
      </c>
      <c r="AG162" s="174">
        <f t="shared" si="21"/>
        <v>0</v>
      </c>
      <c r="AI162" s="180">
        <v>0</v>
      </c>
      <c r="AJ162" s="172">
        <f t="shared" si="22"/>
        <v>0</v>
      </c>
      <c r="AK162" s="172">
        <f t="shared" si="22"/>
        <v>0</v>
      </c>
      <c r="AL162" s="172">
        <f>IFERROR(VLOOKUP(B162,[2]rptBudgetaryBudgetCrossOrganiza!$A$4127:$N$4523,13,FALSE),"0")</f>
        <v>0</v>
      </c>
      <c r="AM162" s="172"/>
      <c r="AN162" s="172"/>
      <c r="AO162" s="172"/>
      <c r="AP162" s="172"/>
      <c r="AQ162" s="172"/>
      <c r="AS162" s="141"/>
      <c r="AT162" s="141"/>
      <c r="AU162" s="141"/>
      <c r="AV162" s="141"/>
      <c r="AW162" s="141"/>
      <c r="AX162" s="141"/>
      <c r="AY162" s="141"/>
      <c r="AZ162" s="141"/>
    </row>
    <row r="163" spans="1:52" x14ac:dyDescent="0.2">
      <c r="A163" s="190">
        <v>4</v>
      </c>
      <c r="B163" s="142" t="s">
        <v>382</v>
      </c>
      <c r="C163" s="191" t="str">
        <f t="shared" si="16"/>
        <v>20</v>
      </c>
      <c r="D163" s="191" t="str">
        <f t="shared" si="17"/>
        <v>28</v>
      </c>
      <c r="E163" s="184" t="str">
        <f t="shared" si="18"/>
        <v>822</v>
      </c>
      <c r="F163" s="201" t="str">
        <f t="shared" si="23"/>
        <v>6240.05</v>
      </c>
      <c r="G163" s="142" t="s">
        <v>129</v>
      </c>
      <c r="H163" s="140">
        <v>2000</v>
      </c>
      <c r="I163" s="140"/>
      <c r="J163" s="140"/>
      <c r="K163" s="140"/>
      <c r="L163" s="140"/>
      <c r="M163" s="140"/>
      <c r="N163" s="140">
        <v>3097.51</v>
      </c>
      <c r="O163" s="140">
        <f t="shared" si="19"/>
        <v>-1097.5100000000002</v>
      </c>
      <c r="Q163" s="141"/>
      <c r="R163" s="141">
        <v>4200</v>
      </c>
      <c r="S163" s="141"/>
      <c r="T163" s="141"/>
      <c r="U163" s="141"/>
      <c r="V163" s="141"/>
      <c r="W163" s="141">
        <v>2838.77</v>
      </c>
      <c r="X163" s="141">
        <f t="shared" si="20"/>
        <v>1361.23</v>
      </c>
      <c r="Z163" s="174"/>
      <c r="AA163" s="174">
        <v>4300</v>
      </c>
      <c r="AB163" s="174"/>
      <c r="AC163" s="174"/>
      <c r="AD163" s="174"/>
      <c r="AE163" s="174"/>
      <c r="AF163" s="174">
        <v>2352.04</v>
      </c>
      <c r="AG163" s="174">
        <f t="shared" si="21"/>
        <v>1947.96</v>
      </c>
      <c r="AI163" s="180">
        <v>4300</v>
      </c>
      <c r="AJ163" s="172">
        <f t="shared" si="22"/>
        <v>4300</v>
      </c>
      <c r="AK163" s="172">
        <f t="shared" si="22"/>
        <v>4300</v>
      </c>
      <c r="AL163" s="172">
        <f>IFERROR(VLOOKUP(B163,[2]rptBudgetaryBudgetCrossOrganiza!$A$4127:$N$4523,13,FALSE),"0")</f>
        <v>119.4</v>
      </c>
      <c r="AM163" s="172"/>
      <c r="AN163" s="172"/>
      <c r="AO163" s="172"/>
      <c r="AP163" s="172"/>
      <c r="AQ163" s="172"/>
      <c r="AS163" s="141"/>
      <c r="AT163" s="141"/>
      <c r="AU163" s="141"/>
      <c r="AV163" s="141"/>
      <c r="AW163" s="141"/>
      <c r="AX163" s="141"/>
      <c r="AY163" s="141"/>
      <c r="AZ163" s="141"/>
    </row>
    <row r="164" spans="1:52" x14ac:dyDescent="0.2">
      <c r="A164" s="190">
        <v>4</v>
      </c>
      <c r="B164" s="142" t="s">
        <v>383</v>
      </c>
      <c r="C164" s="191" t="str">
        <f t="shared" si="16"/>
        <v>20</v>
      </c>
      <c r="D164" s="191" t="str">
        <f t="shared" si="17"/>
        <v>28</v>
      </c>
      <c r="E164" s="184" t="str">
        <f t="shared" si="18"/>
        <v>823</v>
      </c>
      <c r="F164" s="201" t="str">
        <f t="shared" si="23"/>
        <v>6240.05</v>
      </c>
      <c r="G164" s="142" t="s">
        <v>129</v>
      </c>
      <c r="H164" s="140">
        <v>22350</v>
      </c>
      <c r="I164" s="140"/>
      <c r="J164" s="140"/>
      <c r="K164" s="140"/>
      <c r="L164" s="140"/>
      <c r="M164" s="140"/>
      <c r="N164" s="140">
        <v>14886.69</v>
      </c>
      <c r="O164" s="140">
        <f t="shared" si="19"/>
        <v>7463.3099999999995</v>
      </c>
      <c r="Q164" s="141"/>
      <c r="R164" s="141">
        <v>11250</v>
      </c>
      <c r="S164" s="141"/>
      <c r="T164" s="141"/>
      <c r="U164" s="141"/>
      <c r="V164" s="141"/>
      <c r="W164" s="141">
        <v>16243.12</v>
      </c>
      <c r="X164" s="141">
        <f t="shared" si="20"/>
        <v>-4993.1200000000008</v>
      </c>
      <c r="Z164" s="174"/>
      <c r="AA164" s="174">
        <v>9300</v>
      </c>
      <c r="AB164" s="174"/>
      <c r="AC164" s="174"/>
      <c r="AD164" s="174"/>
      <c r="AE164" s="174"/>
      <c r="AF164" s="174">
        <v>-6457.8</v>
      </c>
      <c r="AG164" s="174">
        <f t="shared" si="21"/>
        <v>15757.8</v>
      </c>
      <c r="AI164" s="180">
        <v>9300</v>
      </c>
      <c r="AJ164" s="172">
        <f t="shared" si="22"/>
        <v>9300</v>
      </c>
      <c r="AK164" s="172">
        <f t="shared" si="22"/>
        <v>9300</v>
      </c>
      <c r="AL164" s="172">
        <f>IFERROR(VLOOKUP(B164,[2]rptBudgetaryBudgetCrossOrganiza!$A$4127:$N$4523,13,FALSE),"0")</f>
        <v>358.2</v>
      </c>
      <c r="AM164" s="172"/>
      <c r="AN164" s="172"/>
      <c r="AO164" s="172"/>
      <c r="AP164" s="172"/>
      <c r="AQ164" s="172"/>
      <c r="AS164" s="141"/>
      <c r="AT164" s="141"/>
      <c r="AU164" s="141"/>
      <c r="AV164" s="141"/>
      <c r="AW164" s="141"/>
      <c r="AX164" s="141"/>
      <c r="AY164" s="141"/>
      <c r="AZ164" s="141"/>
    </row>
    <row r="165" spans="1:52" x14ac:dyDescent="0.2">
      <c r="A165" s="190">
        <v>4</v>
      </c>
      <c r="B165" s="142" t="s">
        <v>384</v>
      </c>
      <c r="C165" s="191" t="str">
        <f t="shared" si="16"/>
        <v>20</v>
      </c>
      <c r="D165" s="191" t="str">
        <f t="shared" si="17"/>
        <v>28</v>
      </c>
      <c r="E165" s="184" t="str">
        <f t="shared" si="18"/>
        <v>824</v>
      </c>
      <c r="F165" s="201" t="str">
        <f t="shared" si="23"/>
        <v>6240.05</v>
      </c>
      <c r="G165" s="142" t="s">
        <v>129</v>
      </c>
      <c r="H165" s="140">
        <v>300</v>
      </c>
      <c r="I165" s="140"/>
      <c r="J165" s="140"/>
      <c r="K165" s="140"/>
      <c r="L165" s="140"/>
      <c r="M165" s="140"/>
      <c r="N165" s="140">
        <v>435.92</v>
      </c>
      <c r="O165" s="140">
        <f t="shared" si="19"/>
        <v>-135.92000000000002</v>
      </c>
      <c r="Q165" s="141"/>
      <c r="R165" s="141">
        <v>1000</v>
      </c>
      <c r="S165" s="141"/>
      <c r="T165" s="141"/>
      <c r="U165" s="141"/>
      <c r="V165" s="141"/>
      <c r="W165" s="141">
        <v>357.83</v>
      </c>
      <c r="X165" s="141">
        <f t="shared" si="20"/>
        <v>642.17000000000007</v>
      </c>
      <c r="Z165" s="174"/>
      <c r="AA165" s="174">
        <v>800</v>
      </c>
      <c r="AB165" s="174"/>
      <c r="AC165" s="174"/>
      <c r="AD165" s="174"/>
      <c r="AE165" s="174"/>
      <c r="AF165" s="174">
        <v>603.96</v>
      </c>
      <c r="AG165" s="174">
        <f t="shared" si="21"/>
        <v>196.03999999999996</v>
      </c>
      <c r="AI165" s="180">
        <v>800</v>
      </c>
      <c r="AJ165" s="172">
        <f t="shared" si="22"/>
        <v>800</v>
      </c>
      <c r="AK165" s="172">
        <f t="shared" si="22"/>
        <v>800</v>
      </c>
      <c r="AL165" s="172">
        <f>IFERROR(VLOOKUP(B165,[2]rptBudgetaryBudgetCrossOrganiza!$A$4127:$N$4523,13,FALSE),"0")</f>
        <v>29.85</v>
      </c>
      <c r="AM165" s="172"/>
      <c r="AN165" s="172"/>
      <c r="AO165" s="172"/>
      <c r="AP165" s="172"/>
      <c r="AQ165" s="172"/>
      <c r="AS165" s="141"/>
      <c r="AT165" s="141"/>
      <c r="AU165" s="141"/>
      <c r="AV165" s="141"/>
      <c r="AW165" s="141"/>
      <c r="AX165" s="141"/>
      <c r="AY165" s="141"/>
      <c r="AZ165" s="141"/>
    </row>
    <row r="166" spans="1:52" x14ac:dyDescent="0.2">
      <c r="A166" s="190">
        <v>4</v>
      </c>
      <c r="B166" s="142" t="s">
        <v>385</v>
      </c>
      <c r="C166" s="191" t="str">
        <f t="shared" si="16"/>
        <v>20</v>
      </c>
      <c r="D166" s="191" t="str">
        <f t="shared" si="17"/>
        <v>28</v>
      </c>
      <c r="E166" s="184" t="str">
        <f t="shared" si="18"/>
        <v>825</v>
      </c>
      <c r="F166" s="201" t="str">
        <f t="shared" si="23"/>
        <v>6240.05</v>
      </c>
      <c r="G166" s="142" t="s">
        <v>129</v>
      </c>
      <c r="H166" s="140">
        <v>750</v>
      </c>
      <c r="I166" s="140"/>
      <c r="J166" s="140"/>
      <c r="K166" s="140"/>
      <c r="L166" s="140"/>
      <c r="M166" s="140"/>
      <c r="N166" s="140">
        <v>1750.54</v>
      </c>
      <c r="O166" s="140">
        <f t="shared" si="19"/>
        <v>-1000.54</v>
      </c>
      <c r="Q166" s="141"/>
      <c r="R166" s="141">
        <v>1700</v>
      </c>
      <c r="S166" s="141"/>
      <c r="T166" s="141"/>
      <c r="U166" s="141"/>
      <c r="V166" s="141"/>
      <c r="W166" s="141">
        <v>1236.1500000000001</v>
      </c>
      <c r="X166" s="141">
        <f t="shared" si="20"/>
        <v>463.84999999999991</v>
      </c>
      <c r="Z166" s="174"/>
      <c r="AA166" s="174">
        <v>1500</v>
      </c>
      <c r="AB166" s="174"/>
      <c r="AC166" s="174"/>
      <c r="AD166" s="174"/>
      <c r="AE166" s="174"/>
      <c r="AF166" s="174">
        <v>376.49</v>
      </c>
      <c r="AG166" s="174">
        <f t="shared" si="21"/>
        <v>1123.51</v>
      </c>
      <c r="AI166" s="180">
        <v>1500</v>
      </c>
      <c r="AJ166" s="172">
        <f t="shared" si="22"/>
        <v>1500</v>
      </c>
      <c r="AK166" s="172">
        <f t="shared" si="22"/>
        <v>1500</v>
      </c>
      <c r="AL166" s="172">
        <f>IFERROR(VLOOKUP(B166,[2]rptBudgetaryBudgetCrossOrganiza!$A$4127:$N$4523,13,FALSE),"0")</f>
        <v>149.25</v>
      </c>
      <c r="AM166" s="172"/>
      <c r="AN166" s="172"/>
      <c r="AO166" s="172"/>
      <c r="AP166" s="172"/>
      <c r="AQ166" s="172"/>
      <c r="AS166" s="141"/>
      <c r="AT166" s="141"/>
      <c r="AU166" s="141"/>
      <c r="AV166" s="141"/>
      <c r="AW166" s="141"/>
      <c r="AX166" s="141"/>
      <c r="AY166" s="141"/>
      <c r="AZ166" s="141"/>
    </row>
    <row r="167" spans="1:52" x14ac:dyDescent="0.2">
      <c r="A167" s="190">
        <v>4</v>
      </c>
      <c r="B167" s="142" t="s">
        <v>386</v>
      </c>
      <c r="C167" s="191" t="str">
        <f t="shared" si="16"/>
        <v>20</v>
      </c>
      <c r="D167" s="191" t="str">
        <f t="shared" si="17"/>
        <v>28</v>
      </c>
      <c r="E167" s="184" t="str">
        <f t="shared" si="18"/>
        <v>826</v>
      </c>
      <c r="F167" s="201" t="str">
        <f t="shared" si="23"/>
        <v>6240.05</v>
      </c>
      <c r="G167" s="142" t="s">
        <v>129</v>
      </c>
      <c r="H167" s="140">
        <v>12000</v>
      </c>
      <c r="I167" s="140"/>
      <c r="J167" s="140"/>
      <c r="K167" s="140"/>
      <c r="L167" s="140"/>
      <c r="M167" s="140"/>
      <c r="N167" s="140">
        <v>13366.61</v>
      </c>
      <c r="O167" s="140">
        <f t="shared" si="19"/>
        <v>-1366.6100000000006</v>
      </c>
      <c r="Q167" s="141"/>
      <c r="R167" s="141">
        <v>18000</v>
      </c>
      <c r="S167" s="141"/>
      <c r="T167" s="141"/>
      <c r="U167" s="141"/>
      <c r="V167" s="141"/>
      <c r="W167" s="141">
        <v>14303.32</v>
      </c>
      <c r="X167" s="141">
        <f t="shared" si="20"/>
        <v>3696.6800000000003</v>
      </c>
      <c r="Z167" s="174"/>
      <c r="AA167" s="174">
        <v>18000</v>
      </c>
      <c r="AB167" s="174"/>
      <c r="AC167" s="174"/>
      <c r="AD167" s="174"/>
      <c r="AE167" s="174"/>
      <c r="AF167" s="174">
        <v>5169.9799999999996</v>
      </c>
      <c r="AG167" s="174">
        <f t="shared" si="21"/>
        <v>12830.02</v>
      </c>
      <c r="AI167" s="180">
        <v>18000</v>
      </c>
      <c r="AJ167" s="172">
        <f t="shared" si="22"/>
        <v>18000</v>
      </c>
      <c r="AK167" s="172">
        <f t="shared" si="22"/>
        <v>18000</v>
      </c>
      <c r="AL167" s="172">
        <f>IFERROR(VLOOKUP(B167,[2]rptBudgetaryBudgetCrossOrganiza!$A$4127:$N$4523,13,FALSE),"0")</f>
        <v>368.74</v>
      </c>
      <c r="AM167" s="172"/>
      <c r="AN167" s="172"/>
      <c r="AO167" s="172"/>
      <c r="AP167" s="172"/>
      <c r="AQ167" s="172"/>
      <c r="AS167" s="141"/>
      <c r="AT167" s="141"/>
      <c r="AU167" s="141"/>
      <c r="AV167" s="141"/>
      <c r="AW167" s="141"/>
      <c r="AX167" s="141"/>
      <c r="AY167" s="141"/>
      <c r="AZ167" s="141"/>
    </row>
    <row r="168" spans="1:52" x14ac:dyDescent="0.2">
      <c r="A168" s="190">
        <v>4</v>
      </c>
      <c r="B168" s="142" t="s">
        <v>387</v>
      </c>
      <c r="C168" s="191" t="str">
        <f t="shared" si="16"/>
        <v>20</v>
      </c>
      <c r="D168" s="191" t="str">
        <f t="shared" si="17"/>
        <v>28</v>
      </c>
      <c r="E168" s="184" t="str">
        <f t="shared" si="18"/>
        <v>827</v>
      </c>
      <c r="F168" s="201" t="str">
        <f t="shared" si="23"/>
        <v>6240.05</v>
      </c>
      <c r="G168" s="142" t="s">
        <v>129</v>
      </c>
      <c r="H168" s="140">
        <v>150</v>
      </c>
      <c r="I168" s="140"/>
      <c r="J168" s="140"/>
      <c r="K168" s="140"/>
      <c r="L168" s="140"/>
      <c r="M168" s="140"/>
      <c r="N168" s="140">
        <v>243.82</v>
      </c>
      <c r="O168" s="140">
        <f t="shared" si="19"/>
        <v>-93.82</v>
      </c>
      <c r="Q168" s="141"/>
      <c r="R168" s="141">
        <v>500</v>
      </c>
      <c r="S168" s="141"/>
      <c r="T168" s="141"/>
      <c r="U168" s="141"/>
      <c r="V168" s="141"/>
      <c r="W168" s="141">
        <v>97.01</v>
      </c>
      <c r="X168" s="141">
        <f t="shared" si="20"/>
        <v>402.99</v>
      </c>
      <c r="Z168" s="174"/>
      <c r="AA168" s="174">
        <v>500</v>
      </c>
      <c r="AB168" s="174"/>
      <c r="AC168" s="174"/>
      <c r="AD168" s="174"/>
      <c r="AE168" s="174"/>
      <c r="AF168" s="174">
        <v>282.05</v>
      </c>
      <c r="AG168" s="174">
        <f t="shared" si="21"/>
        <v>217.95</v>
      </c>
      <c r="AI168" s="180">
        <v>500</v>
      </c>
      <c r="AJ168" s="172">
        <f t="shared" si="22"/>
        <v>500</v>
      </c>
      <c r="AK168" s="172">
        <f t="shared" si="22"/>
        <v>500</v>
      </c>
      <c r="AL168" s="172">
        <f>IFERROR(VLOOKUP(B168,[2]rptBudgetaryBudgetCrossOrganiza!$A$4127:$N$4523,13,FALSE),"0")</f>
        <v>0</v>
      </c>
      <c r="AM168" s="172"/>
      <c r="AN168" s="172"/>
      <c r="AO168" s="172"/>
      <c r="AP168" s="172"/>
      <c r="AQ168" s="172"/>
      <c r="AS168" s="141"/>
      <c r="AT168" s="141"/>
      <c r="AU168" s="141"/>
      <c r="AV168" s="141"/>
      <c r="AW168" s="141"/>
      <c r="AX168" s="141"/>
      <c r="AY168" s="141"/>
      <c r="AZ168" s="141"/>
    </row>
    <row r="169" spans="1:52" x14ac:dyDescent="0.2">
      <c r="A169" s="190">
        <v>4</v>
      </c>
      <c r="B169" s="142" t="s">
        <v>388</v>
      </c>
      <c r="C169" s="191" t="str">
        <f t="shared" si="16"/>
        <v>20</v>
      </c>
      <c r="D169" s="191" t="str">
        <f t="shared" si="17"/>
        <v>28</v>
      </c>
      <c r="E169" s="184" t="str">
        <f t="shared" si="18"/>
        <v>828</v>
      </c>
      <c r="F169" s="201" t="str">
        <f t="shared" si="23"/>
        <v>6240.05</v>
      </c>
      <c r="G169" s="142" t="s">
        <v>129</v>
      </c>
      <c r="H169" s="140">
        <v>250</v>
      </c>
      <c r="I169" s="140"/>
      <c r="J169" s="140"/>
      <c r="K169" s="140"/>
      <c r="L169" s="140"/>
      <c r="M169" s="140"/>
      <c r="N169" s="140">
        <v>261.82</v>
      </c>
      <c r="O169" s="140">
        <f t="shared" si="19"/>
        <v>-11.819999999999993</v>
      </c>
      <c r="Q169" s="141"/>
      <c r="R169" s="141">
        <v>400</v>
      </c>
      <c r="S169" s="141"/>
      <c r="T169" s="141"/>
      <c r="U169" s="141"/>
      <c r="V169" s="141"/>
      <c r="W169" s="141">
        <v>343.4</v>
      </c>
      <c r="X169" s="141">
        <f t="shared" si="20"/>
        <v>56.600000000000023</v>
      </c>
      <c r="Z169" s="174"/>
      <c r="AA169" s="174">
        <v>410</v>
      </c>
      <c r="AB169" s="174"/>
      <c r="AC169" s="174"/>
      <c r="AD169" s="174"/>
      <c r="AE169" s="174"/>
      <c r="AF169" s="174">
        <v>207.62</v>
      </c>
      <c r="AG169" s="174">
        <f t="shared" si="21"/>
        <v>202.38</v>
      </c>
      <c r="AI169" s="180">
        <v>410</v>
      </c>
      <c r="AJ169" s="172">
        <f t="shared" si="22"/>
        <v>410</v>
      </c>
      <c r="AK169" s="172">
        <f t="shared" si="22"/>
        <v>410</v>
      </c>
      <c r="AL169" s="172">
        <f>IFERROR(VLOOKUP(B169,[2]rptBudgetaryBudgetCrossOrganiza!$A$4127:$N$4523,13,FALSE),"0")</f>
        <v>29.85</v>
      </c>
      <c r="AM169" s="172"/>
      <c r="AN169" s="172"/>
      <c r="AO169" s="172"/>
      <c r="AP169" s="172"/>
      <c r="AQ169" s="172"/>
      <c r="AS169" s="141"/>
      <c r="AT169" s="141"/>
      <c r="AU169" s="141"/>
      <c r="AV169" s="141"/>
      <c r="AW169" s="141"/>
      <c r="AX169" s="141"/>
      <c r="AY169" s="141"/>
      <c r="AZ169" s="141"/>
    </row>
    <row r="170" spans="1:52" x14ac:dyDescent="0.2">
      <c r="A170" s="190">
        <v>4</v>
      </c>
      <c r="B170" s="142" t="s">
        <v>389</v>
      </c>
      <c r="C170" s="191" t="str">
        <f t="shared" si="16"/>
        <v>20</v>
      </c>
      <c r="D170" s="191" t="str">
        <f t="shared" si="17"/>
        <v>28</v>
      </c>
      <c r="E170" s="184" t="str">
        <f t="shared" si="18"/>
        <v>829</v>
      </c>
      <c r="F170" s="201" t="str">
        <f t="shared" si="23"/>
        <v>6240.05</v>
      </c>
      <c r="G170" s="142" t="s">
        <v>129</v>
      </c>
      <c r="H170" s="140">
        <v>400</v>
      </c>
      <c r="I170" s="140"/>
      <c r="J170" s="140"/>
      <c r="K170" s="140"/>
      <c r="L170" s="140"/>
      <c r="M170" s="140"/>
      <c r="N170" s="140">
        <v>1168.32</v>
      </c>
      <c r="O170" s="140">
        <f t="shared" si="19"/>
        <v>-768.31999999999994</v>
      </c>
      <c r="Q170" s="141"/>
      <c r="R170" s="141">
        <v>600</v>
      </c>
      <c r="S170" s="141"/>
      <c r="T170" s="141"/>
      <c r="U170" s="141"/>
      <c r="V170" s="141"/>
      <c r="W170" s="141">
        <v>207.67</v>
      </c>
      <c r="X170" s="141">
        <f t="shared" si="20"/>
        <v>392.33000000000004</v>
      </c>
      <c r="Z170" s="174"/>
      <c r="AA170" s="174">
        <v>600</v>
      </c>
      <c r="AB170" s="174"/>
      <c r="AC170" s="174"/>
      <c r="AD170" s="174"/>
      <c r="AE170" s="174"/>
      <c r="AF170" s="174">
        <v>306.10000000000002</v>
      </c>
      <c r="AG170" s="174">
        <f t="shared" si="21"/>
        <v>293.89999999999998</v>
      </c>
      <c r="AI170" s="180">
        <v>600</v>
      </c>
      <c r="AJ170" s="172">
        <f t="shared" si="22"/>
        <v>600</v>
      </c>
      <c r="AK170" s="172">
        <f t="shared" si="22"/>
        <v>600</v>
      </c>
      <c r="AL170" s="172">
        <f>IFERROR(VLOOKUP(B170,[2]rptBudgetaryBudgetCrossOrganiza!$A$4127:$N$4523,13,FALSE),"0")</f>
        <v>0</v>
      </c>
      <c r="AM170" s="172"/>
      <c r="AN170" s="172"/>
      <c r="AO170" s="172"/>
      <c r="AP170" s="172"/>
      <c r="AQ170" s="172"/>
      <c r="AS170" s="141"/>
      <c r="AT170" s="141"/>
      <c r="AU170" s="141"/>
      <c r="AV170" s="141"/>
      <c r="AW170" s="141"/>
      <c r="AX170" s="141"/>
      <c r="AY170" s="141"/>
      <c r="AZ170" s="141"/>
    </row>
    <row r="171" spans="1:52" x14ac:dyDescent="0.2">
      <c r="A171" s="190">
        <v>4</v>
      </c>
      <c r="B171" s="142" t="s">
        <v>390</v>
      </c>
      <c r="C171" s="191" t="str">
        <f t="shared" si="16"/>
        <v>20</v>
      </c>
      <c r="D171" s="191" t="str">
        <f t="shared" si="17"/>
        <v>28</v>
      </c>
      <c r="E171" s="184" t="str">
        <f t="shared" si="18"/>
        <v>831</v>
      </c>
      <c r="F171" s="201" t="str">
        <f t="shared" si="23"/>
        <v>6240.05</v>
      </c>
      <c r="G171" s="142" t="s">
        <v>129</v>
      </c>
      <c r="H171" s="140">
        <v>1900</v>
      </c>
      <c r="I171" s="140"/>
      <c r="J171" s="140"/>
      <c r="K171" s="140"/>
      <c r="L171" s="140"/>
      <c r="M171" s="140"/>
      <c r="N171" s="140">
        <v>1684.78</v>
      </c>
      <c r="O171" s="140">
        <f t="shared" si="19"/>
        <v>215.22000000000003</v>
      </c>
      <c r="Q171" s="141"/>
      <c r="R171" s="141">
        <v>1600</v>
      </c>
      <c r="S171" s="141"/>
      <c r="T171" s="141"/>
      <c r="U171" s="141"/>
      <c r="V171" s="141"/>
      <c r="W171" s="141">
        <v>1675.73</v>
      </c>
      <c r="X171" s="141">
        <f t="shared" si="20"/>
        <v>-75.730000000000018</v>
      </c>
      <c r="Z171" s="174"/>
      <c r="AA171" s="174">
        <v>1500</v>
      </c>
      <c r="AB171" s="174"/>
      <c r="AC171" s="174"/>
      <c r="AD171" s="174"/>
      <c r="AE171" s="174"/>
      <c r="AF171" s="174">
        <v>-55.06</v>
      </c>
      <c r="AG171" s="174">
        <f t="shared" si="21"/>
        <v>1555.06</v>
      </c>
      <c r="AI171" s="180">
        <v>1500</v>
      </c>
      <c r="AJ171" s="172">
        <f t="shared" si="22"/>
        <v>1500</v>
      </c>
      <c r="AK171" s="172">
        <f t="shared" si="22"/>
        <v>1500</v>
      </c>
      <c r="AL171" s="172">
        <f>IFERROR(VLOOKUP(B171,[2]rptBudgetaryBudgetCrossOrganiza!$A$4127:$N$4523,13,FALSE),"0")</f>
        <v>29.85</v>
      </c>
      <c r="AM171" s="172"/>
      <c r="AN171" s="172"/>
      <c r="AO171" s="172"/>
      <c r="AP171" s="172"/>
      <c r="AQ171" s="172"/>
      <c r="AS171" s="141"/>
      <c r="AT171" s="141"/>
      <c r="AU171" s="141"/>
      <c r="AV171" s="141"/>
      <c r="AW171" s="141"/>
      <c r="AX171" s="141"/>
      <c r="AY171" s="141"/>
      <c r="AZ171" s="141"/>
    </row>
    <row r="172" spans="1:52" x14ac:dyDescent="0.2">
      <c r="A172" s="190">
        <v>4</v>
      </c>
      <c r="B172" s="142" t="s">
        <v>391</v>
      </c>
      <c r="C172" s="191" t="str">
        <f t="shared" si="16"/>
        <v>20</v>
      </c>
      <c r="D172" s="191" t="str">
        <f t="shared" si="17"/>
        <v>28</v>
      </c>
      <c r="E172" s="184" t="str">
        <f t="shared" si="18"/>
        <v>832</v>
      </c>
      <c r="F172" s="201" t="str">
        <f t="shared" si="23"/>
        <v>6240.05</v>
      </c>
      <c r="G172" s="142" t="s">
        <v>129</v>
      </c>
      <c r="H172" s="140">
        <v>800</v>
      </c>
      <c r="I172" s="140"/>
      <c r="J172" s="140"/>
      <c r="K172" s="140"/>
      <c r="L172" s="140"/>
      <c r="M172" s="140"/>
      <c r="N172" s="140">
        <v>1049.51</v>
      </c>
      <c r="O172" s="140">
        <f t="shared" si="19"/>
        <v>-249.51</v>
      </c>
      <c r="Q172" s="141"/>
      <c r="R172" s="141">
        <v>1300</v>
      </c>
      <c r="S172" s="141"/>
      <c r="T172" s="141"/>
      <c r="U172" s="141"/>
      <c r="V172" s="141"/>
      <c r="W172" s="141">
        <v>1064.1199999999999</v>
      </c>
      <c r="X172" s="141">
        <f t="shared" si="20"/>
        <v>235.88000000000011</v>
      </c>
      <c r="Z172" s="174"/>
      <c r="AA172" s="174">
        <v>1300</v>
      </c>
      <c r="AB172" s="174"/>
      <c r="AC172" s="174"/>
      <c r="AD172" s="174"/>
      <c r="AE172" s="174"/>
      <c r="AF172" s="174">
        <v>255.41</v>
      </c>
      <c r="AG172" s="174">
        <f t="shared" si="21"/>
        <v>1044.5899999999999</v>
      </c>
      <c r="AI172" s="180">
        <v>1300</v>
      </c>
      <c r="AJ172" s="172">
        <f t="shared" si="22"/>
        <v>1300</v>
      </c>
      <c r="AK172" s="172">
        <f t="shared" si="22"/>
        <v>1300</v>
      </c>
      <c r="AL172" s="172">
        <f>IFERROR(VLOOKUP(B172,[2]rptBudgetaryBudgetCrossOrganiza!$A$4127:$N$4523,13,FALSE),"0")</f>
        <v>29.85</v>
      </c>
      <c r="AM172" s="172"/>
      <c r="AN172" s="172"/>
      <c r="AO172" s="172"/>
      <c r="AP172" s="172"/>
      <c r="AQ172" s="172"/>
      <c r="AS172" s="141"/>
      <c r="AT172" s="141"/>
      <c r="AU172" s="141"/>
      <c r="AV172" s="141"/>
      <c r="AW172" s="141"/>
      <c r="AX172" s="141"/>
      <c r="AY172" s="141"/>
      <c r="AZ172" s="141"/>
    </row>
    <row r="173" spans="1:52" x14ac:dyDescent="0.2">
      <c r="A173" s="190">
        <v>4</v>
      </c>
      <c r="B173" s="142" t="s">
        <v>392</v>
      </c>
      <c r="C173" s="191" t="str">
        <f t="shared" si="16"/>
        <v>20</v>
      </c>
      <c r="D173" s="191" t="str">
        <f t="shared" si="17"/>
        <v>28</v>
      </c>
      <c r="E173" s="184" t="str">
        <f t="shared" si="18"/>
        <v>833</v>
      </c>
      <c r="F173" s="201" t="str">
        <f t="shared" si="23"/>
        <v>6240.05</v>
      </c>
      <c r="G173" s="142" t="s">
        <v>129</v>
      </c>
      <c r="H173" s="140">
        <v>500</v>
      </c>
      <c r="I173" s="140"/>
      <c r="J173" s="140"/>
      <c r="K173" s="140"/>
      <c r="L173" s="140"/>
      <c r="M173" s="140"/>
      <c r="N173" s="140">
        <v>468.81</v>
      </c>
      <c r="O173" s="140">
        <f t="shared" si="19"/>
        <v>31.189999999999998</v>
      </c>
      <c r="Q173" s="141"/>
      <c r="R173" s="141">
        <v>800</v>
      </c>
      <c r="S173" s="141"/>
      <c r="T173" s="141"/>
      <c r="U173" s="141"/>
      <c r="V173" s="141"/>
      <c r="W173" s="141">
        <v>596.24</v>
      </c>
      <c r="X173" s="141">
        <f t="shared" si="20"/>
        <v>203.76</v>
      </c>
      <c r="Z173" s="174"/>
      <c r="AA173" s="174">
        <v>800</v>
      </c>
      <c r="AB173" s="174"/>
      <c r="AC173" s="174"/>
      <c r="AD173" s="174"/>
      <c r="AE173" s="174"/>
      <c r="AF173" s="174">
        <v>355.95</v>
      </c>
      <c r="AG173" s="174">
        <f t="shared" si="21"/>
        <v>444.05</v>
      </c>
      <c r="AI173" s="180">
        <v>800</v>
      </c>
      <c r="AJ173" s="172">
        <f t="shared" si="22"/>
        <v>800</v>
      </c>
      <c r="AK173" s="172">
        <f t="shared" si="22"/>
        <v>800</v>
      </c>
      <c r="AL173" s="172">
        <f>IFERROR(VLOOKUP(B173,[2]rptBudgetaryBudgetCrossOrganiza!$A$4127:$N$4523,13,FALSE),"0")</f>
        <v>29.85</v>
      </c>
      <c r="AM173" s="172"/>
      <c r="AN173" s="172"/>
      <c r="AO173" s="172"/>
      <c r="AP173" s="172"/>
      <c r="AQ173" s="172"/>
      <c r="AS173" s="141"/>
      <c r="AT173" s="141"/>
      <c r="AU173" s="141"/>
      <c r="AV173" s="141"/>
      <c r="AW173" s="141"/>
      <c r="AX173" s="141"/>
      <c r="AY173" s="141"/>
      <c r="AZ173" s="141"/>
    </row>
    <row r="174" spans="1:52" x14ac:dyDescent="0.2">
      <c r="A174" s="190">
        <v>4</v>
      </c>
      <c r="B174" s="142" t="s">
        <v>393</v>
      </c>
      <c r="C174" s="191" t="str">
        <f t="shared" si="16"/>
        <v>20</v>
      </c>
      <c r="D174" s="191" t="str">
        <f t="shared" si="17"/>
        <v>28</v>
      </c>
      <c r="E174" s="184" t="str">
        <f t="shared" si="18"/>
        <v>834</v>
      </c>
      <c r="F174" s="201" t="str">
        <f t="shared" si="23"/>
        <v>6240.05</v>
      </c>
      <c r="G174" s="142" t="s">
        <v>129</v>
      </c>
      <c r="H174" s="140">
        <v>75</v>
      </c>
      <c r="I174" s="140"/>
      <c r="J174" s="140"/>
      <c r="K174" s="140"/>
      <c r="L174" s="140"/>
      <c r="M174" s="140"/>
      <c r="N174" s="140">
        <v>26.91</v>
      </c>
      <c r="O174" s="140">
        <f t="shared" si="19"/>
        <v>48.09</v>
      </c>
      <c r="Q174" s="141"/>
      <c r="R174" s="141">
        <v>100</v>
      </c>
      <c r="S174" s="141"/>
      <c r="T174" s="141"/>
      <c r="U174" s="141"/>
      <c r="V174" s="141"/>
      <c r="W174" s="141">
        <v>40.619999999999997</v>
      </c>
      <c r="X174" s="141">
        <f t="shared" si="20"/>
        <v>59.38</v>
      </c>
      <c r="Z174" s="174"/>
      <c r="AA174" s="174">
        <v>100</v>
      </c>
      <c r="AB174" s="174"/>
      <c r="AC174" s="174"/>
      <c r="AD174" s="174"/>
      <c r="AE174" s="174"/>
      <c r="AF174" s="174">
        <v>73.52</v>
      </c>
      <c r="AG174" s="174">
        <f t="shared" si="21"/>
        <v>26.480000000000004</v>
      </c>
      <c r="AI174" s="180">
        <v>100</v>
      </c>
      <c r="AJ174" s="172">
        <f t="shared" si="22"/>
        <v>100</v>
      </c>
      <c r="AK174" s="172">
        <f t="shared" si="22"/>
        <v>100</v>
      </c>
      <c r="AL174" s="172">
        <f>IFERROR(VLOOKUP(B174,[2]rptBudgetaryBudgetCrossOrganiza!$A$4127:$N$4523,13,FALSE),"0")</f>
        <v>0</v>
      </c>
      <c r="AM174" s="172"/>
      <c r="AN174" s="172"/>
      <c r="AO174" s="172"/>
      <c r="AP174" s="172"/>
      <c r="AQ174" s="172"/>
      <c r="AS174" s="141"/>
      <c r="AT174" s="141"/>
      <c r="AU174" s="141"/>
      <c r="AV174" s="141"/>
      <c r="AW174" s="141"/>
      <c r="AX174" s="141"/>
      <c r="AY174" s="141"/>
      <c r="AZ174" s="141"/>
    </row>
    <row r="175" spans="1:52" x14ac:dyDescent="0.2">
      <c r="A175" s="190">
        <v>4</v>
      </c>
      <c r="B175" s="142" t="s">
        <v>394</v>
      </c>
      <c r="C175" s="191" t="str">
        <f t="shared" si="16"/>
        <v>20</v>
      </c>
      <c r="D175" s="191" t="str">
        <f t="shared" si="17"/>
        <v>28</v>
      </c>
      <c r="E175" s="184" t="str">
        <f t="shared" si="18"/>
        <v>835</v>
      </c>
      <c r="F175" s="201" t="str">
        <f t="shared" si="23"/>
        <v>6240.05</v>
      </c>
      <c r="G175" s="142" t="s">
        <v>129</v>
      </c>
      <c r="H175" s="140">
        <v>400</v>
      </c>
      <c r="I175" s="140"/>
      <c r="J175" s="140"/>
      <c r="K175" s="140"/>
      <c r="L175" s="140"/>
      <c r="M175" s="140"/>
      <c r="N175" s="140">
        <v>178.17</v>
      </c>
      <c r="O175" s="140">
        <f t="shared" si="19"/>
        <v>221.83</v>
      </c>
      <c r="Q175" s="141"/>
      <c r="R175" s="141">
        <v>1000</v>
      </c>
      <c r="S175" s="141"/>
      <c r="T175" s="141"/>
      <c r="U175" s="141"/>
      <c r="V175" s="141"/>
      <c r="W175" s="141">
        <v>197.66</v>
      </c>
      <c r="X175" s="141">
        <f t="shared" si="20"/>
        <v>802.34</v>
      </c>
      <c r="Z175" s="174"/>
      <c r="AA175" s="174">
        <v>1050</v>
      </c>
      <c r="AB175" s="174"/>
      <c r="AC175" s="174"/>
      <c r="AD175" s="174"/>
      <c r="AE175" s="174"/>
      <c r="AF175" s="174">
        <v>879.52</v>
      </c>
      <c r="AG175" s="174">
        <f t="shared" si="21"/>
        <v>170.48000000000002</v>
      </c>
      <c r="AI175" s="180">
        <v>1050</v>
      </c>
      <c r="AJ175" s="172">
        <f t="shared" si="22"/>
        <v>1050</v>
      </c>
      <c r="AK175" s="172">
        <f t="shared" si="22"/>
        <v>1050</v>
      </c>
      <c r="AL175" s="172">
        <f>IFERROR(VLOOKUP(B175,[2]rptBudgetaryBudgetCrossOrganiza!$A$4127:$N$4523,13,FALSE),"0")</f>
        <v>0</v>
      </c>
      <c r="AM175" s="172"/>
      <c r="AN175" s="172"/>
      <c r="AO175" s="172"/>
      <c r="AP175" s="172"/>
      <c r="AQ175" s="172"/>
      <c r="AS175" s="141"/>
      <c r="AT175" s="141"/>
      <c r="AU175" s="141"/>
      <c r="AV175" s="141"/>
      <c r="AW175" s="141"/>
      <c r="AX175" s="141"/>
      <c r="AY175" s="141"/>
      <c r="AZ175" s="141"/>
    </row>
    <row r="176" spans="1:52" x14ac:dyDescent="0.2">
      <c r="A176" s="190">
        <v>6</v>
      </c>
      <c r="B176" s="142" t="s">
        <v>395</v>
      </c>
      <c r="C176" s="191" t="str">
        <f t="shared" si="16"/>
        <v>20</v>
      </c>
      <c r="D176" s="191" t="str">
        <f t="shared" si="17"/>
        <v>28</v>
      </c>
      <c r="E176" s="184" t="str">
        <f t="shared" si="18"/>
        <v>836</v>
      </c>
      <c r="F176" s="201" t="str">
        <f t="shared" si="23"/>
        <v>6240.05</v>
      </c>
      <c r="G176" s="142" t="s">
        <v>129</v>
      </c>
      <c r="H176" s="140">
        <v>1325</v>
      </c>
      <c r="I176" s="140"/>
      <c r="J176" s="140"/>
      <c r="K176" s="140"/>
      <c r="L176" s="140"/>
      <c r="M176" s="140"/>
      <c r="N176" s="140">
        <v>1263.5</v>
      </c>
      <c r="O176" s="140">
        <f t="shared" si="19"/>
        <v>61.5</v>
      </c>
      <c r="Q176" s="141"/>
      <c r="R176" s="141">
        <v>1325</v>
      </c>
      <c r="S176" s="141"/>
      <c r="T176" s="141"/>
      <c r="U176" s="141"/>
      <c r="V176" s="141"/>
      <c r="W176" s="141">
        <v>1263.5</v>
      </c>
      <c r="X176" s="141">
        <f t="shared" si="20"/>
        <v>61.5</v>
      </c>
      <c r="Z176" s="174"/>
      <c r="AA176" s="174">
        <v>1325</v>
      </c>
      <c r="AB176" s="174"/>
      <c r="AC176" s="174"/>
      <c r="AD176" s="174"/>
      <c r="AE176" s="174"/>
      <c r="AF176" s="174">
        <v>61.5</v>
      </c>
      <c r="AG176" s="174">
        <f t="shared" si="21"/>
        <v>1263.5</v>
      </c>
      <c r="AI176" s="180">
        <v>1325</v>
      </c>
      <c r="AJ176" s="172">
        <f t="shared" si="22"/>
        <v>1325</v>
      </c>
      <c r="AK176" s="172">
        <f t="shared" si="22"/>
        <v>1325</v>
      </c>
      <c r="AL176" s="172">
        <f>IFERROR(VLOOKUP(B176,[2]rptBudgetaryBudgetCrossOrganiza!$A$4127:$N$4523,13,FALSE),"0")</f>
        <v>0</v>
      </c>
      <c r="AM176" s="172"/>
      <c r="AN176" s="172"/>
      <c r="AO176" s="172"/>
      <c r="AP176" s="172"/>
      <c r="AQ176" s="172"/>
      <c r="AS176" s="141"/>
      <c r="AT176" s="141"/>
      <c r="AU176" s="141"/>
      <c r="AV176" s="141"/>
      <c r="AW176" s="141"/>
      <c r="AX176" s="141"/>
      <c r="AY176" s="141"/>
      <c r="AZ176" s="141"/>
    </row>
    <row r="177" spans="1:52" x14ac:dyDescent="0.2">
      <c r="A177" s="190">
        <v>6</v>
      </c>
      <c r="B177" s="142" t="s">
        <v>396</v>
      </c>
      <c r="C177" s="191" t="str">
        <f t="shared" si="16"/>
        <v>20</v>
      </c>
      <c r="D177" s="191" t="str">
        <f t="shared" si="17"/>
        <v>28</v>
      </c>
      <c r="E177" s="184" t="str">
        <f t="shared" si="18"/>
        <v>837</v>
      </c>
      <c r="F177" s="201" t="str">
        <f t="shared" si="23"/>
        <v>6240.05</v>
      </c>
      <c r="G177" s="142" t="s">
        <v>129</v>
      </c>
      <c r="H177" s="140">
        <v>1325</v>
      </c>
      <c r="I177" s="140"/>
      <c r="J177" s="140"/>
      <c r="K177" s="140"/>
      <c r="L177" s="140"/>
      <c r="M177" s="140"/>
      <c r="N177" s="140">
        <v>1263.5</v>
      </c>
      <c r="O177" s="140">
        <f t="shared" si="19"/>
        <v>61.5</v>
      </c>
      <c r="Q177" s="141"/>
      <c r="R177" s="141">
        <v>1325</v>
      </c>
      <c r="S177" s="141"/>
      <c r="T177" s="141"/>
      <c r="U177" s="141"/>
      <c r="V177" s="141"/>
      <c r="W177" s="141">
        <v>1263.5</v>
      </c>
      <c r="X177" s="141">
        <f t="shared" si="20"/>
        <v>61.5</v>
      </c>
      <c r="Z177" s="174"/>
      <c r="AA177" s="174">
        <v>1325</v>
      </c>
      <c r="AB177" s="174"/>
      <c r="AC177" s="174"/>
      <c r="AD177" s="174"/>
      <c r="AE177" s="174"/>
      <c r="AF177" s="174">
        <v>61.5</v>
      </c>
      <c r="AG177" s="174">
        <f t="shared" si="21"/>
        <v>1263.5</v>
      </c>
      <c r="AI177" s="180">
        <v>1325</v>
      </c>
      <c r="AJ177" s="172">
        <f t="shared" si="22"/>
        <v>1325</v>
      </c>
      <c r="AK177" s="172">
        <f t="shared" si="22"/>
        <v>1325</v>
      </c>
      <c r="AL177" s="172">
        <f>IFERROR(VLOOKUP(B177,[2]rptBudgetaryBudgetCrossOrganiza!$A$4127:$N$4523,13,FALSE),"0")</f>
        <v>0</v>
      </c>
      <c r="AM177" s="172"/>
      <c r="AN177" s="172"/>
      <c r="AO177" s="172"/>
      <c r="AP177" s="172"/>
      <c r="AQ177" s="172"/>
      <c r="AS177" s="141"/>
      <c r="AT177" s="141"/>
      <c r="AU177" s="141"/>
      <c r="AV177" s="141"/>
      <c r="AW177" s="141"/>
      <c r="AX177" s="141"/>
      <c r="AY177" s="141"/>
      <c r="AZ177" s="141"/>
    </row>
    <row r="178" spans="1:52" x14ac:dyDescent="0.2">
      <c r="A178" s="190">
        <v>9</v>
      </c>
      <c r="B178" s="142" t="s">
        <v>397</v>
      </c>
      <c r="C178" s="191" t="str">
        <f t="shared" si="16"/>
        <v>20</v>
      </c>
      <c r="D178" s="191" t="str">
        <f t="shared" si="17"/>
        <v>28</v>
      </c>
      <c r="E178" s="184" t="str">
        <f t="shared" si="18"/>
        <v>802</v>
      </c>
      <c r="F178" s="201" t="str">
        <f t="shared" si="23"/>
        <v>6300.02</v>
      </c>
      <c r="G178" s="142" t="s">
        <v>130</v>
      </c>
      <c r="H178" s="140">
        <v>0</v>
      </c>
      <c r="I178" s="140"/>
      <c r="J178" s="140"/>
      <c r="K178" s="140"/>
      <c r="L178" s="140"/>
      <c r="M178" s="140"/>
      <c r="N178" s="140">
        <v>0</v>
      </c>
      <c r="O178" s="140">
        <f t="shared" si="19"/>
        <v>0</v>
      </c>
      <c r="Q178" s="141"/>
      <c r="R178" s="141">
        <v>0</v>
      </c>
      <c r="S178" s="141"/>
      <c r="T178" s="141"/>
      <c r="U178" s="141"/>
      <c r="V178" s="141"/>
      <c r="W178" s="141">
        <v>0</v>
      </c>
      <c r="X178" s="141">
        <f t="shared" si="20"/>
        <v>0</v>
      </c>
      <c r="Z178" s="174"/>
      <c r="AA178" s="174">
        <v>0</v>
      </c>
      <c r="AB178" s="174"/>
      <c r="AC178" s="174"/>
      <c r="AD178" s="174"/>
      <c r="AE178" s="174"/>
      <c r="AF178" s="174">
        <v>0</v>
      </c>
      <c r="AG178" s="174">
        <f t="shared" si="21"/>
        <v>0</v>
      </c>
      <c r="AI178" s="180">
        <v>0</v>
      </c>
      <c r="AJ178" s="172">
        <f t="shared" si="22"/>
        <v>0</v>
      </c>
      <c r="AK178" s="172">
        <f t="shared" si="22"/>
        <v>0</v>
      </c>
      <c r="AL178" s="172">
        <f>IFERROR(VLOOKUP(B178,[2]rptBudgetaryBudgetCrossOrganiza!$A$4127:$N$4523,13,FALSE),"0")</f>
        <v>0</v>
      </c>
      <c r="AM178" s="172"/>
      <c r="AN178" s="172"/>
      <c r="AO178" s="172"/>
      <c r="AP178" s="172"/>
      <c r="AQ178" s="172"/>
      <c r="AS178" s="141"/>
      <c r="AT178" s="141"/>
      <c r="AU178" s="141"/>
      <c r="AV178" s="141"/>
      <c r="AW178" s="141"/>
      <c r="AX178" s="141"/>
      <c r="AY178" s="141"/>
      <c r="AZ178" s="141"/>
    </row>
    <row r="179" spans="1:52" x14ac:dyDescent="0.2">
      <c r="A179" s="190">
        <v>4</v>
      </c>
      <c r="B179" s="142" t="s">
        <v>398</v>
      </c>
      <c r="C179" s="191" t="str">
        <f t="shared" si="16"/>
        <v>20</v>
      </c>
      <c r="D179" s="191" t="str">
        <f t="shared" si="17"/>
        <v>28</v>
      </c>
      <c r="E179" s="184" t="str">
        <f t="shared" si="18"/>
        <v>803</v>
      </c>
      <c r="F179" s="201" t="str">
        <f t="shared" si="23"/>
        <v>6300.02</v>
      </c>
      <c r="G179" s="142" t="s">
        <v>130</v>
      </c>
      <c r="H179" s="140">
        <v>0</v>
      </c>
      <c r="I179" s="140"/>
      <c r="J179" s="140"/>
      <c r="K179" s="140"/>
      <c r="L179" s="140"/>
      <c r="M179" s="140"/>
      <c r="N179" s="140">
        <v>0</v>
      </c>
      <c r="O179" s="140">
        <f t="shared" si="19"/>
        <v>0</v>
      </c>
      <c r="Q179" s="141"/>
      <c r="R179" s="141">
        <v>0</v>
      </c>
      <c r="S179" s="141"/>
      <c r="T179" s="141"/>
      <c r="U179" s="141"/>
      <c r="V179" s="141"/>
      <c r="W179" s="141">
        <v>0</v>
      </c>
      <c r="X179" s="141">
        <f t="shared" si="20"/>
        <v>0</v>
      </c>
      <c r="Z179" s="174"/>
      <c r="AA179" s="174">
        <v>0</v>
      </c>
      <c r="AB179" s="174"/>
      <c r="AC179" s="174"/>
      <c r="AD179" s="174"/>
      <c r="AE179" s="174"/>
      <c r="AF179" s="174">
        <v>0</v>
      </c>
      <c r="AG179" s="174">
        <f t="shared" si="21"/>
        <v>0</v>
      </c>
      <c r="AI179" s="180">
        <v>0</v>
      </c>
      <c r="AJ179" s="172">
        <f t="shared" si="22"/>
        <v>0</v>
      </c>
      <c r="AK179" s="172">
        <f t="shared" si="22"/>
        <v>0</v>
      </c>
      <c r="AL179" s="172">
        <f>IFERROR(VLOOKUP(B179,[2]rptBudgetaryBudgetCrossOrganiza!$A$4127:$N$4523,13,FALSE),"0")</f>
        <v>0</v>
      </c>
      <c r="AM179" s="172"/>
      <c r="AN179" s="172"/>
      <c r="AO179" s="172"/>
      <c r="AP179" s="172"/>
      <c r="AQ179" s="172"/>
      <c r="AS179" s="141"/>
      <c r="AT179" s="141"/>
      <c r="AU179" s="141"/>
      <c r="AV179" s="141"/>
      <c r="AW179" s="141"/>
      <c r="AX179" s="141"/>
      <c r="AY179" s="141"/>
      <c r="AZ179" s="141"/>
    </row>
    <row r="180" spans="1:52" x14ac:dyDescent="0.2">
      <c r="A180" s="190">
        <v>4</v>
      </c>
      <c r="B180" s="142" t="s">
        <v>399</v>
      </c>
      <c r="C180" s="191" t="str">
        <f t="shared" si="16"/>
        <v>20</v>
      </c>
      <c r="D180" s="191" t="str">
        <f t="shared" si="17"/>
        <v>28</v>
      </c>
      <c r="E180" s="184" t="str">
        <f t="shared" si="18"/>
        <v>804</v>
      </c>
      <c r="F180" s="201" t="str">
        <f t="shared" si="23"/>
        <v>6300.02</v>
      </c>
      <c r="G180" s="142" t="s">
        <v>130</v>
      </c>
      <c r="H180" s="140">
        <v>0</v>
      </c>
      <c r="I180" s="140"/>
      <c r="J180" s="140"/>
      <c r="K180" s="140"/>
      <c r="L180" s="140"/>
      <c r="M180" s="140"/>
      <c r="N180" s="140">
        <v>0</v>
      </c>
      <c r="O180" s="140">
        <f t="shared" si="19"/>
        <v>0</v>
      </c>
      <c r="Q180" s="141"/>
      <c r="R180" s="141">
        <v>0</v>
      </c>
      <c r="S180" s="141"/>
      <c r="T180" s="141"/>
      <c r="U180" s="141"/>
      <c r="V180" s="141"/>
      <c r="W180" s="141">
        <v>0</v>
      </c>
      <c r="X180" s="141">
        <f t="shared" si="20"/>
        <v>0</v>
      </c>
      <c r="Z180" s="174"/>
      <c r="AA180" s="174">
        <v>0</v>
      </c>
      <c r="AB180" s="174"/>
      <c r="AC180" s="174"/>
      <c r="AD180" s="174"/>
      <c r="AE180" s="174"/>
      <c r="AF180" s="174">
        <v>0</v>
      </c>
      <c r="AG180" s="174">
        <f t="shared" si="21"/>
        <v>0</v>
      </c>
      <c r="AI180" s="180">
        <v>0</v>
      </c>
      <c r="AJ180" s="172">
        <f t="shared" si="22"/>
        <v>0</v>
      </c>
      <c r="AK180" s="172">
        <f t="shared" si="22"/>
        <v>0</v>
      </c>
      <c r="AL180" s="172">
        <f>IFERROR(VLOOKUP(B180,[2]rptBudgetaryBudgetCrossOrganiza!$A$4127:$N$4523,13,FALSE),"0")</f>
        <v>0</v>
      </c>
      <c r="AM180" s="172"/>
      <c r="AN180" s="172"/>
      <c r="AO180" s="172"/>
      <c r="AP180" s="172"/>
      <c r="AQ180" s="172"/>
      <c r="AS180" s="141"/>
      <c r="AT180" s="141"/>
      <c r="AU180" s="141"/>
      <c r="AV180" s="141"/>
      <c r="AW180" s="141"/>
      <c r="AX180" s="141"/>
      <c r="AY180" s="141"/>
      <c r="AZ180" s="141"/>
    </row>
    <row r="181" spans="1:52" x14ac:dyDescent="0.2">
      <c r="A181" s="190">
        <v>4</v>
      </c>
      <c r="B181" s="142" t="s">
        <v>400</v>
      </c>
      <c r="C181" s="191" t="str">
        <f t="shared" si="16"/>
        <v>20</v>
      </c>
      <c r="D181" s="191" t="str">
        <f t="shared" si="17"/>
        <v>28</v>
      </c>
      <c r="E181" s="184" t="str">
        <f t="shared" si="18"/>
        <v>805</v>
      </c>
      <c r="F181" s="201" t="str">
        <f t="shared" si="23"/>
        <v>6300.02</v>
      </c>
      <c r="G181" s="142" t="s">
        <v>130</v>
      </c>
      <c r="H181" s="140">
        <v>0</v>
      </c>
      <c r="I181" s="140"/>
      <c r="J181" s="140"/>
      <c r="K181" s="140"/>
      <c r="L181" s="140"/>
      <c r="M181" s="140"/>
      <c r="N181" s="140">
        <v>0</v>
      </c>
      <c r="O181" s="140">
        <f t="shared" si="19"/>
        <v>0</v>
      </c>
      <c r="Q181" s="141"/>
      <c r="R181" s="141">
        <v>0</v>
      </c>
      <c r="S181" s="141"/>
      <c r="T181" s="141"/>
      <c r="U181" s="141"/>
      <c r="V181" s="141"/>
      <c r="W181" s="141">
        <v>0</v>
      </c>
      <c r="X181" s="141">
        <f t="shared" si="20"/>
        <v>0</v>
      </c>
      <c r="Z181" s="174"/>
      <c r="AA181" s="174">
        <v>0</v>
      </c>
      <c r="AB181" s="174"/>
      <c r="AC181" s="174"/>
      <c r="AD181" s="174"/>
      <c r="AE181" s="174"/>
      <c r="AF181" s="174">
        <v>0</v>
      </c>
      <c r="AG181" s="174">
        <f t="shared" si="21"/>
        <v>0</v>
      </c>
      <c r="AI181" s="180">
        <v>0</v>
      </c>
      <c r="AJ181" s="172">
        <f t="shared" si="22"/>
        <v>0</v>
      </c>
      <c r="AK181" s="172">
        <f t="shared" si="22"/>
        <v>0</v>
      </c>
      <c r="AL181" s="172">
        <f>IFERROR(VLOOKUP(B181,[2]rptBudgetaryBudgetCrossOrganiza!$A$4127:$N$4523,13,FALSE),"0")</f>
        <v>0</v>
      </c>
      <c r="AM181" s="172"/>
      <c r="AN181" s="172"/>
      <c r="AO181" s="172"/>
      <c r="AP181" s="172"/>
      <c r="AQ181" s="172"/>
      <c r="AS181" s="141"/>
      <c r="AT181" s="141"/>
      <c r="AU181" s="141"/>
      <c r="AV181" s="141"/>
      <c r="AW181" s="141"/>
      <c r="AX181" s="141"/>
      <c r="AY181" s="141"/>
      <c r="AZ181" s="141"/>
    </row>
    <row r="182" spans="1:52" x14ac:dyDescent="0.2">
      <c r="A182" s="190">
        <v>4</v>
      </c>
      <c r="B182" s="142" t="s">
        <v>401</v>
      </c>
      <c r="C182" s="191" t="str">
        <f t="shared" si="16"/>
        <v>20</v>
      </c>
      <c r="D182" s="191" t="str">
        <f t="shared" si="17"/>
        <v>28</v>
      </c>
      <c r="E182" s="184" t="str">
        <f t="shared" si="18"/>
        <v>806</v>
      </c>
      <c r="F182" s="201" t="str">
        <f t="shared" si="23"/>
        <v>6300.02</v>
      </c>
      <c r="G182" s="142" t="s">
        <v>130</v>
      </c>
      <c r="H182" s="140">
        <v>0</v>
      </c>
      <c r="I182" s="140"/>
      <c r="J182" s="140"/>
      <c r="K182" s="140"/>
      <c r="L182" s="140"/>
      <c r="M182" s="140"/>
      <c r="N182" s="140">
        <v>0</v>
      </c>
      <c r="O182" s="140">
        <f t="shared" si="19"/>
        <v>0</v>
      </c>
      <c r="Q182" s="141"/>
      <c r="R182" s="141">
        <v>0</v>
      </c>
      <c r="S182" s="141"/>
      <c r="T182" s="141"/>
      <c r="U182" s="141"/>
      <c r="V182" s="141"/>
      <c r="W182" s="141">
        <v>0</v>
      </c>
      <c r="X182" s="141">
        <f t="shared" si="20"/>
        <v>0</v>
      </c>
      <c r="Z182" s="174"/>
      <c r="AA182" s="174">
        <v>0</v>
      </c>
      <c r="AB182" s="174"/>
      <c r="AC182" s="174"/>
      <c r="AD182" s="174"/>
      <c r="AE182" s="174"/>
      <c r="AF182" s="174">
        <v>0</v>
      </c>
      <c r="AG182" s="174">
        <f t="shared" si="21"/>
        <v>0</v>
      </c>
      <c r="AI182" s="180">
        <v>0</v>
      </c>
      <c r="AJ182" s="172">
        <f t="shared" si="22"/>
        <v>0</v>
      </c>
      <c r="AK182" s="172">
        <f t="shared" si="22"/>
        <v>0</v>
      </c>
      <c r="AL182" s="172">
        <f>IFERROR(VLOOKUP(B182,[2]rptBudgetaryBudgetCrossOrganiza!$A$4127:$N$4523,13,FALSE),"0")</f>
        <v>0</v>
      </c>
      <c r="AM182" s="172"/>
      <c r="AN182" s="172"/>
      <c r="AO182" s="172"/>
      <c r="AP182" s="172"/>
      <c r="AQ182" s="172"/>
      <c r="AS182" s="141"/>
      <c r="AT182" s="141"/>
      <c r="AU182" s="141"/>
      <c r="AV182" s="141"/>
      <c r="AW182" s="141"/>
      <c r="AX182" s="141"/>
      <c r="AY182" s="141"/>
      <c r="AZ182" s="141"/>
    </row>
    <row r="183" spans="1:52" x14ac:dyDescent="0.2">
      <c r="A183" s="190">
        <v>4</v>
      </c>
      <c r="B183" s="142" t="s">
        <v>402</v>
      </c>
      <c r="C183" s="191" t="str">
        <f t="shared" si="16"/>
        <v>20</v>
      </c>
      <c r="D183" s="191" t="str">
        <f t="shared" si="17"/>
        <v>28</v>
      </c>
      <c r="E183" s="184" t="str">
        <f t="shared" si="18"/>
        <v>807</v>
      </c>
      <c r="F183" s="201" t="str">
        <f t="shared" si="23"/>
        <v>6300.02</v>
      </c>
      <c r="G183" s="142" t="s">
        <v>130</v>
      </c>
      <c r="H183" s="140">
        <v>0</v>
      </c>
      <c r="I183" s="140"/>
      <c r="J183" s="140"/>
      <c r="K183" s="140"/>
      <c r="L183" s="140"/>
      <c r="M183" s="140"/>
      <c r="N183" s="140">
        <v>0</v>
      </c>
      <c r="O183" s="140">
        <f t="shared" si="19"/>
        <v>0</v>
      </c>
      <c r="Q183" s="141"/>
      <c r="R183" s="141">
        <v>0</v>
      </c>
      <c r="S183" s="141"/>
      <c r="T183" s="141"/>
      <c r="U183" s="141"/>
      <c r="V183" s="141"/>
      <c r="W183" s="141">
        <v>0</v>
      </c>
      <c r="X183" s="141">
        <f t="shared" si="20"/>
        <v>0</v>
      </c>
      <c r="Z183" s="174"/>
      <c r="AA183" s="174">
        <v>0</v>
      </c>
      <c r="AB183" s="174"/>
      <c r="AC183" s="174"/>
      <c r="AD183" s="174"/>
      <c r="AE183" s="174"/>
      <c r="AF183" s="174">
        <v>0</v>
      </c>
      <c r="AG183" s="174">
        <f t="shared" si="21"/>
        <v>0</v>
      </c>
      <c r="AI183" s="180">
        <v>0</v>
      </c>
      <c r="AJ183" s="172">
        <f t="shared" si="22"/>
        <v>0</v>
      </c>
      <c r="AK183" s="172">
        <f t="shared" si="22"/>
        <v>0</v>
      </c>
      <c r="AL183" s="172">
        <f>IFERROR(VLOOKUP(B183,[2]rptBudgetaryBudgetCrossOrganiza!$A$4127:$N$4523,13,FALSE),"0")</f>
        <v>0</v>
      </c>
      <c r="AM183" s="172"/>
      <c r="AN183" s="172"/>
      <c r="AO183" s="172"/>
      <c r="AP183" s="172"/>
      <c r="AQ183" s="172"/>
      <c r="AS183" s="141"/>
      <c r="AT183" s="141"/>
      <c r="AU183" s="141"/>
      <c r="AV183" s="141"/>
      <c r="AW183" s="141"/>
      <c r="AX183" s="141"/>
      <c r="AY183" s="141"/>
      <c r="AZ183" s="141"/>
    </row>
    <row r="184" spans="1:52" x14ac:dyDescent="0.2">
      <c r="A184" s="190">
        <v>4</v>
      </c>
      <c r="B184" s="142" t="s">
        <v>403</v>
      </c>
      <c r="C184" s="191" t="str">
        <f t="shared" si="16"/>
        <v>20</v>
      </c>
      <c r="D184" s="191" t="str">
        <f t="shared" si="17"/>
        <v>28</v>
      </c>
      <c r="E184" s="184" t="str">
        <f t="shared" si="18"/>
        <v>808</v>
      </c>
      <c r="F184" s="201" t="str">
        <f t="shared" si="23"/>
        <v>6300.02</v>
      </c>
      <c r="G184" s="142" t="s">
        <v>130</v>
      </c>
      <c r="H184" s="140">
        <v>0</v>
      </c>
      <c r="I184" s="140"/>
      <c r="J184" s="140"/>
      <c r="K184" s="140"/>
      <c r="L184" s="140"/>
      <c r="M184" s="140"/>
      <c r="N184" s="140">
        <v>0</v>
      </c>
      <c r="O184" s="140">
        <f t="shared" si="19"/>
        <v>0</v>
      </c>
      <c r="Q184" s="141"/>
      <c r="R184" s="141">
        <v>0</v>
      </c>
      <c r="S184" s="141"/>
      <c r="T184" s="141"/>
      <c r="U184" s="141"/>
      <c r="V184" s="141"/>
      <c r="W184" s="141">
        <v>0</v>
      </c>
      <c r="X184" s="141">
        <f t="shared" si="20"/>
        <v>0</v>
      </c>
      <c r="Z184" s="174"/>
      <c r="AA184" s="174">
        <v>0</v>
      </c>
      <c r="AB184" s="174"/>
      <c r="AC184" s="174"/>
      <c r="AD184" s="174"/>
      <c r="AE184" s="174"/>
      <c r="AF184" s="174">
        <v>0</v>
      </c>
      <c r="AG184" s="174">
        <f t="shared" si="21"/>
        <v>0</v>
      </c>
      <c r="AI184" s="180">
        <v>0</v>
      </c>
      <c r="AJ184" s="172">
        <f t="shared" si="22"/>
        <v>0</v>
      </c>
      <c r="AK184" s="172">
        <f t="shared" si="22"/>
        <v>0</v>
      </c>
      <c r="AL184" s="172">
        <f>IFERROR(VLOOKUP(B184,[2]rptBudgetaryBudgetCrossOrganiza!$A$4127:$N$4523,13,FALSE),"0")</f>
        <v>0</v>
      </c>
      <c r="AM184" s="172"/>
      <c r="AN184" s="172"/>
      <c r="AO184" s="172"/>
      <c r="AP184" s="172"/>
      <c r="AQ184" s="172"/>
      <c r="AS184" s="141"/>
      <c r="AT184" s="141"/>
      <c r="AU184" s="141"/>
      <c r="AV184" s="141"/>
      <c r="AW184" s="141"/>
      <c r="AX184" s="141"/>
      <c r="AY184" s="141"/>
      <c r="AZ184" s="141"/>
    </row>
    <row r="185" spans="1:52" x14ac:dyDescent="0.2">
      <c r="A185" s="190">
        <v>4</v>
      </c>
      <c r="B185" s="142" t="s">
        <v>404</v>
      </c>
      <c r="C185" s="191" t="str">
        <f t="shared" si="16"/>
        <v>20</v>
      </c>
      <c r="D185" s="191" t="str">
        <f t="shared" si="17"/>
        <v>28</v>
      </c>
      <c r="E185" s="184" t="str">
        <f t="shared" si="18"/>
        <v>809</v>
      </c>
      <c r="F185" s="201" t="str">
        <f t="shared" si="23"/>
        <v>6300.02</v>
      </c>
      <c r="G185" s="142" t="s">
        <v>130</v>
      </c>
      <c r="H185" s="140">
        <v>0</v>
      </c>
      <c r="I185" s="140"/>
      <c r="J185" s="140"/>
      <c r="K185" s="140"/>
      <c r="L185" s="140"/>
      <c r="M185" s="140"/>
      <c r="N185" s="140">
        <v>0</v>
      </c>
      <c r="O185" s="140">
        <f t="shared" si="19"/>
        <v>0</v>
      </c>
      <c r="Q185" s="141"/>
      <c r="R185" s="141">
        <v>0</v>
      </c>
      <c r="S185" s="141"/>
      <c r="T185" s="141"/>
      <c r="U185" s="141"/>
      <c r="V185" s="141"/>
      <c r="W185" s="141">
        <v>0</v>
      </c>
      <c r="X185" s="141">
        <f t="shared" si="20"/>
        <v>0</v>
      </c>
      <c r="Z185" s="174"/>
      <c r="AA185" s="174">
        <v>0</v>
      </c>
      <c r="AB185" s="174"/>
      <c r="AC185" s="174"/>
      <c r="AD185" s="174"/>
      <c r="AE185" s="174"/>
      <c r="AF185" s="174">
        <v>0</v>
      </c>
      <c r="AG185" s="174">
        <f t="shared" si="21"/>
        <v>0</v>
      </c>
      <c r="AI185" s="180">
        <v>0</v>
      </c>
      <c r="AJ185" s="172">
        <f t="shared" si="22"/>
        <v>0</v>
      </c>
      <c r="AK185" s="172">
        <f t="shared" si="22"/>
        <v>0</v>
      </c>
      <c r="AL185" s="172">
        <f>IFERROR(VLOOKUP(B185,[2]rptBudgetaryBudgetCrossOrganiza!$A$4127:$N$4523,13,FALSE),"0")</f>
        <v>0</v>
      </c>
      <c r="AM185" s="172"/>
      <c r="AN185" s="172"/>
      <c r="AO185" s="172"/>
      <c r="AP185" s="172"/>
      <c r="AQ185" s="172"/>
      <c r="AS185" s="141"/>
      <c r="AT185" s="141"/>
      <c r="AU185" s="141"/>
      <c r="AV185" s="141"/>
      <c r="AW185" s="141"/>
      <c r="AX185" s="141"/>
      <c r="AY185" s="141"/>
      <c r="AZ185" s="141"/>
    </row>
    <row r="186" spans="1:52" x14ac:dyDescent="0.2">
      <c r="A186" s="190">
        <v>4</v>
      </c>
      <c r="B186" s="142" t="s">
        <v>405</v>
      </c>
      <c r="C186" s="191" t="str">
        <f t="shared" si="16"/>
        <v>20</v>
      </c>
      <c r="D186" s="191" t="str">
        <f t="shared" si="17"/>
        <v>28</v>
      </c>
      <c r="E186" s="184" t="str">
        <f t="shared" si="18"/>
        <v>810</v>
      </c>
      <c r="F186" s="201" t="str">
        <f t="shared" si="23"/>
        <v>6300.02</v>
      </c>
      <c r="G186" s="142" t="s">
        <v>130</v>
      </c>
      <c r="H186" s="140">
        <v>0</v>
      </c>
      <c r="I186" s="140"/>
      <c r="J186" s="140"/>
      <c r="K186" s="140"/>
      <c r="L186" s="140"/>
      <c r="M186" s="140"/>
      <c r="N186" s="140">
        <v>0</v>
      </c>
      <c r="O186" s="140">
        <f t="shared" si="19"/>
        <v>0</v>
      </c>
      <c r="Q186" s="141"/>
      <c r="R186" s="141">
        <v>0</v>
      </c>
      <c r="S186" s="141"/>
      <c r="T186" s="141"/>
      <c r="U186" s="141"/>
      <c r="V186" s="141"/>
      <c r="W186" s="141">
        <v>0</v>
      </c>
      <c r="X186" s="141">
        <f t="shared" si="20"/>
        <v>0</v>
      </c>
      <c r="Z186" s="174"/>
      <c r="AA186" s="174">
        <v>0</v>
      </c>
      <c r="AB186" s="174"/>
      <c r="AC186" s="174"/>
      <c r="AD186" s="174"/>
      <c r="AE186" s="174"/>
      <c r="AF186" s="174">
        <v>0</v>
      </c>
      <c r="AG186" s="174">
        <f t="shared" si="21"/>
        <v>0</v>
      </c>
      <c r="AI186" s="180">
        <v>0</v>
      </c>
      <c r="AJ186" s="172">
        <f t="shared" si="22"/>
        <v>0</v>
      </c>
      <c r="AK186" s="172">
        <f t="shared" si="22"/>
        <v>0</v>
      </c>
      <c r="AL186" s="172">
        <f>IFERROR(VLOOKUP(B186,[2]rptBudgetaryBudgetCrossOrganiza!$A$4127:$N$4523,13,FALSE),"0")</f>
        <v>0</v>
      </c>
      <c r="AM186" s="172"/>
      <c r="AN186" s="172"/>
      <c r="AO186" s="172"/>
      <c r="AP186" s="172"/>
      <c r="AQ186" s="172"/>
      <c r="AS186" s="141"/>
      <c r="AT186" s="141"/>
      <c r="AU186" s="141"/>
      <c r="AV186" s="141"/>
      <c r="AW186" s="141"/>
      <c r="AX186" s="141"/>
      <c r="AY186" s="141"/>
      <c r="AZ186" s="141"/>
    </row>
    <row r="187" spans="1:52" x14ac:dyDescent="0.2">
      <c r="A187" s="190">
        <v>4</v>
      </c>
      <c r="B187" s="142" t="s">
        <v>406</v>
      </c>
      <c r="C187" s="191" t="str">
        <f t="shared" si="16"/>
        <v>20</v>
      </c>
      <c r="D187" s="191" t="str">
        <f t="shared" si="17"/>
        <v>28</v>
      </c>
      <c r="E187" s="184" t="str">
        <f t="shared" si="18"/>
        <v>811</v>
      </c>
      <c r="F187" s="201" t="str">
        <f t="shared" si="23"/>
        <v>6300.02</v>
      </c>
      <c r="G187" s="142" t="s">
        <v>130</v>
      </c>
      <c r="H187" s="140">
        <v>0</v>
      </c>
      <c r="I187" s="140"/>
      <c r="J187" s="140"/>
      <c r="K187" s="140"/>
      <c r="L187" s="140"/>
      <c r="M187" s="140"/>
      <c r="N187" s="140">
        <v>0</v>
      </c>
      <c r="O187" s="140">
        <f t="shared" si="19"/>
        <v>0</v>
      </c>
      <c r="Q187" s="141"/>
      <c r="R187" s="141">
        <v>0</v>
      </c>
      <c r="S187" s="141"/>
      <c r="T187" s="141"/>
      <c r="U187" s="141"/>
      <c r="V187" s="141"/>
      <c r="W187" s="141">
        <v>0</v>
      </c>
      <c r="X187" s="141">
        <f t="shared" si="20"/>
        <v>0</v>
      </c>
      <c r="Z187" s="174"/>
      <c r="AA187" s="174">
        <v>0</v>
      </c>
      <c r="AB187" s="174"/>
      <c r="AC187" s="174"/>
      <c r="AD187" s="174"/>
      <c r="AE187" s="174"/>
      <c r="AF187" s="174">
        <v>0</v>
      </c>
      <c r="AG187" s="174">
        <f t="shared" si="21"/>
        <v>0</v>
      </c>
      <c r="AI187" s="180">
        <v>0</v>
      </c>
      <c r="AJ187" s="172">
        <f t="shared" si="22"/>
        <v>0</v>
      </c>
      <c r="AK187" s="172">
        <f t="shared" si="22"/>
        <v>0</v>
      </c>
      <c r="AL187" s="172">
        <f>IFERROR(VLOOKUP(B187,[2]rptBudgetaryBudgetCrossOrganiza!$A$4127:$N$4523,13,FALSE),"0")</f>
        <v>0</v>
      </c>
      <c r="AM187" s="172"/>
      <c r="AN187" s="172"/>
      <c r="AO187" s="172"/>
      <c r="AP187" s="172"/>
      <c r="AQ187" s="172"/>
      <c r="AS187" s="141"/>
      <c r="AT187" s="141"/>
      <c r="AU187" s="141"/>
      <c r="AV187" s="141"/>
      <c r="AW187" s="141"/>
      <c r="AX187" s="141"/>
      <c r="AY187" s="141"/>
      <c r="AZ187" s="141"/>
    </row>
    <row r="188" spans="1:52" x14ac:dyDescent="0.2">
      <c r="A188" s="190">
        <v>4</v>
      </c>
      <c r="B188" s="142" t="s">
        <v>407</v>
      </c>
      <c r="C188" s="191" t="str">
        <f t="shared" si="16"/>
        <v>20</v>
      </c>
      <c r="D188" s="191" t="str">
        <f t="shared" si="17"/>
        <v>28</v>
      </c>
      <c r="E188" s="184" t="str">
        <f t="shared" si="18"/>
        <v>812</v>
      </c>
      <c r="F188" s="201" t="str">
        <f t="shared" si="23"/>
        <v>6300.02</v>
      </c>
      <c r="G188" s="142" t="s">
        <v>130</v>
      </c>
      <c r="H188" s="140">
        <v>0</v>
      </c>
      <c r="I188" s="140"/>
      <c r="J188" s="140"/>
      <c r="K188" s="140"/>
      <c r="L188" s="140"/>
      <c r="M188" s="140"/>
      <c r="N188" s="140">
        <v>0</v>
      </c>
      <c r="O188" s="140">
        <f t="shared" si="19"/>
        <v>0</v>
      </c>
      <c r="Q188" s="141"/>
      <c r="R188" s="141">
        <v>0</v>
      </c>
      <c r="S188" s="141"/>
      <c r="T188" s="141"/>
      <c r="U188" s="141"/>
      <c r="V188" s="141"/>
      <c r="W188" s="141">
        <v>0</v>
      </c>
      <c r="X188" s="141">
        <f t="shared" si="20"/>
        <v>0</v>
      </c>
      <c r="Z188" s="174"/>
      <c r="AA188" s="174">
        <v>0</v>
      </c>
      <c r="AB188" s="174"/>
      <c r="AC188" s="174"/>
      <c r="AD188" s="174"/>
      <c r="AE188" s="174"/>
      <c r="AF188" s="174">
        <v>0</v>
      </c>
      <c r="AG188" s="174">
        <f t="shared" si="21"/>
        <v>0</v>
      </c>
      <c r="AI188" s="180">
        <v>0</v>
      </c>
      <c r="AJ188" s="172">
        <f t="shared" si="22"/>
        <v>0</v>
      </c>
      <c r="AK188" s="172">
        <f t="shared" si="22"/>
        <v>0</v>
      </c>
      <c r="AL188" s="172">
        <f>IFERROR(VLOOKUP(B188,[2]rptBudgetaryBudgetCrossOrganiza!$A$4127:$N$4523,13,FALSE),"0")</f>
        <v>0</v>
      </c>
      <c r="AM188" s="172"/>
      <c r="AN188" s="172"/>
      <c r="AO188" s="172"/>
      <c r="AP188" s="172"/>
      <c r="AQ188" s="172"/>
      <c r="AS188" s="141"/>
      <c r="AT188" s="141"/>
      <c r="AU188" s="141"/>
      <c r="AV188" s="141"/>
      <c r="AW188" s="141"/>
      <c r="AX188" s="141"/>
      <c r="AY188" s="141"/>
      <c r="AZ188" s="141"/>
    </row>
    <row r="189" spans="1:52" x14ac:dyDescent="0.2">
      <c r="A189" s="190">
        <v>4</v>
      </c>
      <c r="B189" s="142" t="s">
        <v>408</v>
      </c>
      <c r="C189" s="191" t="str">
        <f t="shared" si="16"/>
        <v>20</v>
      </c>
      <c r="D189" s="191" t="str">
        <f t="shared" si="17"/>
        <v>28</v>
      </c>
      <c r="E189" s="184" t="str">
        <f t="shared" si="18"/>
        <v>813</v>
      </c>
      <c r="F189" s="201" t="str">
        <f t="shared" si="23"/>
        <v>6300.02</v>
      </c>
      <c r="G189" s="142" t="s">
        <v>130</v>
      </c>
      <c r="H189" s="140">
        <v>0</v>
      </c>
      <c r="I189" s="140"/>
      <c r="J189" s="140"/>
      <c r="K189" s="140"/>
      <c r="L189" s="140"/>
      <c r="M189" s="140"/>
      <c r="N189" s="140">
        <v>0</v>
      </c>
      <c r="O189" s="140">
        <f t="shared" si="19"/>
        <v>0</v>
      </c>
      <c r="Q189" s="141"/>
      <c r="R189" s="141">
        <v>0</v>
      </c>
      <c r="S189" s="141"/>
      <c r="T189" s="141"/>
      <c r="U189" s="141"/>
      <c r="V189" s="141"/>
      <c r="W189" s="141">
        <v>0</v>
      </c>
      <c r="X189" s="141">
        <f t="shared" si="20"/>
        <v>0</v>
      </c>
      <c r="Z189" s="174"/>
      <c r="AA189" s="174">
        <v>0</v>
      </c>
      <c r="AB189" s="174"/>
      <c r="AC189" s="174"/>
      <c r="AD189" s="174"/>
      <c r="AE189" s="174"/>
      <c r="AF189" s="174">
        <v>0</v>
      </c>
      <c r="AG189" s="174">
        <f t="shared" si="21"/>
        <v>0</v>
      </c>
      <c r="AI189" s="180">
        <v>0</v>
      </c>
      <c r="AJ189" s="172">
        <f t="shared" si="22"/>
        <v>0</v>
      </c>
      <c r="AK189" s="172">
        <f t="shared" si="22"/>
        <v>0</v>
      </c>
      <c r="AL189" s="172">
        <f>IFERROR(VLOOKUP(B189,[2]rptBudgetaryBudgetCrossOrganiza!$A$4127:$N$4523,13,FALSE),"0")</f>
        <v>0</v>
      </c>
      <c r="AM189" s="172"/>
      <c r="AN189" s="172"/>
      <c r="AO189" s="172"/>
      <c r="AP189" s="172"/>
      <c r="AQ189" s="172"/>
      <c r="AS189" s="141"/>
      <c r="AT189" s="141"/>
      <c r="AU189" s="141"/>
      <c r="AV189" s="141"/>
      <c r="AW189" s="141"/>
      <c r="AX189" s="141"/>
      <c r="AY189" s="141"/>
      <c r="AZ189" s="141"/>
    </row>
    <row r="190" spans="1:52" x14ac:dyDescent="0.2">
      <c r="A190" s="190">
        <v>4</v>
      </c>
      <c r="B190" s="142" t="s">
        <v>409</v>
      </c>
      <c r="C190" s="191" t="str">
        <f t="shared" si="16"/>
        <v>20</v>
      </c>
      <c r="D190" s="191" t="str">
        <f t="shared" si="17"/>
        <v>28</v>
      </c>
      <c r="E190" s="184" t="str">
        <f t="shared" si="18"/>
        <v>814</v>
      </c>
      <c r="F190" s="201" t="str">
        <f t="shared" si="23"/>
        <v>6300.02</v>
      </c>
      <c r="G190" s="142" t="s">
        <v>130</v>
      </c>
      <c r="H190" s="140">
        <v>0</v>
      </c>
      <c r="I190" s="140"/>
      <c r="J190" s="140"/>
      <c r="K190" s="140"/>
      <c r="L190" s="140"/>
      <c r="M190" s="140"/>
      <c r="N190" s="140">
        <v>0</v>
      </c>
      <c r="O190" s="140">
        <f t="shared" si="19"/>
        <v>0</v>
      </c>
      <c r="Q190" s="141"/>
      <c r="R190" s="141">
        <v>0</v>
      </c>
      <c r="S190" s="141"/>
      <c r="T190" s="141"/>
      <c r="U190" s="141"/>
      <c r="V190" s="141"/>
      <c r="W190" s="141">
        <v>0</v>
      </c>
      <c r="X190" s="141">
        <f t="shared" si="20"/>
        <v>0</v>
      </c>
      <c r="Z190" s="174"/>
      <c r="AA190" s="174">
        <v>0</v>
      </c>
      <c r="AB190" s="174"/>
      <c r="AC190" s="174"/>
      <c r="AD190" s="174"/>
      <c r="AE190" s="174"/>
      <c r="AF190" s="174">
        <v>0</v>
      </c>
      <c r="AG190" s="174">
        <f t="shared" si="21"/>
        <v>0</v>
      </c>
      <c r="AI190" s="180">
        <v>0</v>
      </c>
      <c r="AJ190" s="172">
        <f t="shared" si="22"/>
        <v>0</v>
      </c>
      <c r="AK190" s="172">
        <f t="shared" si="22"/>
        <v>0</v>
      </c>
      <c r="AL190" s="172">
        <f>IFERROR(VLOOKUP(B190,[2]rptBudgetaryBudgetCrossOrganiza!$A$4127:$N$4523,13,FALSE),"0")</f>
        <v>0</v>
      </c>
      <c r="AM190" s="172"/>
      <c r="AN190" s="172"/>
      <c r="AO190" s="172"/>
      <c r="AP190" s="172"/>
      <c r="AQ190" s="172"/>
      <c r="AS190" s="141"/>
      <c r="AT190" s="141"/>
      <c r="AU190" s="141"/>
      <c r="AV190" s="141"/>
      <c r="AW190" s="141"/>
      <c r="AX190" s="141"/>
      <c r="AY190" s="141"/>
      <c r="AZ190" s="141"/>
    </row>
    <row r="191" spans="1:52" x14ac:dyDescent="0.2">
      <c r="A191" s="190">
        <v>4</v>
      </c>
      <c r="B191" s="142" t="s">
        <v>410</v>
      </c>
      <c r="C191" s="191" t="str">
        <f t="shared" si="16"/>
        <v>20</v>
      </c>
      <c r="D191" s="191" t="str">
        <f t="shared" si="17"/>
        <v>28</v>
      </c>
      <c r="E191" s="184" t="str">
        <f t="shared" si="18"/>
        <v>815</v>
      </c>
      <c r="F191" s="201" t="str">
        <f t="shared" si="23"/>
        <v>6300.02</v>
      </c>
      <c r="G191" s="142" t="s">
        <v>130</v>
      </c>
      <c r="H191" s="140">
        <v>0</v>
      </c>
      <c r="I191" s="140"/>
      <c r="J191" s="140"/>
      <c r="K191" s="140"/>
      <c r="L191" s="140"/>
      <c r="M191" s="140"/>
      <c r="N191" s="140">
        <v>0</v>
      </c>
      <c r="O191" s="140">
        <f t="shared" si="19"/>
        <v>0</v>
      </c>
      <c r="Q191" s="141"/>
      <c r="R191" s="141">
        <v>0</v>
      </c>
      <c r="S191" s="141"/>
      <c r="T191" s="141"/>
      <c r="U191" s="141"/>
      <c r="V191" s="141"/>
      <c r="W191" s="141">
        <v>0</v>
      </c>
      <c r="X191" s="141">
        <f t="shared" si="20"/>
        <v>0</v>
      </c>
      <c r="Z191" s="174"/>
      <c r="AA191" s="174">
        <v>0</v>
      </c>
      <c r="AB191" s="174"/>
      <c r="AC191" s="174"/>
      <c r="AD191" s="174"/>
      <c r="AE191" s="174"/>
      <c r="AF191" s="174">
        <v>0</v>
      </c>
      <c r="AG191" s="174">
        <f t="shared" si="21"/>
        <v>0</v>
      </c>
      <c r="AI191" s="180">
        <v>0</v>
      </c>
      <c r="AJ191" s="172">
        <f t="shared" si="22"/>
        <v>0</v>
      </c>
      <c r="AK191" s="172">
        <f t="shared" si="22"/>
        <v>0</v>
      </c>
      <c r="AL191" s="172">
        <f>IFERROR(VLOOKUP(B191,[2]rptBudgetaryBudgetCrossOrganiza!$A$4127:$N$4523,13,FALSE),"0")</f>
        <v>0</v>
      </c>
      <c r="AM191" s="172"/>
      <c r="AN191" s="172"/>
      <c r="AO191" s="172"/>
      <c r="AP191" s="172"/>
      <c r="AQ191" s="172"/>
      <c r="AS191" s="141"/>
      <c r="AT191" s="141"/>
      <c r="AU191" s="141"/>
      <c r="AV191" s="141"/>
      <c r="AW191" s="141"/>
      <c r="AX191" s="141"/>
      <c r="AY191" s="141"/>
      <c r="AZ191" s="141"/>
    </row>
    <row r="192" spans="1:52" x14ac:dyDescent="0.2">
      <c r="A192" s="190">
        <v>4</v>
      </c>
      <c r="B192" s="142" t="s">
        <v>411</v>
      </c>
      <c r="C192" s="191" t="str">
        <f t="shared" si="16"/>
        <v>20</v>
      </c>
      <c r="D192" s="191" t="str">
        <f t="shared" si="17"/>
        <v>28</v>
      </c>
      <c r="E192" s="184" t="str">
        <f t="shared" si="18"/>
        <v>816</v>
      </c>
      <c r="F192" s="201" t="str">
        <f t="shared" si="23"/>
        <v>6300.02</v>
      </c>
      <c r="G192" s="142" t="s">
        <v>130</v>
      </c>
      <c r="H192" s="140">
        <v>0</v>
      </c>
      <c r="I192" s="140"/>
      <c r="J192" s="140"/>
      <c r="K192" s="140"/>
      <c r="L192" s="140"/>
      <c r="M192" s="140"/>
      <c r="N192" s="140">
        <v>0</v>
      </c>
      <c r="O192" s="140">
        <f t="shared" si="19"/>
        <v>0</v>
      </c>
      <c r="Q192" s="141"/>
      <c r="R192" s="141">
        <v>0</v>
      </c>
      <c r="S192" s="141"/>
      <c r="T192" s="141"/>
      <c r="U192" s="141"/>
      <c r="V192" s="141"/>
      <c r="W192" s="141">
        <v>0</v>
      </c>
      <c r="X192" s="141">
        <f t="shared" si="20"/>
        <v>0</v>
      </c>
      <c r="Z192" s="174"/>
      <c r="AA192" s="174">
        <v>0</v>
      </c>
      <c r="AB192" s="174"/>
      <c r="AC192" s="174"/>
      <c r="AD192" s="174"/>
      <c r="AE192" s="174"/>
      <c r="AF192" s="174">
        <v>0</v>
      </c>
      <c r="AG192" s="174">
        <f t="shared" si="21"/>
        <v>0</v>
      </c>
      <c r="AI192" s="180">
        <v>0</v>
      </c>
      <c r="AJ192" s="172">
        <f t="shared" si="22"/>
        <v>0</v>
      </c>
      <c r="AK192" s="172">
        <f t="shared" si="22"/>
        <v>0</v>
      </c>
      <c r="AL192" s="172">
        <f>IFERROR(VLOOKUP(B192,[2]rptBudgetaryBudgetCrossOrganiza!$A$4127:$N$4523,13,FALSE),"0")</f>
        <v>0</v>
      </c>
      <c r="AM192" s="172"/>
      <c r="AN192" s="172"/>
      <c r="AO192" s="172"/>
      <c r="AP192" s="172"/>
      <c r="AQ192" s="172"/>
      <c r="AS192" s="141"/>
      <c r="AT192" s="141"/>
      <c r="AU192" s="141"/>
      <c r="AV192" s="141"/>
      <c r="AW192" s="141"/>
      <c r="AX192" s="141"/>
      <c r="AY192" s="141"/>
      <c r="AZ192" s="141"/>
    </row>
    <row r="193" spans="1:52" x14ac:dyDescent="0.2">
      <c r="A193" s="190">
        <v>4</v>
      </c>
      <c r="B193" s="142" t="s">
        <v>412</v>
      </c>
      <c r="C193" s="191" t="str">
        <f t="shared" si="16"/>
        <v>20</v>
      </c>
      <c r="D193" s="191" t="str">
        <f t="shared" si="17"/>
        <v>28</v>
      </c>
      <c r="E193" s="184" t="str">
        <f t="shared" si="18"/>
        <v>817</v>
      </c>
      <c r="F193" s="201" t="str">
        <f t="shared" si="23"/>
        <v>6300.02</v>
      </c>
      <c r="G193" s="142" t="s">
        <v>130</v>
      </c>
      <c r="H193" s="140">
        <v>0</v>
      </c>
      <c r="I193" s="140"/>
      <c r="J193" s="140"/>
      <c r="K193" s="140"/>
      <c r="L193" s="140"/>
      <c r="M193" s="140"/>
      <c r="N193" s="140">
        <v>0</v>
      </c>
      <c r="O193" s="140">
        <f t="shared" si="19"/>
        <v>0</v>
      </c>
      <c r="Q193" s="141"/>
      <c r="R193" s="141">
        <v>0</v>
      </c>
      <c r="S193" s="141"/>
      <c r="T193" s="141"/>
      <c r="U193" s="141"/>
      <c r="V193" s="141"/>
      <c r="W193" s="141">
        <v>0</v>
      </c>
      <c r="X193" s="141">
        <f t="shared" si="20"/>
        <v>0</v>
      </c>
      <c r="Z193" s="174"/>
      <c r="AA193" s="174">
        <v>0</v>
      </c>
      <c r="AB193" s="174"/>
      <c r="AC193" s="174"/>
      <c r="AD193" s="174"/>
      <c r="AE193" s="174"/>
      <c r="AF193" s="174">
        <v>0</v>
      </c>
      <c r="AG193" s="174">
        <f t="shared" si="21"/>
        <v>0</v>
      </c>
      <c r="AI193" s="180">
        <v>0</v>
      </c>
      <c r="AJ193" s="172">
        <f t="shared" si="22"/>
        <v>0</v>
      </c>
      <c r="AK193" s="172">
        <f t="shared" si="22"/>
        <v>0</v>
      </c>
      <c r="AL193" s="172">
        <f>IFERROR(VLOOKUP(B193,[2]rptBudgetaryBudgetCrossOrganiza!$A$4127:$N$4523,13,FALSE),"0")</f>
        <v>0</v>
      </c>
      <c r="AM193" s="172"/>
      <c r="AN193" s="172"/>
      <c r="AO193" s="172"/>
      <c r="AP193" s="172"/>
      <c r="AQ193" s="172"/>
      <c r="AS193" s="141"/>
      <c r="AT193" s="141"/>
      <c r="AU193" s="141"/>
      <c r="AV193" s="141"/>
      <c r="AW193" s="141"/>
      <c r="AX193" s="141"/>
      <c r="AY193" s="141"/>
      <c r="AZ193" s="141"/>
    </row>
    <row r="194" spans="1:52" x14ac:dyDescent="0.2">
      <c r="A194" s="190">
        <v>4</v>
      </c>
      <c r="B194" s="142" t="s">
        <v>413</v>
      </c>
      <c r="C194" s="191" t="str">
        <f t="shared" si="16"/>
        <v>20</v>
      </c>
      <c r="D194" s="191" t="str">
        <f t="shared" si="17"/>
        <v>28</v>
      </c>
      <c r="E194" s="184" t="str">
        <f t="shared" si="18"/>
        <v>818</v>
      </c>
      <c r="F194" s="201" t="str">
        <f t="shared" si="23"/>
        <v>6300.02</v>
      </c>
      <c r="G194" s="142" t="s">
        <v>130</v>
      </c>
      <c r="H194" s="140">
        <v>0</v>
      </c>
      <c r="I194" s="140"/>
      <c r="J194" s="140"/>
      <c r="K194" s="140"/>
      <c r="L194" s="140"/>
      <c r="M194" s="140"/>
      <c r="N194" s="140">
        <v>0</v>
      </c>
      <c r="O194" s="140">
        <f t="shared" si="19"/>
        <v>0</v>
      </c>
      <c r="Q194" s="141"/>
      <c r="R194" s="141">
        <v>0</v>
      </c>
      <c r="S194" s="141"/>
      <c r="T194" s="141"/>
      <c r="U194" s="141"/>
      <c r="V194" s="141"/>
      <c r="W194" s="141">
        <v>0</v>
      </c>
      <c r="X194" s="141">
        <f t="shared" si="20"/>
        <v>0</v>
      </c>
      <c r="Z194" s="174"/>
      <c r="AA194" s="174">
        <v>0</v>
      </c>
      <c r="AB194" s="174"/>
      <c r="AC194" s="174"/>
      <c r="AD194" s="174"/>
      <c r="AE194" s="174"/>
      <c r="AF194" s="174">
        <v>0</v>
      </c>
      <c r="AG194" s="174">
        <f t="shared" si="21"/>
        <v>0</v>
      </c>
      <c r="AI194" s="180">
        <v>0</v>
      </c>
      <c r="AJ194" s="172">
        <f t="shared" si="22"/>
        <v>0</v>
      </c>
      <c r="AK194" s="172">
        <f t="shared" si="22"/>
        <v>0</v>
      </c>
      <c r="AL194" s="172">
        <f>IFERROR(VLOOKUP(B194,[2]rptBudgetaryBudgetCrossOrganiza!$A$4127:$N$4523,13,FALSE),"0")</f>
        <v>0</v>
      </c>
      <c r="AM194" s="172"/>
      <c r="AN194" s="172"/>
      <c r="AO194" s="172"/>
      <c r="AP194" s="172"/>
      <c r="AQ194" s="172"/>
      <c r="AS194" s="141"/>
      <c r="AT194" s="141"/>
      <c r="AU194" s="141"/>
      <c r="AV194" s="141"/>
      <c r="AW194" s="141"/>
      <c r="AX194" s="141"/>
      <c r="AY194" s="141"/>
      <c r="AZ194" s="141"/>
    </row>
    <row r="195" spans="1:52" x14ac:dyDescent="0.2">
      <c r="A195" s="190">
        <v>4</v>
      </c>
      <c r="B195" s="142" t="s">
        <v>414</v>
      </c>
      <c r="C195" s="191" t="str">
        <f t="shared" si="16"/>
        <v>20</v>
      </c>
      <c r="D195" s="191" t="str">
        <f t="shared" si="17"/>
        <v>28</v>
      </c>
      <c r="E195" s="184" t="str">
        <f t="shared" si="18"/>
        <v>819</v>
      </c>
      <c r="F195" s="201" t="str">
        <f t="shared" si="23"/>
        <v>6300.02</v>
      </c>
      <c r="G195" s="142" t="s">
        <v>130</v>
      </c>
      <c r="H195" s="140">
        <v>0</v>
      </c>
      <c r="I195" s="140"/>
      <c r="J195" s="140"/>
      <c r="K195" s="140"/>
      <c r="L195" s="140"/>
      <c r="M195" s="140"/>
      <c r="N195" s="140">
        <v>0</v>
      </c>
      <c r="O195" s="140">
        <f t="shared" si="19"/>
        <v>0</v>
      </c>
      <c r="Q195" s="141"/>
      <c r="R195" s="141">
        <v>0</v>
      </c>
      <c r="S195" s="141"/>
      <c r="T195" s="141"/>
      <c r="U195" s="141"/>
      <c r="V195" s="141"/>
      <c r="W195" s="141">
        <v>0</v>
      </c>
      <c r="X195" s="141">
        <f t="shared" si="20"/>
        <v>0</v>
      </c>
      <c r="Z195" s="174"/>
      <c r="AA195" s="174">
        <v>0</v>
      </c>
      <c r="AB195" s="174"/>
      <c r="AC195" s="174"/>
      <c r="AD195" s="174"/>
      <c r="AE195" s="174"/>
      <c r="AF195" s="174">
        <v>0</v>
      </c>
      <c r="AG195" s="174">
        <f t="shared" si="21"/>
        <v>0</v>
      </c>
      <c r="AI195" s="180">
        <v>0</v>
      </c>
      <c r="AJ195" s="172">
        <f t="shared" si="22"/>
        <v>0</v>
      </c>
      <c r="AK195" s="172">
        <f t="shared" si="22"/>
        <v>0</v>
      </c>
      <c r="AL195" s="172">
        <f>IFERROR(VLOOKUP(B195,[2]rptBudgetaryBudgetCrossOrganiza!$A$4127:$N$4523,13,FALSE),"0")</f>
        <v>0</v>
      </c>
      <c r="AM195" s="172"/>
      <c r="AN195" s="172"/>
      <c r="AO195" s="172"/>
      <c r="AP195" s="172"/>
      <c r="AQ195" s="172"/>
      <c r="AS195" s="141"/>
      <c r="AT195" s="141"/>
      <c r="AU195" s="141"/>
      <c r="AV195" s="141"/>
      <c r="AW195" s="141"/>
      <c r="AX195" s="141"/>
      <c r="AY195" s="141"/>
      <c r="AZ195" s="141"/>
    </row>
    <row r="196" spans="1:52" x14ac:dyDescent="0.2">
      <c r="A196" s="190">
        <v>4</v>
      </c>
      <c r="B196" s="142" t="s">
        <v>415</v>
      </c>
      <c r="C196" s="191" t="str">
        <f t="shared" ref="C196:C259" si="24">MID(B196,5,2)</f>
        <v>20</v>
      </c>
      <c r="D196" s="191" t="str">
        <f t="shared" ref="D196:D259" si="25">MID(B196,8,2)</f>
        <v>28</v>
      </c>
      <c r="E196" s="184" t="str">
        <f t="shared" ref="E196:E259" si="26">MID(B196,11,3)</f>
        <v>820</v>
      </c>
      <c r="F196" s="201" t="str">
        <f t="shared" si="23"/>
        <v>6300.02</v>
      </c>
      <c r="G196" s="142" t="s">
        <v>130</v>
      </c>
      <c r="H196" s="140">
        <v>0</v>
      </c>
      <c r="I196" s="140"/>
      <c r="J196" s="140"/>
      <c r="K196" s="140"/>
      <c r="L196" s="140"/>
      <c r="M196" s="140"/>
      <c r="N196" s="140">
        <v>0</v>
      </c>
      <c r="O196" s="140">
        <f t="shared" ref="O196:O259" si="27">H196-N196</f>
        <v>0</v>
      </c>
      <c r="Q196" s="141"/>
      <c r="R196" s="141">
        <v>0</v>
      </c>
      <c r="S196" s="141"/>
      <c r="T196" s="141"/>
      <c r="U196" s="141"/>
      <c r="V196" s="141"/>
      <c r="W196" s="141">
        <v>0</v>
      </c>
      <c r="X196" s="141">
        <f t="shared" ref="X196:X259" si="28">R196-W196</f>
        <v>0</v>
      </c>
      <c r="Z196" s="174"/>
      <c r="AA196" s="174">
        <v>0</v>
      </c>
      <c r="AB196" s="174"/>
      <c r="AC196" s="174"/>
      <c r="AD196" s="174"/>
      <c r="AE196" s="174"/>
      <c r="AF196" s="174">
        <v>0</v>
      </c>
      <c r="AG196" s="174">
        <f t="shared" ref="AG196:AG259" si="29">AA196-AF196</f>
        <v>0</v>
      </c>
      <c r="AI196" s="180">
        <v>0</v>
      </c>
      <c r="AJ196" s="172">
        <f t="shared" ref="AJ196:AK259" si="30">AI196</f>
        <v>0</v>
      </c>
      <c r="AK196" s="172">
        <f t="shared" si="30"/>
        <v>0</v>
      </c>
      <c r="AL196" s="172">
        <f>IFERROR(VLOOKUP(B196,[2]rptBudgetaryBudgetCrossOrganiza!$A$4127:$N$4523,13,FALSE),"0")</f>
        <v>0</v>
      </c>
      <c r="AM196" s="172"/>
      <c r="AN196" s="172"/>
      <c r="AO196" s="172"/>
      <c r="AP196" s="172"/>
      <c r="AQ196" s="172"/>
      <c r="AS196" s="141"/>
      <c r="AT196" s="141"/>
      <c r="AU196" s="141"/>
      <c r="AV196" s="141"/>
      <c r="AW196" s="141"/>
      <c r="AX196" s="141"/>
      <c r="AY196" s="141"/>
      <c r="AZ196" s="141"/>
    </row>
    <row r="197" spans="1:52" x14ac:dyDescent="0.2">
      <c r="A197" s="190">
        <v>4</v>
      </c>
      <c r="B197" s="142" t="s">
        <v>416</v>
      </c>
      <c r="C197" s="191" t="str">
        <f t="shared" si="24"/>
        <v>20</v>
      </c>
      <c r="D197" s="191" t="str">
        <f t="shared" si="25"/>
        <v>28</v>
      </c>
      <c r="E197" s="184" t="str">
        <f t="shared" si="26"/>
        <v>821</v>
      </c>
      <c r="F197" s="201" t="str">
        <f t="shared" si="23"/>
        <v>6300.02</v>
      </c>
      <c r="G197" s="142" t="s">
        <v>130</v>
      </c>
      <c r="H197" s="140">
        <v>0</v>
      </c>
      <c r="I197" s="140"/>
      <c r="J197" s="140"/>
      <c r="K197" s="140"/>
      <c r="L197" s="140"/>
      <c r="M197" s="140"/>
      <c r="N197" s="140">
        <v>0</v>
      </c>
      <c r="O197" s="140">
        <f t="shared" si="27"/>
        <v>0</v>
      </c>
      <c r="Q197" s="141"/>
      <c r="R197" s="141">
        <v>0</v>
      </c>
      <c r="S197" s="141"/>
      <c r="T197" s="141"/>
      <c r="U197" s="141"/>
      <c r="V197" s="141"/>
      <c r="W197" s="141">
        <v>0</v>
      </c>
      <c r="X197" s="141">
        <f t="shared" si="28"/>
        <v>0</v>
      </c>
      <c r="Z197" s="174"/>
      <c r="AA197" s="174">
        <v>0</v>
      </c>
      <c r="AB197" s="174"/>
      <c r="AC197" s="174"/>
      <c r="AD197" s="174"/>
      <c r="AE197" s="174"/>
      <c r="AF197" s="174">
        <v>0</v>
      </c>
      <c r="AG197" s="174">
        <f t="shared" si="29"/>
        <v>0</v>
      </c>
      <c r="AI197" s="180">
        <v>0</v>
      </c>
      <c r="AJ197" s="172">
        <f t="shared" si="30"/>
        <v>0</v>
      </c>
      <c r="AK197" s="172">
        <f t="shared" si="30"/>
        <v>0</v>
      </c>
      <c r="AL197" s="172">
        <f>IFERROR(VLOOKUP(B197,[2]rptBudgetaryBudgetCrossOrganiza!$A$4127:$N$4523,13,FALSE),"0")</f>
        <v>0</v>
      </c>
      <c r="AM197" s="172"/>
      <c r="AN197" s="172"/>
      <c r="AO197" s="172"/>
      <c r="AP197" s="172"/>
      <c r="AQ197" s="172"/>
      <c r="AS197" s="141"/>
      <c r="AT197" s="141"/>
      <c r="AU197" s="141"/>
      <c r="AV197" s="141"/>
      <c r="AW197" s="141"/>
      <c r="AX197" s="141"/>
      <c r="AY197" s="141"/>
      <c r="AZ197" s="141"/>
    </row>
    <row r="198" spans="1:52" x14ac:dyDescent="0.2">
      <c r="A198" s="190"/>
      <c r="B198" s="142" t="s">
        <v>417</v>
      </c>
      <c r="C198" s="191" t="str">
        <f t="shared" si="24"/>
        <v>20</v>
      </c>
      <c r="D198" s="191" t="str">
        <f t="shared" si="25"/>
        <v>28</v>
      </c>
      <c r="E198" s="184" t="str">
        <f t="shared" si="26"/>
        <v>822</v>
      </c>
      <c r="F198" s="201" t="str">
        <f t="shared" ref="F198:F261" si="31">RIGHT(B198,7)</f>
        <v>6300.02</v>
      </c>
      <c r="G198" s="142" t="s">
        <v>130</v>
      </c>
      <c r="H198" s="140">
        <v>0</v>
      </c>
      <c r="I198" s="140"/>
      <c r="J198" s="140"/>
      <c r="K198" s="140"/>
      <c r="L198" s="140"/>
      <c r="M198" s="140"/>
      <c r="N198" s="140">
        <v>0</v>
      </c>
      <c r="O198" s="140">
        <f t="shared" si="27"/>
        <v>0</v>
      </c>
      <c r="Q198" s="141"/>
      <c r="R198" s="141">
        <v>0</v>
      </c>
      <c r="S198" s="141"/>
      <c r="T198" s="141"/>
      <c r="U198" s="141"/>
      <c r="V198" s="141"/>
      <c r="W198" s="141">
        <v>0</v>
      </c>
      <c r="X198" s="141">
        <f t="shared" si="28"/>
        <v>0</v>
      </c>
      <c r="Z198" s="174"/>
      <c r="AA198" s="174">
        <v>0</v>
      </c>
      <c r="AB198" s="174"/>
      <c r="AC198" s="174"/>
      <c r="AD198" s="174"/>
      <c r="AE198" s="174"/>
      <c r="AF198" s="174">
        <v>0</v>
      </c>
      <c r="AG198" s="174">
        <f t="shared" si="29"/>
        <v>0</v>
      </c>
      <c r="AI198" s="180">
        <v>0</v>
      </c>
      <c r="AJ198" s="172">
        <f t="shared" si="30"/>
        <v>0</v>
      </c>
      <c r="AK198" s="172">
        <f t="shared" si="30"/>
        <v>0</v>
      </c>
      <c r="AL198" s="172">
        <f>IFERROR(VLOOKUP(B198,[2]rptBudgetaryBudgetCrossOrganiza!$A$4127:$N$4523,13,FALSE),"0")</f>
        <v>0</v>
      </c>
      <c r="AM198" s="172"/>
      <c r="AN198" s="172"/>
      <c r="AO198" s="172"/>
      <c r="AP198" s="172"/>
      <c r="AQ198" s="172"/>
      <c r="AS198" s="141"/>
      <c r="AT198" s="141"/>
      <c r="AU198" s="141"/>
      <c r="AV198" s="141"/>
      <c r="AW198" s="141"/>
      <c r="AX198" s="141"/>
      <c r="AY198" s="141"/>
      <c r="AZ198" s="141"/>
    </row>
    <row r="199" spans="1:52" ht="13.5" customHeight="1" x14ac:dyDescent="0.2">
      <c r="A199" s="190"/>
      <c r="B199" s="193" t="s">
        <v>418</v>
      </c>
      <c r="C199" s="191" t="str">
        <f t="shared" si="24"/>
        <v>20</v>
      </c>
      <c r="D199" s="191" t="str">
        <f t="shared" si="25"/>
        <v>28</v>
      </c>
      <c r="E199" s="184" t="str">
        <f t="shared" si="26"/>
        <v>823</v>
      </c>
      <c r="F199" s="201" t="str">
        <f t="shared" si="31"/>
        <v>6300.02</v>
      </c>
      <c r="G199" s="193" t="s">
        <v>130</v>
      </c>
      <c r="H199" s="140">
        <v>0</v>
      </c>
      <c r="I199" s="140"/>
      <c r="J199" s="140"/>
      <c r="K199" s="140"/>
      <c r="L199" s="140"/>
      <c r="M199" s="140"/>
      <c r="N199" s="140">
        <v>0</v>
      </c>
      <c r="O199" s="140">
        <f t="shared" si="27"/>
        <v>0</v>
      </c>
      <c r="Q199" s="141"/>
      <c r="R199" s="141">
        <v>0</v>
      </c>
      <c r="S199" s="141"/>
      <c r="T199" s="141"/>
      <c r="U199" s="141"/>
      <c r="V199" s="141"/>
      <c r="W199" s="141">
        <v>0</v>
      </c>
      <c r="X199" s="141">
        <f t="shared" si="28"/>
        <v>0</v>
      </c>
      <c r="Z199" s="174"/>
      <c r="AA199" s="174">
        <v>0</v>
      </c>
      <c r="AB199" s="174"/>
      <c r="AC199" s="174"/>
      <c r="AD199" s="174"/>
      <c r="AE199" s="174"/>
      <c r="AF199" s="174">
        <v>0</v>
      </c>
      <c r="AG199" s="174">
        <f t="shared" si="29"/>
        <v>0</v>
      </c>
      <c r="AI199" s="180">
        <v>0</v>
      </c>
      <c r="AJ199" s="172">
        <f t="shared" si="30"/>
        <v>0</v>
      </c>
      <c r="AK199" s="172">
        <f t="shared" si="30"/>
        <v>0</v>
      </c>
      <c r="AL199" s="172">
        <f>IFERROR(VLOOKUP(B199,[2]rptBudgetaryBudgetCrossOrganiza!$A$4127:$N$4523,13,FALSE),"0")</f>
        <v>0</v>
      </c>
      <c r="AM199" s="172"/>
      <c r="AN199" s="172"/>
      <c r="AO199" s="172"/>
      <c r="AP199" s="172"/>
      <c r="AQ199" s="172"/>
      <c r="AS199" s="141"/>
      <c r="AT199" s="141"/>
      <c r="AU199" s="141"/>
      <c r="AV199" s="141"/>
      <c r="AW199" s="141"/>
      <c r="AX199" s="141"/>
      <c r="AY199" s="141"/>
      <c r="AZ199" s="141"/>
    </row>
    <row r="200" spans="1:52" ht="13.5" customHeight="1" x14ac:dyDescent="0.2">
      <c r="A200" s="190"/>
      <c r="B200" s="193" t="s">
        <v>419</v>
      </c>
      <c r="C200" s="191" t="str">
        <f t="shared" si="24"/>
        <v>20</v>
      </c>
      <c r="D200" s="191" t="str">
        <f t="shared" si="25"/>
        <v>28</v>
      </c>
      <c r="E200" s="184" t="str">
        <f t="shared" si="26"/>
        <v>824</v>
      </c>
      <c r="F200" s="201" t="str">
        <f t="shared" si="31"/>
        <v>6300.02</v>
      </c>
      <c r="G200" s="193" t="s">
        <v>130</v>
      </c>
      <c r="H200" s="140">
        <v>0</v>
      </c>
      <c r="I200" s="140"/>
      <c r="J200" s="140"/>
      <c r="K200" s="140"/>
      <c r="L200" s="140"/>
      <c r="M200" s="140"/>
      <c r="N200" s="140">
        <v>0</v>
      </c>
      <c r="O200" s="140">
        <f t="shared" si="27"/>
        <v>0</v>
      </c>
      <c r="Q200" s="141"/>
      <c r="R200" s="141">
        <v>0</v>
      </c>
      <c r="S200" s="141"/>
      <c r="T200" s="141"/>
      <c r="U200" s="141"/>
      <c r="V200" s="141"/>
      <c r="W200" s="141">
        <v>0</v>
      </c>
      <c r="X200" s="141">
        <f t="shared" si="28"/>
        <v>0</v>
      </c>
      <c r="Z200" s="174"/>
      <c r="AA200" s="174">
        <v>0</v>
      </c>
      <c r="AB200" s="174"/>
      <c r="AC200" s="174"/>
      <c r="AD200" s="174"/>
      <c r="AE200" s="174"/>
      <c r="AF200" s="174">
        <v>0</v>
      </c>
      <c r="AG200" s="174">
        <f t="shared" si="29"/>
        <v>0</v>
      </c>
      <c r="AI200" s="180">
        <v>0</v>
      </c>
      <c r="AJ200" s="172">
        <f t="shared" si="30"/>
        <v>0</v>
      </c>
      <c r="AK200" s="172">
        <f t="shared" si="30"/>
        <v>0</v>
      </c>
      <c r="AL200" s="172">
        <f>IFERROR(VLOOKUP(B200,[2]rptBudgetaryBudgetCrossOrganiza!$A$4127:$N$4523,13,FALSE),"0")</f>
        <v>0</v>
      </c>
      <c r="AM200" s="172"/>
      <c r="AN200" s="172"/>
      <c r="AO200" s="172"/>
      <c r="AP200" s="172"/>
      <c r="AQ200" s="172"/>
      <c r="AS200" s="141"/>
      <c r="AT200" s="141"/>
      <c r="AU200" s="141"/>
      <c r="AV200" s="141"/>
      <c r="AW200" s="141"/>
      <c r="AX200" s="141"/>
      <c r="AY200" s="141"/>
      <c r="AZ200" s="141"/>
    </row>
    <row r="201" spans="1:52" ht="13.5" customHeight="1" x14ac:dyDescent="0.2">
      <c r="A201" s="190"/>
      <c r="B201" s="193" t="s">
        <v>420</v>
      </c>
      <c r="C201" s="191" t="str">
        <f t="shared" si="24"/>
        <v>20</v>
      </c>
      <c r="D201" s="191" t="str">
        <f t="shared" si="25"/>
        <v>28</v>
      </c>
      <c r="E201" s="184" t="str">
        <f t="shared" si="26"/>
        <v>825</v>
      </c>
      <c r="F201" s="201" t="str">
        <f t="shared" si="31"/>
        <v>6300.02</v>
      </c>
      <c r="G201" s="193" t="s">
        <v>130</v>
      </c>
      <c r="H201" s="140">
        <v>0</v>
      </c>
      <c r="I201" s="140"/>
      <c r="J201" s="140"/>
      <c r="K201" s="140"/>
      <c r="L201" s="140"/>
      <c r="M201" s="140"/>
      <c r="N201" s="140">
        <v>0</v>
      </c>
      <c r="O201" s="140">
        <f t="shared" si="27"/>
        <v>0</v>
      </c>
      <c r="Q201" s="141"/>
      <c r="R201" s="141">
        <v>0</v>
      </c>
      <c r="S201" s="141"/>
      <c r="T201" s="141"/>
      <c r="U201" s="141"/>
      <c r="V201" s="141"/>
      <c r="W201" s="141">
        <v>0</v>
      </c>
      <c r="X201" s="141">
        <f t="shared" si="28"/>
        <v>0</v>
      </c>
      <c r="Z201" s="174"/>
      <c r="AA201" s="174">
        <v>0</v>
      </c>
      <c r="AB201" s="174"/>
      <c r="AC201" s="174"/>
      <c r="AD201" s="174"/>
      <c r="AE201" s="174"/>
      <c r="AF201" s="174">
        <v>0</v>
      </c>
      <c r="AG201" s="174">
        <f t="shared" si="29"/>
        <v>0</v>
      </c>
      <c r="AI201" s="180">
        <v>0</v>
      </c>
      <c r="AJ201" s="172">
        <f t="shared" si="30"/>
        <v>0</v>
      </c>
      <c r="AK201" s="172">
        <f t="shared" si="30"/>
        <v>0</v>
      </c>
      <c r="AL201" s="172">
        <f>IFERROR(VLOOKUP(B201,[2]rptBudgetaryBudgetCrossOrganiza!$A$4127:$N$4523,13,FALSE),"0")</f>
        <v>0</v>
      </c>
      <c r="AM201" s="172"/>
      <c r="AN201" s="172"/>
      <c r="AO201" s="172"/>
      <c r="AP201" s="172"/>
      <c r="AQ201" s="172"/>
      <c r="AS201" s="141"/>
      <c r="AT201" s="141"/>
      <c r="AU201" s="141"/>
      <c r="AV201" s="141"/>
      <c r="AW201" s="141"/>
      <c r="AX201" s="141"/>
      <c r="AY201" s="141"/>
      <c r="AZ201" s="141"/>
    </row>
    <row r="202" spans="1:52" ht="13.5" customHeight="1" x14ac:dyDescent="0.2">
      <c r="A202" s="190"/>
      <c r="B202" s="193" t="s">
        <v>421</v>
      </c>
      <c r="C202" s="191" t="str">
        <f t="shared" si="24"/>
        <v>20</v>
      </c>
      <c r="D202" s="191" t="str">
        <f t="shared" si="25"/>
        <v>28</v>
      </c>
      <c r="E202" s="184" t="str">
        <f t="shared" si="26"/>
        <v>826</v>
      </c>
      <c r="F202" s="201" t="str">
        <f t="shared" si="31"/>
        <v>6300.02</v>
      </c>
      <c r="G202" s="193" t="s">
        <v>130</v>
      </c>
      <c r="H202" s="140">
        <v>0</v>
      </c>
      <c r="I202" s="140"/>
      <c r="J202" s="140"/>
      <c r="K202" s="140"/>
      <c r="L202" s="140"/>
      <c r="M202" s="140"/>
      <c r="N202" s="140">
        <v>0</v>
      </c>
      <c r="O202" s="140">
        <f t="shared" si="27"/>
        <v>0</v>
      </c>
      <c r="Q202" s="141"/>
      <c r="R202" s="141">
        <v>0</v>
      </c>
      <c r="S202" s="141"/>
      <c r="T202" s="141"/>
      <c r="U202" s="141"/>
      <c r="V202" s="141"/>
      <c r="W202" s="141">
        <v>0</v>
      </c>
      <c r="X202" s="141">
        <f t="shared" si="28"/>
        <v>0</v>
      </c>
      <c r="Z202" s="174"/>
      <c r="AA202" s="174">
        <v>0</v>
      </c>
      <c r="AB202" s="174"/>
      <c r="AC202" s="174"/>
      <c r="AD202" s="174"/>
      <c r="AE202" s="174"/>
      <c r="AF202" s="174">
        <v>0</v>
      </c>
      <c r="AG202" s="174">
        <f t="shared" si="29"/>
        <v>0</v>
      </c>
      <c r="AI202" s="180">
        <v>0</v>
      </c>
      <c r="AJ202" s="172">
        <f t="shared" si="30"/>
        <v>0</v>
      </c>
      <c r="AK202" s="172">
        <f t="shared" si="30"/>
        <v>0</v>
      </c>
      <c r="AL202" s="172">
        <f>IFERROR(VLOOKUP(B202,[2]rptBudgetaryBudgetCrossOrganiza!$A$4127:$N$4523,13,FALSE),"0")</f>
        <v>0</v>
      </c>
      <c r="AM202" s="172"/>
      <c r="AN202" s="172"/>
      <c r="AO202" s="172"/>
      <c r="AP202" s="172"/>
      <c r="AQ202" s="172"/>
      <c r="AS202" s="141"/>
      <c r="AT202" s="141"/>
      <c r="AU202" s="141"/>
      <c r="AV202" s="141"/>
      <c r="AW202" s="141"/>
      <c r="AX202" s="141"/>
      <c r="AY202" s="141"/>
      <c r="AZ202" s="141"/>
    </row>
    <row r="203" spans="1:52" ht="13.5" customHeight="1" x14ac:dyDescent="0.2">
      <c r="A203" s="190"/>
      <c r="B203" s="193" t="s">
        <v>422</v>
      </c>
      <c r="C203" s="191" t="str">
        <f t="shared" si="24"/>
        <v>20</v>
      </c>
      <c r="D203" s="191" t="str">
        <f t="shared" si="25"/>
        <v>28</v>
      </c>
      <c r="E203" s="184" t="str">
        <f t="shared" si="26"/>
        <v>827</v>
      </c>
      <c r="F203" s="201" t="str">
        <f t="shared" si="31"/>
        <v>6300.02</v>
      </c>
      <c r="G203" s="193" t="s">
        <v>130</v>
      </c>
      <c r="H203" s="140">
        <v>0</v>
      </c>
      <c r="I203" s="140"/>
      <c r="J203" s="140"/>
      <c r="K203" s="140"/>
      <c r="L203" s="140"/>
      <c r="M203" s="140"/>
      <c r="N203" s="140">
        <v>0</v>
      </c>
      <c r="O203" s="140">
        <f t="shared" si="27"/>
        <v>0</v>
      </c>
      <c r="Q203" s="141"/>
      <c r="R203" s="141">
        <v>0</v>
      </c>
      <c r="S203" s="141"/>
      <c r="T203" s="141"/>
      <c r="U203" s="141"/>
      <c r="V203" s="141"/>
      <c r="W203" s="141">
        <v>0</v>
      </c>
      <c r="X203" s="141">
        <f t="shared" si="28"/>
        <v>0</v>
      </c>
      <c r="Z203" s="174"/>
      <c r="AA203" s="174">
        <v>0</v>
      </c>
      <c r="AB203" s="174"/>
      <c r="AC203" s="174"/>
      <c r="AD203" s="174"/>
      <c r="AE203" s="174"/>
      <c r="AF203" s="174">
        <v>0</v>
      </c>
      <c r="AG203" s="174">
        <f t="shared" si="29"/>
        <v>0</v>
      </c>
      <c r="AI203" s="180">
        <v>0</v>
      </c>
      <c r="AJ203" s="172">
        <f t="shared" si="30"/>
        <v>0</v>
      </c>
      <c r="AK203" s="172">
        <f t="shared" si="30"/>
        <v>0</v>
      </c>
      <c r="AL203" s="172">
        <f>IFERROR(VLOOKUP(B203,[2]rptBudgetaryBudgetCrossOrganiza!$A$4127:$N$4523,13,FALSE),"0")</f>
        <v>0</v>
      </c>
      <c r="AM203" s="172"/>
      <c r="AN203" s="172"/>
      <c r="AO203" s="172"/>
      <c r="AP203" s="172"/>
      <c r="AQ203" s="172"/>
      <c r="AS203" s="141"/>
      <c r="AT203" s="141"/>
      <c r="AU203" s="141"/>
      <c r="AV203" s="141"/>
      <c r="AW203" s="141"/>
      <c r="AX203" s="141"/>
      <c r="AY203" s="141"/>
      <c r="AZ203" s="141"/>
    </row>
    <row r="204" spans="1:52" ht="13.5" customHeight="1" x14ac:dyDescent="0.2">
      <c r="A204" s="190"/>
      <c r="B204" s="193" t="s">
        <v>423</v>
      </c>
      <c r="C204" s="191" t="str">
        <f t="shared" si="24"/>
        <v>20</v>
      </c>
      <c r="D204" s="191" t="str">
        <f t="shared" si="25"/>
        <v>28</v>
      </c>
      <c r="E204" s="184" t="str">
        <f t="shared" si="26"/>
        <v>821</v>
      </c>
      <c r="F204" s="201" t="str">
        <f t="shared" si="31"/>
        <v>6375.03</v>
      </c>
      <c r="G204" s="193" t="s">
        <v>131</v>
      </c>
      <c r="H204" s="140">
        <v>19825</v>
      </c>
      <c r="I204" s="140"/>
      <c r="J204" s="140"/>
      <c r="K204" s="140"/>
      <c r="L204" s="140"/>
      <c r="M204" s="140"/>
      <c r="N204" s="140">
        <v>16543.39</v>
      </c>
      <c r="O204" s="140">
        <f t="shared" si="27"/>
        <v>3281.6100000000006</v>
      </c>
      <c r="Q204" s="141"/>
      <c r="R204" s="141">
        <v>17800</v>
      </c>
      <c r="S204" s="141"/>
      <c r="T204" s="141"/>
      <c r="U204" s="141"/>
      <c r="V204" s="141"/>
      <c r="W204" s="141">
        <v>17680.57</v>
      </c>
      <c r="X204" s="141">
        <f t="shared" si="28"/>
        <v>119.43000000000029</v>
      </c>
      <c r="Z204" s="174"/>
      <c r="AA204" s="174">
        <v>17800</v>
      </c>
      <c r="AB204" s="174"/>
      <c r="AC204" s="174"/>
      <c r="AD204" s="174"/>
      <c r="AE204" s="174"/>
      <c r="AF204" s="174">
        <v>-1261.47</v>
      </c>
      <c r="AG204" s="174">
        <f t="shared" si="29"/>
        <v>19061.47</v>
      </c>
      <c r="AI204" s="180">
        <v>17800</v>
      </c>
      <c r="AJ204" s="172">
        <f t="shared" si="30"/>
        <v>17800</v>
      </c>
      <c r="AK204" s="172">
        <f t="shared" si="30"/>
        <v>17800</v>
      </c>
      <c r="AL204" s="172">
        <f>IFERROR(VLOOKUP(B204,[2]rptBudgetaryBudgetCrossOrganiza!$A$4127:$N$4523,13,FALSE),"0")</f>
        <v>0</v>
      </c>
      <c r="AM204" s="172"/>
      <c r="AN204" s="172"/>
      <c r="AO204" s="172"/>
      <c r="AP204" s="172"/>
      <c r="AQ204" s="172"/>
      <c r="AS204" s="141"/>
      <c r="AT204" s="141"/>
      <c r="AU204" s="141"/>
      <c r="AV204" s="141"/>
      <c r="AW204" s="141"/>
      <c r="AX204" s="141"/>
      <c r="AY204" s="141"/>
      <c r="AZ204" s="141"/>
    </row>
    <row r="205" spans="1:52" ht="13.5" customHeight="1" x14ac:dyDescent="0.2">
      <c r="A205" s="190"/>
      <c r="B205" s="193" t="s">
        <v>424</v>
      </c>
      <c r="C205" s="191" t="str">
        <f t="shared" si="24"/>
        <v>20</v>
      </c>
      <c r="D205" s="191" t="str">
        <f t="shared" si="25"/>
        <v>28</v>
      </c>
      <c r="E205" s="184" t="str">
        <f t="shared" si="26"/>
        <v>802</v>
      </c>
      <c r="F205" s="201" t="str">
        <f t="shared" si="31"/>
        <v>6400.03</v>
      </c>
      <c r="G205" s="193" t="s">
        <v>132</v>
      </c>
      <c r="H205" s="140">
        <v>1500</v>
      </c>
      <c r="I205" s="140"/>
      <c r="J205" s="140"/>
      <c r="K205" s="140"/>
      <c r="L205" s="140"/>
      <c r="M205" s="140"/>
      <c r="N205" s="140">
        <v>478.03</v>
      </c>
      <c r="O205" s="140">
        <f t="shared" si="27"/>
        <v>1021.97</v>
      </c>
      <c r="Q205" s="141"/>
      <c r="R205" s="141">
        <v>1500</v>
      </c>
      <c r="S205" s="141"/>
      <c r="T205" s="141"/>
      <c r="U205" s="141"/>
      <c r="V205" s="141"/>
      <c r="W205" s="141">
        <v>417.47</v>
      </c>
      <c r="X205" s="141">
        <f t="shared" si="28"/>
        <v>1082.53</v>
      </c>
      <c r="Z205" s="174"/>
      <c r="AA205" s="174">
        <v>1500</v>
      </c>
      <c r="AB205" s="174"/>
      <c r="AC205" s="174"/>
      <c r="AD205" s="174"/>
      <c r="AE205" s="174"/>
      <c r="AF205" s="174">
        <v>1500</v>
      </c>
      <c r="AG205" s="174">
        <f t="shared" si="29"/>
        <v>0</v>
      </c>
      <c r="AI205" s="180">
        <v>1500</v>
      </c>
      <c r="AJ205" s="172">
        <f t="shared" si="30"/>
        <v>1500</v>
      </c>
      <c r="AK205" s="172">
        <f t="shared" si="30"/>
        <v>1500</v>
      </c>
      <c r="AL205" s="172">
        <f>IFERROR(VLOOKUP(B205,[2]rptBudgetaryBudgetCrossOrganiza!$A$4127:$N$4523,13,FALSE),"0")</f>
        <v>328</v>
      </c>
      <c r="AM205" s="172"/>
      <c r="AN205" s="172"/>
      <c r="AO205" s="172"/>
      <c r="AP205" s="172"/>
      <c r="AQ205" s="172"/>
      <c r="AS205" s="141"/>
      <c r="AT205" s="141"/>
      <c r="AU205" s="141"/>
      <c r="AV205" s="141"/>
      <c r="AW205" s="141"/>
      <c r="AX205" s="141"/>
      <c r="AY205" s="141"/>
      <c r="AZ205" s="141"/>
    </row>
    <row r="206" spans="1:52" ht="13.5" customHeight="1" x14ac:dyDescent="0.2">
      <c r="A206" s="190"/>
      <c r="B206" s="193" t="s">
        <v>425</v>
      </c>
      <c r="C206" s="191" t="str">
        <f t="shared" si="24"/>
        <v>20</v>
      </c>
      <c r="D206" s="191" t="str">
        <f t="shared" si="25"/>
        <v>28</v>
      </c>
      <c r="E206" s="184" t="str">
        <f t="shared" si="26"/>
        <v>803</v>
      </c>
      <c r="F206" s="201" t="str">
        <f t="shared" si="31"/>
        <v>6400.03</v>
      </c>
      <c r="G206" s="193" t="s">
        <v>132</v>
      </c>
      <c r="H206" s="140">
        <v>0</v>
      </c>
      <c r="I206" s="140"/>
      <c r="J206" s="140"/>
      <c r="K206" s="140"/>
      <c r="L206" s="140"/>
      <c r="M206" s="140"/>
      <c r="N206" s="140">
        <v>0</v>
      </c>
      <c r="O206" s="140">
        <f t="shared" si="27"/>
        <v>0</v>
      </c>
      <c r="Q206" s="141"/>
      <c r="R206" s="141">
        <v>0</v>
      </c>
      <c r="S206" s="141"/>
      <c r="T206" s="141"/>
      <c r="U206" s="141"/>
      <c r="V206" s="141"/>
      <c r="W206" s="141">
        <v>0</v>
      </c>
      <c r="X206" s="141">
        <f t="shared" si="28"/>
        <v>0</v>
      </c>
      <c r="Z206" s="174"/>
      <c r="AA206" s="174">
        <v>0</v>
      </c>
      <c r="AB206" s="174"/>
      <c r="AC206" s="174"/>
      <c r="AD206" s="174"/>
      <c r="AE206" s="174"/>
      <c r="AF206" s="174">
        <v>0</v>
      </c>
      <c r="AG206" s="174">
        <f t="shared" si="29"/>
        <v>0</v>
      </c>
      <c r="AI206" s="180">
        <v>0</v>
      </c>
      <c r="AJ206" s="172">
        <f t="shared" si="30"/>
        <v>0</v>
      </c>
      <c r="AK206" s="172">
        <f t="shared" si="30"/>
        <v>0</v>
      </c>
      <c r="AL206" s="172">
        <f>IFERROR(VLOOKUP(B206,[2]rptBudgetaryBudgetCrossOrganiza!$A$4127:$N$4523,13,FALSE),"0")</f>
        <v>0</v>
      </c>
      <c r="AM206" s="172"/>
      <c r="AN206" s="172"/>
      <c r="AO206" s="172"/>
      <c r="AP206" s="172"/>
      <c r="AQ206" s="172"/>
      <c r="AS206" s="141"/>
      <c r="AT206" s="141"/>
      <c r="AU206" s="141"/>
      <c r="AV206" s="141"/>
      <c r="AW206" s="141"/>
      <c r="AX206" s="141"/>
      <c r="AY206" s="141"/>
      <c r="AZ206" s="141"/>
    </row>
    <row r="207" spans="1:52" ht="13.5" customHeight="1" x14ac:dyDescent="0.2">
      <c r="A207" s="190"/>
      <c r="B207" s="193" t="s">
        <v>426</v>
      </c>
      <c r="C207" s="191" t="str">
        <f t="shared" si="24"/>
        <v>20</v>
      </c>
      <c r="D207" s="191" t="str">
        <f t="shared" si="25"/>
        <v>28</v>
      </c>
      <c r="E207" s="184" t="str">
        <f t="shared" si="26"/>
        <v>804</v>
      </c>
      <c r="F207" s="201" t="str">
        <f t="shared" si="31"/>
        <v>6400.03</v>
      </c>
      <c r="G207" s="193" t="s">
        <v>132</v>
      </c>
      <c r="H207" s="140">
        <v>1000</v>
      </c>
      <c r="I207" s="140"/>
      <c r="J207" s="140"/>
      <c r="K207" s="140"/>
      <c r="L207" s="140"/>
      <c r="M207" s="140"/>
      <c r="N207" s="140">
        <v>507.7</v>
      </c>
      <c r="O207" s="140">
        <f t="shared" si="27"/>
        <v>492.3</v>
      </c>
      <c r="Q207" s="141"/>
      <c r="R207" s="141">
        <v>1000</v>
      </c>
      <c r="S207" s="141"/>
      <c r="T207" s="141"/>
      <c r="U207" s="141"/>
      <c r="V207" s="141"/>
      <c r="W207" s="141">
        <v>174.44</v>
      </c>
      <c r="X207" s="141">
        <f t="shared" si="28"/>
        <v>825.56</v>
      </c>
      <c r="Z207" s="174"/>
      <c r="AA207" s="174">
        <v>2000</v>
      </c>
      <c r="AB207" s="174"/>
      <c r="AC207" s="174"/>
      <c r="AD207" s="174"/>
      <c r="AE207" s="174"/>
      <c r="AF207" s="174">
        <v>750.76</v>
      </c>
      <c r="AG207" s="174">
        <f t="shared" si="29"/>
        <v>1249.24</v>
      </c>
      <c r="AI207" s="180">
        <v>2000</v>
      </c>
      <c r="AJ207" s="172">
        <f t="shared" si="30"/>
        <v>2000</v>
      </c>
      <c r="AK207" s="172">
        <f t="shared" si="30"/>
        <v>2000</v>
      </c>
      <c r="AL207" s="172">
        <f>IFERROR(VLOOKUP(B207,[2]rptBudgetaryBudgetCrossOrganiza!$A$4127:$N$4523,13,FALSE),"0")</f>
        <v>0</v>
      </c>
      <c r="AM207" s="172"/>
      <c r="AN207" s="172"/>
      <c r="AO207" s="172"/>
      <c r="AP207" s="172"/>
      <c r="AQ207" s="172"/>
      <c r="AS207" s="141"/>
      <c r="AT207" s="141"/>
      <c r="AU207" s="141"/>
      <c r="AV207" s="141"/>
      <c r="AW207" s="141"/>
      <c r="AX207" s="141"/>
      <c r="AY207" s="141"/>
      <c r="AZ207" s="141"/>
    </row>
    <row r="208" spans="1:52" x14ac:dyDescent="0.2">
      <c r="B208" s="142" t="s">
        <v>427</v>
      </c>
      <c r="C208" s="191" t="str">
        <f t="shared" si="24"/>
        <v>20</v>
      </c>
      <c r="D208" s="191" t="str">
        <f t="shared" si="25"/>
        <v>28</v>
      </c>
      <c r="E208" s="184" t="str">
        <f t="shared" si="26"/>
        <v>805</v>
      </c>
      <c r="F208" s="201" t="str">
        <f t="shared" si="31"/>
        <v>6400.03</v>
      </c>
      <c r="G208" s="142" t="s">
        <v>132</v>
      </c>
      <c r="H208" s="140">
        <v>7000</v>
      </c>
      <c r="I208" s="140">
        <f>SUBTOTAL(9,I3:I207)</f>
        <v>0</v>
      </c>
      <c r="J208" s="140">
        <f>SUM(J3:J207)</f>
        <v>0</v>
      </c>
      <c r="K208" s="140">
        <f>SUM(K3:K207)</f>
        <v>0</v>
      </c>
      <c r="L208" s="140">
        <f>SUM(L3:L207)</f>
        <v>0</v>
      </c>
      <c r="M208" s="140">
        <f>SUM(M3:M207)</f>
        <v>0</v>
      </c>
      <c r="N208" s="140">
        <v>3136.26</v>
      </c>
      <c r="O208" s="140">
        <f t="shared" si="27"/>
        <v>3863.74</v>
      </c>
      <c r="Q208" s="141"/>
      <c r="R208" s="141">
        <v>1000</v>
      </c>
      <c r="S208" s="141">
        <f t="shared" ref="S208:V208" si="32">SUBTOTAL(9,S3:S207)</f>
        <v>0</v>
      </c>
      <c r="T208" s="141">
        <f t="shared" si="32"/>
        <v>0</v>
      </c>
      <c r="U208" s="141">
        <f t="shared" si="32"/>
        <v>0</v>
      </c>
      <c r="V208" s="141">
        <f t="shared" si="32"/>
        <v>0</v>
      </c>
      <c r="W208" s="141">
        <v>230.7</v>
      </c>
      <c r="X208" s="141">
        <f t="shared" si="28"/>
        <v>769.3</v>
      </c>
      <c r="Z208" s="174"/>
      <c r="AA208" s="174">
        <v>1000</v>
      </c>
      <c r="AB208" s="174">
        <f t="shared" ref="AB208:AE208" si="33">SUBTOTAL(9,AB3:AB207)</f>
        <v>0</v>
      </c>
      <c r="AC208" s="174">
        <f t="shared" si="33"/>
        <v>0</v>
      </c>
      <c r="AD208" s="174">
        <f t="shared" si="33"/>
        <v>0</v>
      </c>
      <c r="AE208" s="174">
        <f t="shared" si="33"/>
        <v>0</v>
      </c>
      <c r="AF208" s="174">
        <v>1000</v>
      </c>
      <c r="AG208" s="174">
        <f t="shared" si="29"/>
        <v>0</v>
      </c>
      <c r="AI208" s="172">
        <v>1000</v>
      </c>
      <c r="AJ208" s="172">
        <f t="shared" si="30"/>
        <v>1000</v>
      </c>
      <c r="AK208" s="172">
        <f t="shared" si="30"/>
        <v>1000</v>
      </c>
      <c r="AL208" s="172">
        <f>IFERROR(VLOOKUP(B208,[2]rptBudgetaryBudgetCrossOrganiza!$A$4127:$N$4523,13,FALSE),"0")</f>
        <v>0</v>
      </c>
      <c r="AM208" s="172"/>
      <c r="AN208" s="172"/>
      <c r="AO208" s="172"/>
      <c r="AP208" s="172"/>
      <c r="AQ208" s="172"/>
      <c r="AS208" s="141">
        <f t="shared" ref="AS208:AY208" si="34">SUM(AS3:AS207)</f>
        <v>0</v>
      </c>
      <c r="AT208" s="141">
        <f t="shared" si="34"/>
        <v>0</v>
      </c>
      <c r="AU208" s="141">
        <f t="shared" si="34"/>
        <v>0</v>
      </c>
      <c r="AV208" s="141">
        <f t="shared" si="34"/>
        <v>0</v>
      </c>
      <c r="AW208" s="141">
        <f t="shared" si="34"/>
        <v>0</v>
      </c>
      <c r="AX208" s="141">
        <f t="shared" si="34"/>
        <v>0</v>
      </c>
      <c r="AY208" s="141">
        <f t="shared" si="34"/>
        <v>0</v>
      </c>
      <c r="AZ208" s="141"/>
    </row>
    <row r="209" spans="2:52" x14ac:dyDescent="0.2">
      <c r="B209" s="142" t="s">
        <v>428</v>
      </c>
      <c r="C209" s="191" t="str">
        <f t="shared" si="24"/>
        <v>20</v>
      </c>
      <c r="D209" s="191" t="str">
        <f t="shared" si="25"/>
        <v>28</v>
      </c>
      <c r="E209" s="184" t="str">
        <f t="shared" si="26"/>
        <v>806</v>
      </c>
      <c r="F209" s="201" t="str">
        <f t="shared" si="31"/>
        <v>6400.03</v>
      </c>
      <c r="G209" s="142" t="s">
        <v>132</v>
      </c>
      <c r="H209" s="140">
        <v>1000</v>
      </c>
      <c r="I209" s="140"/>
      <c r="J209" s="140"/>
      <c r="K209" s="140"/>
      <c r="L209" s="140"/>
      <c r="M209" s="140"/>
      <c r="N209" s="140">
        <v>86.6</v>
      </c>
      <c r="O209" s="140">
        <f t="shared" si="27"/>
        <v>913.4</v>
      </c>
      <c r="Q209" s="141"/>
      <c r="R209" s="141">
        <v>1000</v>
      </c>
      <c r="S209" s="141"/>
      <c r="T209" s="141"/>
      <c r="U209" s="141"/>
      <c r="V209" s="141"/>
      <c r="W209" s="141">
        <v>0</v>
      </c>
      <c r="X209" s="141">
        <f t="shared" si="28"/>
        <v>1000</v>
      </c>
      <c r="Z209" s="174"/>
      <c r="AA209" s="174">
        <v>1000</v>
      </c>
      <c r="AB209" s="174"/>
      <c r="AC209" s="174"/>
      <c r="AD209" s="174"/>
      <c r="AE209" s="174"/>
      <c r="AF209" s="174">
        <v>1000</v>
      </c>
      <c r="AG209" s="174">
        <f t="shared" si="29"/>
        <v>0</v>
      </c>
      <c r="AI209" s="172">
        <v>1000</v>
      </c>
      <c r="AJ209" s="172">
        <f t="shared" si="30"/>
        <v>1000</v>
      </c>
      <c r="AK209" s="172">
        <f t="shared" si="30"/>
        <v>1000</v>
      </c>
      <c r="AL209" s="172">
        <f>IFERROR(VLOOKUP(B209,[2]rptBudgetaryBudgetCrossOrganiza!$A$4127:$N$4523,13,FALSE),"0")</f>
        <v>0</v>
      </c>
      <c r="AM209" s="172"/>
      <c r="AN209" s="172"/>
      <c r="AO209" s="172"/>
      <c r="AP209" s="172"/>
      <c r="AQ209" s="172"/>
      <c r="AS209" s="141"/>
      <c r="AT209" s="141"/>
      <c r="AU209" s="141"/>
      <c r="AV209" s="141"/>
      <c r="AW209" s="141"/>
      <c r="AX209" s="141"/>
      <c r="AY209" s="141"/>
      <c r="AZ209" s="141"/>
    </row>
    <row r="210" spans="2:52" x14ac:dyDescent="0.2">
      <c r="B210" s="142" t="s">
        <v>429</v>
      </c>
      <c r="C210" s="191" t="str">
        <f t="shared" si="24"/>
        <v>20</v>
      </c>
      <c r="D210" s="191" t="str">
        <f t="shared" si="25"/>
        <v>28</v>
      </c>
      <c r="E210" s="184" t="str">
        <f t="shared" si="26"/>
        <v>807</v>
      </c>
      <c r="F210" s="201" t="str">
        <f t="shared" si="31"/>
        <v>6400.03</v>
      </c>
      <c r="G210" s="142" t="s">
        <v>132</v>
      </c>
      <c r="H210" s="140">
        <v>500</v>
      </c>
      <c r="I210" s="140">
        <f>H208-I208</f>
        <v>7000</v>
      </c>
      <c r="J210" s="140"/>
      <c r="K210" s="140"/>
      <c r="L210" s="140"/>
      <c r="M210" s="140"/>
      <c r="N210" s="140">
        <v>0</v>
      </c>
      <c r="O210" s="140">
        <f t="shared" si="27"/>
        <v>500</v>
      </c>
      <c r="Q210" s="141"/>
      <c r="R210" s="141">
        <v>500</v>
      </c>
      <c r="S210" s="141"/>
      <c r="T210" s="141"/>
      <c r="U210" s="141"/>
      <c r="V210" s="141"/>
      <c r="W210" s="141">
        <v>0</v>
      </c>
      <c r="X210" s="141">
        <f t="shared" si="28"/>
        <v>500</v>
      </c>
      <c r="Z210" s="174"/>
      <c r="AA210" s="174">
        <v>500</v>
      </c>
      <c r="AB210" s="174"/>
      <c r="AC210" s="174"/>
      <c r="AD210" s="174"/>
      <c r="AE210" s="174"/>
      <c r="AF210" s="174">
        <v>500</v>
      </c>
      <c r="AG210" s="174">
        <f t="shared" si="29"/>
        <v>0</v>
      </c>
      <c r="AI210" s="172">
        <v>500</v>
      </c>
      <c r="AJ210" s="172">
        <f t="shared" si="30"/>
        <v>500</v>
      </c>
      <c r="AK210" s="172">
        <f t="shared" si="30"/>
        <v>500</v>
      </c>
      <c r="AL210" s="172">
        <f>IFERROR(VLOOKUP(B210,[2]rptBudgetaryBudgetCrossOrganiza!$A$4127:$N$4523,13,FALSE),"0")</f>
        <v>0</v>
      </c>
      <c r="AM210" s="172"/>
      <c r="AN210" s="172"/>
      <c r="AO210" s="172"/>
      <c r="AP210" s="172"/>
      <c r="AQ210" s="172"/>
      <c r="AS210" s="141"/>
      <c r="AT210" s="141"/>
      <c r="AU210" s="141"/>
      <c r="AV210" s="141"/>
      <c r="AW210" s="141"/>
      <c r="AX210" s="141"/>
      <c r="AY210" s="141"/>
      <c r="AZ210" s="141"/>
    </row>
    <row r="211" spans="2:52" x14ac:dyDescent="0.2">
      <c r="B211" s="142" t="s">
        <v>430</v>
      </c>
      <c r="C211" s="191" t="str">
        <f t="shared" si="24"/>
        <v>20</v>
      </c>
      <c r="D211" s="191" t="str">
        <f t="shared" si="25"/>
        <v>28</v>
      </c>
      <c r="E211" s="184" t="str">
        <f t="shared" si="26"/>
        <v>808</v>
      </c>
      <c r="F211" s="201" t="str">
        <f t="shared" si="31"/>
        <v>6400.03</v>
      </c>
      <c r="G211" s="142" t="s">
        <v>132</v>
      </c>
      <c r="H211" s="140">
        <v>4000</v>
      </c>
      <c r="I211" s="140"/>
      <c r="J211" s="140"/>
      <c r="K211" s="140"/>
      <c r="L211" s="140"/>
      <c r="M211" s="140"/>
      <c r="N211" s="140">
        <v>3278.11</v>
      </c>
      <c r="O211" s="140">
        <f t="shared" si="27"/>
        <v>721.88999999999987</v>
      </c>
      <c r="Q211" s="141"/>
      <c r="R211" s="141">
        <v>3000</v>
      </c>
      <c r="S211" s="141"/>
      <c r="T211" s="141"/>
      <c r="U211" s="141"/>
      <c r="V211" s="141"/>
      <c r="W211" s="141">
        <v>376.19</v>
      </c>
      <c r="X211" s="141">
        <f t="shared" si="28"/>
        <v>2623.81</v>
      </c>
      <c r="Z211" s="174"/>
      <c r="AA211" s="174">
        <v>2000</v>
      </c>
      <c r="AB211" s="174"/>
      <c r="AC211" s="174"/>
      <c r="AD211" s="174"/>
      <c r="AE211" s="174"/>
      <c r="AF211" s="174">
        <v>1112.6500000000001</v>
      </c>
      <c r="AG211" s="174">
        <f t="shared" si="29"/>
        <v>887.34999999999991</v>
      </c>
      <c r="AI211" s="172">
        <v>2000</v>
      </c>
      <c r="AJ211" s="172">
        <f t="shared" si="30"/>
        <v>2000</v>
      </c>
      <c r="AK211" s="172">
        <f t="shared" si="30"/>
        <v>2000</v>
      </c>
      <c r="AL211" s="172">
        <f>IFERROR(VLOOKUP(B211,[2]rptBudgetaryBudgetCrossOrganiza!$A$4127:$N$4523,13,FALSE),"0")</f>
        <v>232.08</v>
      </c>
      <c r="AM211" s="172"/>
      <c r="AN211" s="172"/>
      <c r="AO211" s="172"/>
      <c r="AP211" s="172"/>
      <c r="AQ211" s="172"/>
      <c r="AS211" s="141"/>
      <c r="AT211" s="141"/>
      <c r="AU211" s="141"/>
      <c r="AV211" s="141"/>
      <c r="AW211" s="141"/>
      <c r="AX211" s="141"/>
      <c r="AY211" s="141"/>
      <c r="AZ211" s="141"/>
    </row>
    <row r="212" spans="2:52" x14ac:dyDescent="0.2">
      <c r="B212" s="142" t="s">
        <v>431</v>
      </c>
      <c r="C212" s="191" t="str">
        <f t="shared" si="24"/>
        <v>20</v>
      </c>
      <c r="D212" s="191" t="str">
        <f t="shared" si="25"/>
        <v>28</v>
      </c>
      <c r="E212" s="184" t="str">
        <f t="shared" si="26"/>
        <v>809</v>
      </c>
      <c r="F212" s="201" t="str">
        <f t="shared" si="31"/>
        <v>6400.03</v>
      </c>
      <c r="G212" s="142" t="s">
        <v>132</v>
      </c>
      <c r="H212" s="140">
        <v>3500</v>
      </c>
      <c r="I212" s="140"/>
      <c r="J212" s="140"/>
      <c r="K212" s="140"/>
      <c r="L212" s="140"/>
      <c r="M212" s="140"/>
      <c r="N212" s="140">
        <v>1708.12</v>
      </c>
      <c r="O212" s="140">
        <f t="shared" si="27"/>
        <v>1791.88</v>
      </c>
      <c r="Q212" s="141"/>
      <c r="R212" s="141">
        <v>3500</v>
      </c>
      <c r="S212" s="141"/>
      <c r="T212" s="141"/>
      <c r="U212" s="141"/>
      <c r="V212" s="141"/>
      <c r="W212" s="141">
        <v>443.54</v>
      </c>
      <c r="X212" s="141">
        <f t="shared" si="28"/>
        <v>3056.46</v>
      </c>
      <c r="Z212" s="174"/>
      <c r="AA212" s="174">
        <v>3500</v>
      </c>
      <c r="AB212" s="174"/>
      <c r="AC212" s="174"/>
      <c r="AD212" s="174"/>
      <c r="AE212" s="174"/>
      <c r="AF212" s="174">
        <v>3110.7</v>
      </c>
      <c r="AG212" s="174">
        <f t="shared" si="29"/>
        <v>389.30000000000018</v>
      </c>
      <c r="AI212" s="172">
        <v>3500</v>
      </c>
      <c r="AJ212" s="172">
        <f t="shared" si="30"/>
        <v>3500</v>
      </c>
      <c r="AK212" s="172">
        <f t="shared" si="30"/>
        <v>3500</v>
      </c>
      <c r="AL212" s="172">
        <f>IFERROR(VLOOKUP(B212,[2]rptBudgetaryBudgetCrossOrganiza!$A$4127:$N$4523,13,FALSE),"0")</f>
        <v>209.65</v>
      </c>
      <c r="AM212" s="172"/>
      <c r="AN212" s="172"/>
      <c r="AO212" s="172"/>
      <c r="AP212" s="172"/>
      <c r="AQ212" s="172"/>
      <c r="AS212" s="141"/>
      <c r="AT212" s="141"/>
      <c r="AU212" s="141"/>
      <c r="AV212" s="141"/>
      <c r="AW212" s="141"/>
      <c r="AX212" s="141"/>
      <c r="AY212" s="141"/>
      <c r="AZ212" s="141"/>
    </row>
    <row r="213" spans="2:52" x14ac:dyDescent="0.2">
      <c r="B213" s="142" t="s">
        <v>432</v>
      </c>
      <c r="C213" s="191" t="str">
        <f t="shared" si="24"/>
        <v>20</v>
      </c>
      <c r="D213" s="191" t="str">
        <f t="shared" si="25"/>
        <v>28</v>
      </c>
      <c r="E213" s="184" t="str">
        <f t="shared" si="26"/>
        <v>810</v>
      </c>
      <c r="F213" s="201" t="str">
        <f t="shared" si="31"/>
        <v>6400.03</v>
      </c>
      <c r="G213" s="142" t="s">
        <v>132</v>
      </c>
      <c r="H213" s="140">
        <v>1000</v>
      </c>
      <c r="I213" s="140"/>
      <c r="J213" s="140"/>
      <c r="K213" s="140"/>
      <c r="L213" s="140"/>
      <c r="M213" s="140"/>
      <c r="N213" s="140">
        <v>38.97</v>
      </c>
      <c r="O213" s="140">
        <f t="shared" si="27"/>
        <v>961.03</v>
      </c>
      <c r="Q213" s="141"/>
      <c r="R213" s="141">
        <v>1000</v>
      </c>
      <c r="S213" s="141"/>
      <c r="T213" s="141"/>
      <c r="U213" s="141"/>
      <c r="V213" s="141"/>
      <c r="W213" s="141">
        <v>271.12</v>
      </c>
      <c r="X213" s="141">
        <f t="shared" si="28"/>
        <v>728.88</v>
      </c>
      <c r="Z213" s="174"/>
      <c r="AA213" s="174">
        <v>1000</v>
      </c>
      <c r="AB213" s="174"/>
      <c r="AC213" s="174"/>
      <c r="AD213" s="174"/>
      <c r="AE213" s="174"/>
      <c r="AF213" s="174">
        <v>1000</v>
      </c>
      <c r="AG213" s="174">
        <f t="shared" si="29"/>
        <v>0</v>
      </c>
      <c r="AI213" s="172">
        <v>1000</v>
      </c>
      <c r="AJ213" s="172">
        <f t="shared" si="30"/>
        <v>1000</v>
      </c>
      <c r="AK213" s="172">
        <f t="shared" si="30"/>
        <v>1000</v>
      </c>
      <c r="AL213" s="172">
        <f>IFERROR(VLOOKUP(B213,[2]rptBudgetaryBudgetCrossOrganiza!$A$4127:$N$4523,13,FALSE),"0")</f>
        <v>0</v>
      </c>
      <c r="AM213" s="172"/>
      <c r="AN213" s="172"/>
      <c r="AO213" s="172"/>
      <c r="AP213" s="172"/>
      <c r="AQ213" s="172"/>
      <c r="AS213" s="141"/>
      <c r="AT213" s="141"/>
      <c r="AU213" s="141"/>
      <c r="AV213" s="141"/>
      <c r="AW213" s="141"/>
      <c r="AX213" s="141"/>
      <c r="AY213" s="141"/>
      <c r="AZ213" s="141"/>
    </row>
    <row r="214" spans="2:52" x14ac:dyDescent="0.2">
      <c r="B214" s="142" t="s">
        <v>433</v>
      </c>
      <c r="C214" s="191" t="str">
        <f t="shared" si="24"/>
        <v>20</v>
      </c>
      <c r="D214" s="191" t="str">
        <f t="shared" si="25"/>
        <v>28</v>
      </c>
      <c r="E214" s="184" t="str">
        <f t="shared" si="26"/>
        <v>811</v>
      </c>
      <c r="F214" s="201" t="str">
        <f t="shared" si="31"/>
        <v>6400.03</v>
      </c>
      <c r="G214" s="142" t="s">
        <v>132</v>
      </c>
      <c r="H214" s="140">
        <v>1500</v>
      </c>
      <c r="I214" s="140"/>
      <c r="J214" s="140"/>
      <c r="K214" s="140"/>
      <c r="L214" s="140"/>
      <c r="M214" s="140"/>
      <c r="N214" s="140">
        <v>220.03</v>
      </c>
      <c r="O214" s="140">
        <f t="shared" si="27"/>
        <v>1279.97</v>
      </c>
      <c r="Q214" s="141"/>
      <c r="R214" s="141">
        <v>1500</v>
      </c>
      <c r="S214" s="141"/>
      <c r="T214" s="141"/>
      <c r="U214" s="141"/>
      <c r="V214" s="141"/>
      <c r="W214" s="141">
        <v>91.51</v>
      </c>
      <c r="X214" s="141">
        <f t="shared" si="28"/>
        <v>1408.49</v>
      </c>
      <c r="Z214" s="174"/>
      <c r="AA214" s="174">
        <v>1500</v>
      </c>
      <c r="AB214" s="174"/>
      <c r="AC214" s="174"/>
      <c r="AD214" s="174"/>
      <c r="AE214" s="174"/>
      <c r="AF214" s="174">
        <v>1281.94</v>
      </c>
      <c r="AG214" s="174">
        <f t="shared" si="29"/>
        <v>218.05999999999995</v>
      </c>
      <c r="AI214" s="172">
        <v>1500</v>
      </c>
      <c r="AJ214" s="172">
        <f t="shared" si="30"/>
        <v>1500</v>
      </c>
      <c r="AK214" s="172">
        <f t="shared" si="30"/>
        <v>1500</v>
      </c>
      <c r="AL214" s="172">
        <f>IFERROR(VLOOKUP(B214,[2]rptBudgetaryBudgetCrossOrganiza!$A$4127:$N$4523,13,FALSE),"0")</f>
        <v>0</v>
      </c>
      <c r="AM214" s="172"/>
      <c r="AN214" s="172"/>
      <c r="AO214" s="172"/>
      <c r="AP214" s="172"/>
      <c r="AQ214" s="172"/>
      <c r="AS214" s="141"/>
      <c r="AT214" s="141"/>
      <c r="AU214" s="141"/>
      <c r="AV214" s="141"/>
      <c r="AW214" s="141"/>
      <c r="AX214" s="141"/>
      <c r="AY214" s="141"/>
      <c r="AZ214" s="141"/>
    </row>
    <row r="215" spans="2:52" x14ac:dyDescent="0.2">
      <c r="B215" s="142" t="s">
        <v>434</v>
      </c>
      <c r="C215" s="191" t="str">
        <f t="shared" si="24"/>
        <v>20</v>
      </c>
      <c r="D215" s="191" t="str">
        <f t="shared" si="25"/>
        <v>28</v>
      </c>
      <c r="E215" s="184" t="str">
        <f t="shared" si="26"/>
        <v>812</v>
      </c>
      <c r="F215" s="201" t="str">
        <f t="shared" si="31"/>
        <v>6400.03</v>
      </c>
      <c r="G215" s="142" t="s">
        <v>132</v>
      </c>
      <c r="H215" s="140">
        <v>0</v>
      </c>
      <c r="I215" s="140"/>
      <c r="J215" s="140"/>
      <c r="K215" s="140"/>
      <c r="L215" s="140"/>
      <c r="M215" s="140"/>
      <c r="N215" s="140">
        <v>142.51</v>
      </c>
      <c r="O215" s="140">
        <f t="shared" si="27"/>
        <v>-142.51</v>
      </c>
      <c r="Q215" s="141"/>
      <c r="R215" s="141">
        <v>200</v>
      </c>
      <c r="S215" s="141"/>
      <c r="T215" s="141"/>
      <c r="U215" s="141"/>
      <c r="V215" s="141"/>
      <c r="W215" s="141">
        <v>0</v>
      </c>
      <c r="X215" s="141">
        <f t="shared" si="28"/>
        <v>200</v>
      </c>
      <c r="Z215" s="174"/>
      <c r="AA215" s="174">
        <v>150</v>
      </c>
      <c r="AB215" s="174"/>
      <c r="AC215" s="174"/>
      <c r="AD215" s="174"/>
      <c r="AE215" s="174"/>
      <c r="AF215" s="174">
        <v>150</v>
      </c>
      <c r="AG215" s="174">
        <f t="shared" si="29"/>
        <v>0</v>
      </c>
      <c r="AI215" s="172">
        <v>150</v>
      </c>
      <c r="AJ215" s="172">
        <f t="shared" si="30"/>
        <v>150</v>
      </c>
      <c r="AK215" s="172">
        <f t="shared" si="30"/>
        <v>150</v>
      </c>
      <c r="AL215" s="172">
        <f>IFERROR(VLOOKUP(B215,[2]rptBudgetaryBudgetCrossOrganiza!$A$4127:$N$4523,13,FALSE),"0")</f>
        <v>0</v>
      </c>
      <c r="AM215" s="172"/>
      <c r="AN215" s="172"/>
      <c r="AO215" s="172"/>
      <c r="AP215" s="172"/>
      <c r="AQ215" s="172"/>
      <c r="AS215" s="141"/>
      <c r="AT215" s="141"/>
      <c r="AU215" s="141"/>
      <c r="AV215" s="141"/>
      <c r="AW215" s="141"/>
      <c r="AX215" s="141"/>
      <c r="AY215" s="141"/>
      <c r="AZ215" s="141"/>
    </row>
    <row r="216" spans="2:52" x14ac:dyDescent="0.2">
      <c r="B216" s="142" t="s">
        <v>435</v>
      </c>
      <c r="C216" s="191" t="str">
        <f t="shared" si="24"/>
        <v>20</v>
      </c>
      <c r="D216" s="191" t="str">
        <f t="shared" si="25"/>
        <v>28</v>
      </c>
      <c r="E216" s="184" t="str">
        <f t="shared" si="26"/>
        <v>813</v>
      </c>
      <c r="F216" s="201" t="str">
        <f t="shared" si="31"/>
        <v>6400.03</v>
      </c>
      <c r="G216" s="142" t="s">
        <v>132</v>
      </c>
      <c r="H216" s="140">
        <v>500</v>
      </c>
      <c r="I216" s="140"/>
      <c r="J216" s="140"/>
      <c r="K216" s="140"/>
      <c r="L216" s="140"/>
      <c r="M216" s="140"/>
      <c r="N216" s="140">
        <v>0</v>
      </c>
      <c r="O216" s="140">
        <f t="shared" si="27"/>
        <v>500</v>
      </c>
      <c r="Q216" s="141"/>
      <c r="R216" s="141">
        <v>500</v>
      </c>
      <c r="S216" s="141"/>
      <c r="T216" s="141"/>
      <c r="U216" s="141"/>
      <c r="V216" s="141"/>
      <c r="W216" s="141">
        <v>172.29</v>
      </c>
      <c r="X216" s="141">
        <f t="shared" si="28"/>
        <v>327.71000000000004</v>
      </c>
      <c r="Z216" s="174"/>
      <c r="AA216" s="174">
        <v>500</v>
      </c>
      <c r="AB216" s="174"/>
      <c r="AC216" s="174"/>
      <c r="AD216" s="174"/>
      <c r="AE216" s="174"/>
      <c r="AF216" s="174">
        <v>500</v>
      </c>
      <c r="AG216" s="174">
        <f t="shared" si="29"/>
        <v>0</v>
      </c>
      <c r="AI216" s="172">
        <v>500</v>
      </c>
      <c r="AJ216" s="172">
        <f t="shared" si="30"/>
        <v>500</v>
      </c>
      <c r="AK216" s="172">
        <f t="shared" si="30"/>
        <v>500</v>
      </c>
      <c r="AL216" s="172">
        <f>IFERROR(VLOOKUP(B216,[2]rptBudgetaryBudgetCrossOrganiza!$A$4127:$N$4523,13,FALSE),"0")</f>
        <v>416.45</v>
      </c>
      <c r="AM216" s="172"/>
      <c r="AN216" s="172"/>
      <c r="AO216" s="172"/>
      <c r="AP216" s="172"/>
      <c r="AQ216" s="172"/>
      <c r="AS216" s="141"/>
      <c r="AT216" s="141"/>
      <c r="AU216" s="141"/>
      <c r="AV216" s="141"/>
      <c r="AW216" s="141"/>
      <c r="AX216" s="141"/>
      <c r="AY216" s="141"/>
      <c r="AZ216" s="141"/>
    </row>
    <row r="217" spans="2:52" x14ac:dyDescent="0.2">
      <c r="B217" s="142" t="s">
        <v>436</v>
      </c>
      <c r="C217" s="191" t="str">
        <f t="shared" si="24"/>
        <v>20</v>
      </c>
      <c r="D217" s="191" t="str">
        <f t="shared" si="25"/>
        <v>28</v>
      </c>
      <c r="E217" s="184" t="str">
        <f t="shared" si="26"/>
        <v>814</v>
      </c>
      <c r="F217" s="201" t="str">
        <f t="shared" si="31"/>
        <v>6400.03</v>
      </c>
      <c r="G217" s="142" t="s">
        <v>132</v>
      </c>
      <c r="H217" s="140">
        <v>0</v>
      </c>
      <c r="I217" s="140"/>
      <c r="J217" s="140"/>
      <c r="K217" s="140"/>
      <c r="L217" s="140"/>
      <c r="M217" s="140"/>
      <c r="N217" s="140">
        <v>0</v>
      </c>
      <c r="O217" s="140">
        <f t="shared" si="27"/>
        <v>0</v>
      </c>
      <c r="Q217" s="141"/>
      <c r="R217" s="141">
        <v>1500</v>
      </c>
      <c r="S217" s="141"/>
      <c r="T217" s="141"/>
      <c r="U217" s="141"/>
      <c r="V217" s="141"/>
      <c r="W217" s="141">
        <v>1281.75</v>
      </c>
      <c r="X217" s="141">
        <f t="shared" si="28"/>
        <v>218.25</v>
      </c>
      <c r="Z217" s="174"/>
      <c r="AA217" s="174">
        <v>10000</v>
      </c>
      <c r="AB217" s="174"/>
      <c r="AC217" s="174"/>
      <c r="AD217" s="174"/>
      <c r="AE217" s="174"/>
      <c r="AF217" s="174">
        <v>138.76</v>
      </c>
      <c r="AG217" s="174">
        <f t="shared" si="29"/>
        <v>9861.24</v>
      </c>
      <c r="AI217" s="172">
        <v>10000</v>
      </c>
      <c r="AJ217" s="172">
        <f t="shared" si="30"/>
        <v>10000</v>
      </c>
      <c r="AK217" s="172">
        <f t="shared" si="30"/>
        <v>10000</v>
      </c>
      <c r="AL217" s="172">
        <f>IFERROR(VLOOKUP(B217,[2]rptBudgetaryBudgetCrossOrganiza!$A$4127:$N$4523,13,FALSE),"0")</f>
        <v>0</v>
      </c>
      <c r="AM217" s="172"/>
      <c r="AN217" s="172"/>
      <c r="AO217" s="172"/>
      <c r="AP217" s="172"/>
      <c r="AQ217" s="172"/>
      <c r="AS217" s="141"/>
      <c r="AT217" s="141"/>
      <c r="AU217" s="141"/>
      <c r="AV217" s="141"/>
      <c r="AW217" s="141"/>
      <c r="AX217" s="141"/>
      <c r="AY217" s="141"/>
      <c r="AZ217" s="141"/>
    </row>
    <row r="218" spans="2:52" x14ac:dyDescent="0.2">
      <c r="B218" s="142" t="s">
        <v>437</v>
      </c>
      <c r="C218" s="191" t="str">
        <f t="shared" si="24"/>
        <v>20</v>
      </c>
      <c r="D218" s="191" t="str">
        <f t="shared" si="25"/>
        <v>28</v>
      </c>
      <c r="E218" s="184" t="str">
        <f t="shared" si="26"/>
        <v>815</v>
      </c>
      <c r="F218" s="201" t="str">
        <f t="shared" si="31"/>
        <v>6400.03</v>
      </c>
      <c r="G218" s="142" t="s">
        <v>132</v>
      </c>
      <c r="H218" s="140">
        <v>0</v>
      </c>
      <c r="I218" s="140"/>
      <c r="J218" s="140"/>
      <c r="K218" s="140"/>
      <c r="L218" s="140"/>
      <c r="M218" s="140"/>
      <c r="N218" s="140">
        <v>0</v>
      </c>
      <c r="O218" s="140">
        <f t="shared" si="27"/>
        <v>0</v>
      </c>
      <c r="Q218" s="141"/>
      <c r="R218" s="141">
        <v>2000</v>
      </c>
      <c r="S218" s="141"/>
      <c r="T218" s="141"/>
      <c r="U218" s="141"/>
      <c r="V218" s="141"/>
      <c r="W218" s="141">
        <v>0</v>
      </c>
      <c r="X218" s="141">
        <f t="shared" si="28"/>
        <v>2000</v>
      </c>
      <c r="Z218" s="174"/>
      <c r="AA218" s="174">
        <v>2500</v>
      </c>
      <c r="AB218" s="174"/>
      <c r="AC218" s="174"/>
      <c r="AD218" s="174"/>
      <c r="AE218" s="174"/>
      <c r="AF218" s="174">
        <v>-93.89</v>
      </c>
      <c r="AG218" s="174">
        <f t="shared" si="29"/>
        <v>2593.89</v>
      </c>
      <c r="AI218" s="172">
        <v>2500</v>
      </c>
      <c r="AJ218" s="172">
        <f t="shared" si="30"/>
        <v>2500</v>
      </c>
      <c r="AK218" s="172">
        <f t="shared" si="30"/>
        <v>2500</v>
      </c>
      <c r="AL218" s="172">
        <f>IFERROR(VLOOKUP(B218,[2]rptBudgetaryBudgetCrossOrganiza!$A$4127:$N$4523,13,FALSE),"0")</f>
        <v>0</v>
      </c>
      <c r="AM218" s="172"/>
      <c r="AN218" s="172"/>
      <c r="AO218" s="172"/>
      <c r="AP218" s="172"/>
      <c r="AQ218" s="172"/>
      <c r="AS218" s="141"/>
      <c r="AT218" s="141"/>
      <c r="AU218" s="141"/>
      <c r="AV218" s="141"/>
      <c r="AW218" s="141"/>
      <c r="AX218" s="141"/>
      <c r="AY218" s="141"/>
      <c r="AZ218" s="141"/>
    </row>
    <row r="219" spans="2:52" x14ac:dyDescent="0.2">
      <c r="B219" s="142" t="s">
        <v>438</v>
      </c>
      <c r="C219" s="191" t="str">
        <f t="shared" si="24"/>
        <v>20</v>
      </c>
      <c r="D219" s="191" t="str">
        <f t="shared" si="25"/>
        <v>28</v>
      </c>
      <c r="E219" s="184" t="str">
        <f t="shared" si="26"/>
        <v>816</v>
      </c>
      <c r="F219" s="201" t="str">
        <f t="shared" si="31"/>
        <v>6400.03</v>
      </c>
      <c r="G219" s="142" t="s">
        <v>132</v>
      </c>
      <c r="H219" s="140">
        <v>3500</v>
      </c>
      <c r="I219" s="140"/>
      <c r="J219" s="140"/>
      <c r="K219" s="140"/>
      <c r="L219" s="140"/>
      <c r="M219" s="140"/>
      <c r="N219" s="140">
        <v>468.69</v>
      </c>
      <c r="O219" s="140">
        <f t="shared" si="27"/>
        <v>3031.31</v>
      </c>
      <c r="Q219" s="141"/>
      <c r="R219" s="141">
        <v>500</v>
      </c>
      <c r="S219" s="141"/>
      <c r="T219" s="141"/>
      <c r="U219" s="141"/>
      <c r="V219" s="141"/>
      <c r="W219" s="141">
        <v>173.15</v>
      </c>
      <c r="X219" s="141">
        <f t="shared" si="28"/>
        <v>326.85000000000002</v>
      </c>
      <c r="Z219" s="174"/>
      <c r="AA219" s="174">
        <v>3000</v>
      </c>
      <c r="AB219" s="174"/>
      <c r="AC219" s="174"/>
      <c r="AD219" s="174"/>
      <c r="AE219" s="174"/>
      <c r="AF219" s="174">
        <v>2658.58</v>
      </c>
      <c r="AG219" s="174">
        <f t="shared" si="29"/>
        <v>341.42000000000007</v>
      </c>
      <c r="AI219" s="172">
        <v>0</v>
      </c>
      <c r="AJ219" s="172">
        <f t="shared" si="30"/>
        <v>0</v>
      </c>
      <c r="AK219" s="172">
        <f t="shared" si="30"/>
        <v>0</v>
      </c>
      <c r="AL219" s="172">
        <f>IFERROR(VLOOKUP(B219,[2]rptBudgetaryBudgetCrossOrganiza!$A$4127:$N$4523,13,FALSE),"0")</f>
        <v>0</v>
      </c>
      <c r="AM219" s="172"/>
      <c r="AN219" s="172"/>
      <c r="AO219" s="172"/>
      <c r="AP219" s="172"/>
      <c r="AQ219" s="172"/>
      <c r="AS219" s="141"/>
      <c r="AT219" s="141"/>
      <c r="AU219" s="141"/>
      <c r="AV219" s="141"/>
      <c r="AW219" s="141"/>
      <c r="AX219" s="141"/>
      <c r="AY219" s="141"/>
      <c r="AZ219" s="141"/>
    </row>
    <row r="220" spans="2:52" x14ac:dyDescent="0.2">
      <c r="B220" s="142" t="s">
        <v>439</v>
      </c>
      <c r="C220" s="191" t="str">
        <f t="shared" si="24"/>
        <v>20</v>
      </c>
      <c r="D220" s="191" t="str">
        <f t="shared" si="25"/>
        <v>28</v>
      </c>
      <c r="E220" s="184" t="str">
        <f t="shared" si="26"/>
        <v>817</v>
      </c>
      <c r="F220" s="201" t="str">
        <f t="shared" si="31"/>
        <v>6400.03</v>
      </c>
      <c r="G220" s="142" t="s">
        <v>132</v>
      </c>
      <c r="H220" s="140">
        <v>5000</v>
      </c>
      <c r="I220" s="140"/>
      <c r="J220" s="140"/>
      <c r="K220" s="140"/>
      <c r="L220" s="140"/>
      <c r="M220" s="140"/>
      <c r="N220" s="140">
        <v>4930.83</v>
      </c>
      <c r="O220" s="140">
        <f t="shared" si="27"/>
        <v>69.170000000000073</v>
      </c>
      <c r="Q220" s="141"/>
      <c r="R220" s="141">
        <v>5000</v>
      </c>
      <c r="S220" s="141"/>
      <c r="T220" s="141"/>
      <c r="U220" s="141"/>
      <c r="V220" s="141"/>
      <c r="W220" s="141">
        <v>3572.2</v>
      </c>
      <c r="X220" s="141">
        <f t="shared" si="28"/>
        <v>1427.8000000000002</v>
      </c>
      <c r="Z220" s="174"/>
      <c r="AA220" s="174">
        <v>3000</v>
      </c>
      <c r="AB220" s="174"/>
      <c r="AC220" s="174"/>
      <c r="AD220" s="174"/>
      <c r="AE220" s="174"/>
      <c r="AF220" s="174">
        <v>1877.12</v>
      </c>
      <c r="AG220" s="174">
        <f t="shared" si="29"/>
        <v>1122.8800000000001</v>
      </c>
      <c r="AI220" s="172">
        <v>3000</v>
      </c>
      <c r="AJ220" s="172">
        <f t="shared" si="30"/>
        <v>3000</v>
      </c>
      <c r="AK220" s="172">
        <f t="shared" si="30"/>
        <v>3000</v>
      </c>
      <c r="AL220" s="172">
        <f>IFERROR(VLOOKUP(B220,[2]rptBudgetaryBudgetCrossOrganiza!$A$4127:$N$4523,13,FALSE),"0")</f>
        <v>125</v>
      </c>
      <c r="AM220" s="172"/>
      <c r="AN220" s="172"/>
      <c r="AO220" s="172"/>
      <c r="AP220" s="172"/>
      <c r="AQ220" s="172"/>
      <c r="AS220" s="141"/>
      <c r="AT220" s="141"/>
      <c r="AU220" s="141"/>
      <c r="AV220" s="141"/>
      <c r="AW220" s="141"/>
      <c r="AX220" s="141"/>
      <c r="AY220" s="141"/>
      <c r="AZ220" s="141"/>
    </row>
    <row r="221" spans="2:52" x14ac:dyDescent="0.2">
      <c r="B221" s="142" t="s">
        <v>440</v>
      </c>
      <c r="C221" s="191" t="str">
        <f t="shared" si="24"/>
        <v>20</v>
      </c>
      <c r="D221" s="191" t="str">
        <f t="shared" si="25"/>
        <v>28</v>
      </c>
      <c r="E221" s="184" t="str">
        <f t="shared" si="26"/>
        <v>818</v>
      </c>
      <c r="F221" s="201" t="str">
        <f t="shared" si="31"/>
        <v>6400.03</v>
      </c>
      <c r="G221" s="142" t="s">
        <v>132</v>
      </c>
      <c r="H221" s="140">
        <v>15000</v>
      </c>
      <c r="I221" s="140"/>
      <c r="J221" s="140"/>
      <c r="K221" s="140"/>
      <c r="L221" s="140"/>
      <c r="M221" s="140"/>
      <c r="N221" s="140">
        <v>14941.37</v>
      </c>
      <c r="O221" s="140">
        <f t="shared" si="27"/>
        <v>58.6299999999992</v>
      </c>
      <c r="Q221" s="141"/>
      <c r="R221" s="141">
        <v>6000</v>
      </c>
      <c r="S221" s="141"/>
      <c r="T221" s="141"/>
      <c r="U221" s="141"/>
      <c r="V221" s="141"/>
      <c r="W221" s="141">
        <v>1964.41</v>
      </c>
      <c r="X221" s="141">
        <f t="shared" si="28"/>
        <v>4035.59</v>
      </c>
      <c r="Z221" s="174"/>
      <c r="AA221" s="174">
        <v>4000</v>
      </c>
      <c r="AB221" s="174"/>
      <c r="AC221" s="174"/>
      <c r="AD221" s="174"/>
      <c r="AE221" s="174"/>
      <c r="AF221" s="174">
        <v>2941.78</v>
      </c>
      <c r="AG221" s="174">
        <f t="shared" si="29"/>
        <v>1058.2199999999998</v>
      </c>
      <c r="AI221" s="172">
        <v>4000</v>
      </c>
      <c r="AJ221" s="172">
        <f t="shared" si="30"/>
        <v>4000</v>
      </c>
      <c r="AK221" s="172">
        <f t="shared" si="30"/>
        <v>4000</v>
      </c>
      <c r="AL221" s="172">
        <f>IFERROR(VLOOKUP(B221,[2]rptBudgetaryBudgetCrossOrganiza!$A$4127:$N$4523,13,FALSE),"0")</f>
        <v>4550.17</v>
      </c>
      <c r="AM221" s="172"/>
      <c r="AN221" s="172"/>
      <c r="AO221" s="172"/>
      <c r="AP221" s="172"/>
      <c r="AQ221" s="172"/>
      <c r="AS221" s="141"/>
      <c r="AT221" s="141"/>
      <c r="AU221" s="141"/>
      <c r="AV221" s="141"/>
      <c r="AW221" s="141"/>
      <c r="AX221" s="141"/>
      <c r="AY221" s="141"/>
      <c r="AZ221" s="141"/>
    </row>
    <row r="222" spans="2:52" x14ac:dyDescent="0.2">
      <c r="B222" s="142" t="s">
        <v>441</v>
      </c>
      <c r="C222" s="191" t="str">
        <f t="shared" si="24"/>
        <v>20</v>
      </c>
      <c r="D222" s="191" t="str">
        <f t="shared" si="25"/>
        <v>28</v>
      </c>
      <c r="E222" s="184" t="str">
        <f t="shared" si="26"/>
        <v>819</v>
      </c>
      <c r="F222" s="201" t="str">
        <f t="shared" si="31"/>
        <v>6400.03</v>
      </c>
      <c r="G222" s="142" t="s">
        <v>132</v>
      </c>
      <c r="H222" s="140">
        <v>6000</v>
      </c>
      <c r="I222" s="140"/>
      <c r="J222" s="140"/>
      <c r="K222" s="140"/>
      <c r="L222" s="140"/>
      <c r="M222" s="140"/>
      <c r="N222" s="140">
        <v>4567.38</v>
      </c>
      <c r="O222" s="140">
        <f t="shared" si="27"/>
        <v>1432.62</v>
      </c>
      <c r="Q222" s="141"/>
      <c r="R222" s="141">
        <v>6000</v>
      </c>
      <c r="S222" s="141"/>
      <c r="T222" s="141"/>
      <c r="U222" s="141"/>
      <c r="V222" s="141"/>
      <c r="W222" s="141">
        <v>1298.68</v>
      </c>
      <c r="X222" s="141">
        <f t="shared" si="28"/>
        <v>4701.32</v>
      </c>
      <c r="Z222" s="174"/>
      <c r="AA222" s="174">
        <v>3000</v>
      </c>
      <c r="AB222" s="174"/>
      <c r="AC222" s="174"/>
      <c r="AD222" s="174"/>
      <c r="AE222" s="174"/>
      <c r="AF222" s="174">
        <v>378.68</v>
      </c>
      <c r="AG222" s="174">
        <f t="shared" si="29"/>
        <v>2621.3200000000002</v>
      </c>
      <c r="AI222" s="172">
        <v>3000</v>
      </c>
      <c r="AJ222" s="172">
        <f t="shared" si="30"/>
        <v>3000</v>
      </c>
      <c r="AK222" s="172">
        <f t="shared" si="30"/>
        <v>3000</v>
      </c>
      <c r="AL222" s="172">
        <f>IFERROR(VLOOKUP(B222,[2]rptBudgetaryBudgetCrossOrganiza!$A$4127:$N$4523,13,FALSE),"0")</f>
        <v>157.43</v>
      </c>
      <c r="AM222" s="172"/>
      <c r="AN222" s="172"/>
      <c r="AO222" s="172"/>
      <c r="AP222" s="172"/>
      <c r="AQ222" s="172"/>
      <c r="AS222" s="141"/>
      <c r="AT222" s="141"/>
      <c r="AU222" s="141"/>
      <c r="AV222" s="141"/>
      <c r="AW222" s="141"/>
      <c r="AX222" s="141"/>
      <c r="AY222" s="141"/>
      <c r="AZ222" s="141"/>
    </row>
    <row r="223" spans="2:52" x14ac:dyDescent="0.2">
      <c r="B223" s="142" t="s">
        <v>442</v>
      </c>
      <c r="C223" s="191" t="str">
        <f t="shared" si="24"/>
        <v>20</v>
      </c>
      <c r="D223" s="191" t="str">
        <f t="shared" si="25"/>
        <v>28</v>
      </c>
      <c r="E223" s="184" t="str">
        <f t="shared" si="26"/>
        <v>820</v>
      </c>
      <c r="F223" s="201" t="str">
        <f t="shared" si="31"/>
        <v>6400.03</v>
      </c>
      <c r="G223" s="142" t="s">
        <v>132</v>
      </c>
      <c r="H223" s="140">
        <v>15000</v>
      </c>
      <c r="I223" s="140"/>
      <c r="J223" s="140"/>
      <c r="K223" s="140"/>
      <c r="L223" s="140"/>
      <c r="M223" s="140"/>
      <c r="N223" s="140">
        <v>14727.92</v>
      </c>
      <c r="O223" s="140">
        <f t="shared" si="27"/>
        <v>272.07999999999993</v>
      </c>
      <c r="Q223" s="141"/>
      <c r="R223" s="141">
        <v>5000</v>
      </c>
      <c r="S223" s="141"/>
      <c r="T223" s="141"/>
      <c r="U223" s="141"/>
      <c r="V223" s="141"/>
      <c r="W223" s="141">
        <v>535.01</v>
      </c>
      <c r="X223" s="141">
        <f t="shared" si="28"/>
        <v>4464.99</v>
      </c>
      <c r="Z223" s="174"/>
      <c r="AA223" s="174">
        <v>5000</v>
      </c>
      <c r="AB223" s="174"/>
      <c r="AC223" s="174"/>
      <c r="AD223" s="174"/>
      <c r="AE223" s="174"/>
      <c r="AF223" s="174">
        <v>1295.8599999999999</v>
      </c>
      <c r="AG223" s="174">
        <f t="shared" si="29"/>
        <v>3704.1400000000003</v>
      </c>
      <c r="AI223" s="172">
        <v>5000</v>
      </c>
      <c r="AJ223" s="172">
        <f t="shared" si="30"/>
        <v>5000</v>
      </c>
      <c r="AK223" s="172">
        <f t="shared" si="30"/>
        <v>5000</v>
      </c>
      <c r="AL223" s="172">
        <f>IFERROR(VLOOKUP(B223,[2]rptBudgetaryBudgetCrossOrganiza!$A$4127:$N$4523,13,FALSE),"0")</f>
        <v>2546</v>
      </c>
      <c r="AM223" s="172"/>
      <c r="AN223" s="172"/>
      <c r="AO223" s="172"/>
      <c r="AP223" s="172"/>
      <c r="AQ223" s="172"/>
      <c r="AS223" s="141"/>
      <c r="AT223" s="141"/>
      <c r="AU223" s="141"/>
      <c r="AV223" s="141"/>
      <c r="AW223" s="141"/>
      <c r="AX223" s="141"/>
      <c r="AY223" s="141"/>
      <c r="AZ223" s="141"/>
    </row>
    <row r="224" spans="2:52" x14ac:dyDescent="0.2">
      <c r="B224" s="142" t="s">
        <v>443</v>
      </c>
      <c r="C224" s="191" t="str">
        <f t="shared" si="24"/>
        <v>20</v>
      </c>
      <c r="D224" s="191" t="str">
        <f t="shared" si="25"/>
        <v>28</v>
      </c>
      <c r="E224" s="184" t="str">
        <f t="shared" si="26"/>
        <v>821</v>
      </c>
      <c r="F224" s="201" t="str">
        <f t="shared" si="31"/>
        <v>6400.03</v>
      </c>
      <c r="G224" s="142" t="s">
        <v>132</v>
      </c>
      <c r="H224" s="140">
        <v>0</v>
      </c>
      <c r="I224" s="140"/>
      <c r="J224" s="140"/>
      <c r="K224" s="140"/>
      <c r="L224" s="140"/>
      <c r="M224" s="140"/>
      <c r="N224" s="140">
        <v>0</v>
      </c>
      <c r="O224" s="140">
        <f t="shared" si="27"/>
        <v>0</v>
      </c>
      <c r="Q224" s="141"/>
      <c r="R224" s="141">
        <v>0</v>
      </c>
      <c r="S224" s="141"/>
      <c r="T224" s="141"/>
      <c r="U224" s="141"/>
      <c r="V224" s="141"/>
      <c r="W224" s="141">
        <v>0</v>
      </c>
      <c r="X224" s="141">
        <f t="shared" si="28"/>
        <v>0</v>
      </c>
      <c r="Z224" s="174"/>
      <c r="AA224" s="174">
        <v>0</v>
      </c>
      <c r="AB224" s="174"/>
      <c r="AC224" s="174"/>
      <c r="AD224" s="174"/>
      <c r="AE224" s="174"/>
      <c r="AF224" s="174">
        <v>0</v>
      </c>
      <c r="AG224" s="174">
        <f t="shared" si="29"/>
        <v>0</v>
      </c>
      <c r="AI224" s="172">
        <v>0</v>
      </c>
      <c r="AJ224" s="172">
        <f t="shared" si="30"/>
        <v>0</v>
      </c>
      <c r="AK224" s="172">
        <f t="shared" si="30"/>
        <v>0</v>
      </c>
      <c r="AL224" s="172">
        <f>IFERROR(VLOOKUP(B224,[2]rptBudgetaryBudgetCrossOrganiza!$A$4127:$N$4523,13,FALSE),"0")</f>
        <v>0</v>
      </c>
      <c r="AM224" s="172"/>
      <c r="AN224" s="172"/>
      <c r="AO224" s="172"/>
      <c r="AP224" s="172"/>
      <c r="AQ224" s="172"/>
      <c r="AS224" s="141"/>
      <c r="AT224" s="141"/>
      <c r="AU224" s="141"/>
      <c r="AV224" s="141"/>
      <c r="AW224" s="141"/>
      <c r="AX224" s="141"/>
      <c r="AY224" s="141"/>
      <c r="AZ224" s="141"/>
    </row>
    <row r="225" spans="2:52" x14ac:dyDescent="0.2">
      <c r="B225" s="142" t="s">
        <v>444</v>
      </c>
      <c r="C225" s="191" t="str">
        <f t="shared" si="24"/>
        <v>20</v>
      </c>
      <c r="D225" s="191" t="str">
        <f t="shared" si="25"/>
        <v>28</v>
      </c>
      <c r="E225" s="184" t="str">
        <f t="shared" si="26"/>
        <v>822</v>
      </c>
      <c r="F225" s="201" t="str">
        <f t="shared" si="31"/>
        <v>6400.03</v>
      </c>
      <c r="G225" s="142" t="s">
        <v>132</v>
      </c>
      <c r="H225" s="140">
        <v>5000</v>
      </c>
      <c r="I225" s="140"/>
      <c r="J225" s="140"/>
      <c r="K225" s="140"/>
      <c r="L225" s="140"/>
      <c r="M225" s="140"/>
      <c r="N225" s="140">
        <v>4763.45</v>
      </c>
      <c r="O225" s="140">
        <f t="shared" si="27"/>
        <v>236.55000000000018</v>
      </c>
      <c r="Q225" s="141"/>
      <c r="R225" s="141">
        <v>10000</v>
      </c>
      <c r="S225" s="141"/>
      <c r="T225" s="141"/>
      <c r="U225" s="141"/>
      <c r="V225" s="141"/>
      <c r="W225" s="141">
        <v>7747.47</v>
      </c>
      <c r="X225" s="141">
        <f t="shared" si="28"/>
        <v>2252.5299999999997</v>
      </c>
      <c r="Z225" s="174"/>
      <c r="AA225" s="174">
        <v>7000</v>
      </c>
      <c r="AB225" s="174"/>
      <c r="AC225" s="174"/>
      <c r="AD225" s="174"/>
      <c r="AE225" s="174"/>
      <c r="AF225" s="174">
        <v>1574.22</v>
      </c>
      <c r="AG225" s="174">
        <f t="shared" si="29"/>
        <v>5425.78</v>
      </c>
      <c r="AI225" s="172">
        <v>7000</v>
      </c>
      <c r="AJ225" s="172">
        <f t="shared" si="30"/>
        <v>7000</v>
      </c>
      <c r="AK225" s="172">
        <f t="shared" si="30"/>
        <v>7000</v>
      </c>
      <c r="AL225" s="172">
        <f>IFERROR(VLOOKUP(B225,[2]rptBudgetaryBudgetCrossOrganiza!$A$4127:$N$4523,13,FALSE),"0")</f>
        <v>568.07000000000005</v>
      </c>
      <c r="AM225" s="172"/>
      <c r="AN225" s="172"/>
      <c r="AO225" s="172"/>
      <c r="AP225" s="172"/>
      <c r="AQ225" s="172"/>
      <c r="AS225" s="141"/>
      <c r="AT225" s="141"/>
      <c r="AU225" s="141"/>
      <c r="AV225" s="141"/>
      <c r="AW225" s="141"/>
      <c r="AX225" s="141"/>
      <c r="AY225" s="141"/>
      <c r="AZ225" s="141"/>
    </row>
    <row r="226" spans="2:52" x14ac:dyDescent="0.2">
      <c r="B226" s="142" t="s">
        <v>445</v>
      </c>
      <c r="C226" s="191" t="str">
        <f t="shared" si="24"/>
        <v>20</v>
      </c>
      <c r="D226" s="191" t="str">
        <f t="shared" si="25"/>
        <v>28</v>
      </c>
      <c r="E226" s="184" t="str">
        <f t="shared" si="26"/>
        <v>823</v>
      </c>
      <c r="F226" s="201" t="str">
        <f t="shared" si="31"/>
        <v>6400.03</v>
      </c>
      <c r="G226" s="142" t="s">
        <v>132</v>
      </c>
      <c r="H226" s="140">
        <v>22295</v>
      </c>
      <c r="I226" s="140"/>
      <c r="J226" s="140"/>
      <c r="K226" s="140"/>
      <c r="L226" s="140"/>
      <c r="M226" s="140"/>
      <c r="N226" s="140">
        <v>16791.39</v>
      </c>
      <c r="O226" s="140">
        <f t="shared" si="27"/>
        <v>5503.6100000000006</v>
      </c>
      <c r="Q226" s="141"/>
      <c r="R226" s="141">
        <v>9920</v>
      </c>
      <c r="S226" s="141"/>
      <c r="T226" s="141"/>
      <c r="U226" s="141"/>
      <c r="V226" s="141"/>
      <c r="W226" s="141">
        <v>7139.6</v>
      </c>
      <c r="X226" s="141">
        <f t="shared" si="28"/>
        <v>2780.3999999999996</v>
      </c>
      <c r="Z226" s="174"/>
      <c r="AA226" s="174">
        <v>9000</v>
      </c>
      <c r="AB226" s="174"/>
      <c r="AC226" s="174"/>
      <c r="AD226" s="174"/>
      <c r="AE226" s="174"/>
      <c r="AF226" s="174">
        <v>491.21</v>
      </c>
      <c r="AG226" s="174">
        <f t="shared" si="29"/>
        <v>8508.7900000000009</v>
      </c>
      <c r="AI226" s="172">
        <v>9000</v>
      </c>
      <c r="AJ226" s="172">
        <f t="shared" si="30"/>
        <v>9000</v>
      </c>
      <c r="AK226" s="172">
        <f t="shared" si="30"/>
        <v>9000</v>
      </c>
      <c r="AL226" s="172">
        <f>IFERROR(VLOOKUP(B226,[2]rptBudgetaryBudgetCrossOrganiza!$A$4127:$N$4523,13,FALSE),"0")</f>
        <v>2737.67</v>
      </c>
      <c r="AM226" s="172"/>
      <c r="AN226" s="172"/>
      <c r="AO226" s="172"/>
      <c r="AP226" s="172"/>
      <c r="AQ226" s="172"/>
      <c r="AS226" s="141"/>
      <c r="AT226" s="141"/>
      <c r="AU226" s="141"/>
      <c r="AV226" s="141"/>
      <c r="AW226" s="141"/>
      <c r="AX226" s="141"/>
      <c r="AY226" s="141"/>
      <c r="AZ226" s="141"/>
    </row>
    <row r="227" spans="2:52" x14ac:dyDescent="0.2">
      <c r="B227" s="142" t="s">
        <v>446</v>
      </c>
      <c r="C227" s="191" t="str">
        <f t="shared" si="24"/>
        <v>20</v>
      </c>
      <c r="D227" s="191" t="str">
        <f t="shared" si="25"/>
        <v>28</v>
      </c>
      <c r="E227" s="184" t="str">
        <f t="shared" si="26"/>
        <v>824</v>
      </c>
      <c r="F227" s="201" t="str">
        <f t="shared" si="31"/>
        <v>6400.03</v>
      </c>
      <c r="G227" s="142" t="s">
        <v>132</v>
      </c>
      <c r="H227" s="140">
        <v>0</v>
      </c>
      <c r="I227" s="140"/>
      <c r="J227" s="140"/>
      <c r="K227" s="140"/>
      <c r="L227" s="140"/>
      <c r="M227" s="140"/>
      <c r="N227" s="140">
        <v>1203</v>
      </c>
      <c r="O227" s="140">
        <f t="shared" si="27"/>
        <v>-1203</v>
      </c>
      <c r="Q227" s="141"/>
      <c r="R227" s="141">
        <v>3000</v>
      </c>
      <c r="S227" s="141"/>
      <c r="T227" s="141"/>
      <c r="U227" s="141"/>
      <c r="V227" s="141"/>
      <c r="W227" s="141">
        <v>1273.75</v>
      </c>
      <c r="X227" s="141">
        <f t="shared" si="28"/>
        <v>1726.25</v>
      </c>
      <c r="Z227" s="174"/>
      <c r="AA227" s="174">
        <v>800</v>
      </c>
      <c r="AB227" s="174"/>
      <c r="AC227" s="174"/>
      <c r="AD227" s="174"/>
      <c r="AE227" s="174"/>
      <c r="AF227" s="174">
        <v>800</v>
      </c>
      <c r="AG227" s="174">
        <f t="shared" si="29"/>
        <v>0</v>
      </c>
      <c r="AI227" s="172">
        <v>800</v>
      </c>
      <c r="AJ227" s="172">
        <f t="shared" si="30"/>
        <v>800</v>
      </c>
      <c r="AK227" s="172">
        <f t="shared" si="30"/>
        <v>800</v>
      </c>
      <c r="AL227" s="172">
        <f>IFERROR(VLOOKUP(B227,[2]rptBudgetaryBudgetCrossOrganiza!$A$4127:$N$4523,13,FALSE),"0")</f>
        <v>11.17</v>
      </c>
      <c r="AM227" s="172"/>
      <c r="AN227" s="172"/>
      <c r="AO227" s="172"/>
      <c r="AP227" s="172"/>
      <c r="AQ227" s="172"/>
      <c r="AS227" s="141"/>
      <c r="AT227" s="141"/>
      <c r="AU227" s="141"/>
      <c r="AV227" s="141"/>
      <c r="AW227" s="141"/>
      <c r="AX227" s="141"/>
      <c r="AY227" s="141"/>
      <c r="AZ227" s="141"/>
    </row>
    <row r="228" spans="2:52" x14ac:dyDescent="0.2">
      <c r="B228" s="142" t="s">
        <v>447</v>
      </c>
      <c r="C228" s="191" t="str">
        <f t="shared" si="24"/>
        <v>20</v>
      </c>
      <c r="D228" s="191" t="str">
        <f t="shared" si="25"/>
        <v>28</v>
      </c>
      <c r="E228" s="184" t="str">
        <f t="shared" si="26"/>
        <v>825</v>
      </c>
      <c r="F228" s="201" t="str">
        <f t="shared" si="31"/>
        <v>6400.03</v>
      </c>
      <c r="G228" s="142" t="s">
        <v>132</v>
      </c>
      <c r="H228" s="140">
        <v>5000</v>
      </c>
      <c r="I228" s="140"/>
      <c r="J228" s="140"/>
      <c r="K228" s="140"/>
      <c r="L228" s="140"/>
      <c r="M228" s="140"/>
      <c r="N228" s="140">
        <v>876.07</v>
      </c>
      <c r="O228" s="140">
        <f t="shared" si="27"/>
        <v>4123.93</v>
      </c>
      <c r="Q228" s="141"/>
      <c r="R228" s="141">
        <v>5000</v>
      </c>
      <c r="S228" s="141"/>
      <c r="T228" s="141"/>
      <c r="U228" s="141"/>
      <c r="V228" s="141"/>
      <c r="W228" s="141">
        <v>1867.64</v>
      </c>
      <c r="X228" s="141">
        <f t="shared" si="28"/>
        <v>3132.3599999999997</v>
      </c>
      <c r="Z228" s="174"/>
      <c r="AA228" s="174">
        <v>5000</v>
      </c>
      <c r="AB228" s="174"/>
      <c r="AC228" s="174"/>
      <c r="AD228" s="174"/>
      <c r="AE228" s="174"/>
      <c r="AF228" s="174">
        <v>5000</v>
      </c>
      <c r="AG228" s="174">
        <f t="shared" si="29"/>
        <v>0</v>
      </c>
      <c r="AI228" s="172">
        <v>5000</v>
      </c>
      <c r="AJ228" s="172">
        <f t="shared" si="30"/>
        <v>5000</v>
      </c>
      <c r="AK228" s="172">
        <f t="shared" si="30"/>
        <v>5000</v>
      </c>
      <c r="AL228" s="172">
        <f>IFERROR(VLOOKUP(B228,[2]rptBudgetaryBudgetCrossOrganiza!$A$4127:$N$4523,13,FALSE),"0")</f>
        <v>0</v>
      </c>
      <c r="AM228" s="172"/>
      <c r="AN228" s="172"/>
      <c r="AO228" s="172"/>
      <c r="AP228" s="172"/>
      <c r="AQ228" s="172"/>
      <c r="AS228" s="141"/>
      <c r="AT228" s="141"/>
      <c r="AU228" s="141"/>
      <c r="AV228" s="141"/>
      <c r="AW228" s="141"/>
      <c r="AX228" s="141"/>
      <c r="AY228" s="141"/>
      <c r="AZ228" s="141"/>
    </row>
    <row r="229" spans="2:52" x14ac:dyDescent="0.2">
      <c r="B229" s="142" t="s">
        <v>448</v>
      </c>
      <c r="C229" s="191" t="str">
        <f t="shared" si="24"/>
        <v>20</v>
      </c>
      <c r="D229" s="191" t="str">
        <f t="shared" si="25"/>
        <v>28</v>
      </c>
      <c r="E229" s="184" t="str">
        <f t="shared" si="26"/>
        <v>826</v>
      </c>
      <c r="F229" s="201" t="str">
        <f t="shared" si="31"/>
        <v>6400.03</v>
      </c>
      <c r="G229" s="142" t="s">
        <v>132</v>
      </c>
      <c r="H229" s="140">
        <v>10000</v>
      </c>
      <c r="I229" s="140"/>
      <c r="J229" s="140"/>
      <c r="K229" s="140"/>
      <c r="L229" s="140"/>
      <c r="M229" s="140"/>
      <c r="N229" s="140">
        <v>9747.11</v>
      </c>
      <c r="O229" s="140">
        <f t="shared" si="27"/>
        <v>252.88999999999942</v>
      </c>
      <c r="Q229" s="141"/>
      <c r="R229" s="141">
        <v>8000</v>
      </c>
      <c r="S229" s="141"/>
      <c r="T229" s="141"/>
      <c r="U229" s="141"/>
      <c r="V229" s="141"/>
      <c r="W229" s="141">
        <v>5530.47</v>
      </c>
      <c r="X229" s="141">
        <f t="shared" si="28"/>
        <v>2469.5299999999997</v>
      </c>
      <c r="Z229" s="174"/>
      <c r="AA229" s="174">
        <v>8000</v>
      </c>
      <c r="AB229" s="174"/>
      <c r="AC229" s="174"/>
      <c r="AD229" s="174"/>
      <c r="AE229" s="174"/>
      <c r="AF229" s="174">
        <v>3959.17</v>
      </c>
      <c r="AG229" s="174">
        <f t="shared" si="29"/>
        <v>4040.83</v>
      </c>
      <c r="AI229" s="172">
        <v>8000</v>
      </c>
      <c r="AJ229" s="172">
        <f t="shared" si="30"/>
        <v>8000</v>
      </c>
      <c r="AK229" s="172">
        <f t="shared" si="30"/>
        <v>8000</v>
      </c>
      <c r="AL229" s="172">
        <f>IFERROR(VLOOKUP(B229,[2]rptBudgetaryBudgetCrossOrganiza!$A$4127:$N$4523,13,FALSE),"0")</f>
        <v>5085.0200000000004</v>
      </c>
      <c r="AM229" s="172"/>
      <c r="AN229" s="172"/>
      <c r="AO229" s="172"/>
      <c r="AP229" s="172"/>
      <c r="AQ229" s="172"/>
      <c r="AS229" s="141"/>
      <c r="AT229" s="141"/>
      <c r="AU229" s="141"/>
      <c r="AV229" s="141"/>
      <c r="AW229" s="141"/>
      <c r="AX229" s="141"/>
      <c r="AY229" s="141"/>
      <c r="AZ229" s="141"/>
    </row>
    <row r="230" spans="2:52" x14ac:dyDescent="0.2">
      <c r="B230" s="142" t="s">
        <v>449</v>
      </c>
      <c r="C230" s="191" t="str">
        <f t="shared" si="24"/>
        <v>20</v>
      </c>
      <c r="D230" s="191" t="str">
        <f t="shared" si="25"/>
        <v>28</v>
      </c>
      <c r="E230" s="184" t="str">
        <f t="shared" si="26"/>
        <v>827</v>
      </c>
      <c r="F230" s="201" t="str">
        <f t="shared" si="31"/>
        <v>6400.03</v>
      </c>
      <c r="G230" s="142" t="s">
        <v>132</v>
      </c>
      <c r="H230" s="140">
        <v>500</v>
      </c>
      <c r="I230" s="140"/>
      <c r="J230" s="140"/>
      <c r="K230" s="140"/>
      <c r="L230" s="140"/>
      <c r="M230" s="140"/>
      <c r="N230" s="140">
        <v>0</v>
      </c>
      <c r="O230" s="140">
        <f t="shared" si="27"/>
        <v>500</v>
      </c>
      <c r="Q230" s="141"/>
      <c r="R230" s="141">
        <v>500</v>
      </c>
      <c r="S230" s="141"/>
      <c r="T230" s="141"/>
      <c r="U230" s="141"/>
      <c r="V230" s="141"/>
      <c r="W230" s="141">
        <v>0</v>
      </c>
      <c r="X230" s="141">
        <f t="shared" si="28"/>
        <v>500</v>
      </c>
      <c r="Z230" s="174"/>
      <c r="AA230" s="174">
        <v>500</v>
      </c>
      <c r="AB230" s="174"/>
      <c r="AC230" s="174"/>
      <c r="AD230" s="174"/>
      <c r="AE230" s="174"/>
      <c r="AF230" s="174">
        <v>500</v>
      </c>
      <c r="AG230" s="174">
        <f t="shared" si="29"/>
        <v>0</v>
      </c>
      <c r="AI230" s="172">
        <v>500</v>
      </c>
      <c r="AJ230" s="172">
        <f t="shared" si="30"/>
        <v>500</v>
      </c>
      <c r="AK230" s="172">
        <f t="shared" si="30"/>
        <v>500</v>
      </c>
      <c r="AL230" s="172">
        <f>IFERROR(VLOOKUP(B230,[2]rptBudgetaryBudgetCrossOrganiza!$A$4127:$N$4523,13,FALSE),"0")</f>
        <v>0</v>
      </c>
      <c r="AM230" s="172"/>
      <c r="AN230" s="172"/>
      <c r="AO230" s="172"/>
      <c r="AP230" s="172"/>
      <c r="AQ230" s="172"/>
      <c r="AS230" s="141"/>
      <c r="AT230" s="141"/>
      <c r="AU230" s="141"/>
      <c r="AV230" s="141"/>
      <c r="AW230" s="141"/>
      <c r="AX230" s="141"/>
      <c r="AY230" s="141"/>
      <c r="AZ230" s="141"/>
    </row>
    <row r="231" spans="2:52" x14ac:dyDescent="0.2">
      <c r="B231" s="142" t="s">
        <v>450</v>
      </c>
      <c r="C231" s="191" t="str">
        <f t="shared" si="24"/>
        <v>20</v>
      </c>
      <c r="D231" s="191" t="str">
        <f t="shared" si="25"/>
        <v>28</v>
      </c>
      <c r="E231" s="184" t="str">
        <f t="shared" si="26"/>
        <v>828</v>
      </c>
      <c r="F231" s="201" t="str">
        <f t="shared" si="31"/>
        <v>6400.03</v>
      </c>
      <c r="G231" s="142" t="s">
        <v>132</v>
      </c>
      <c r="H231" s="140">
        <v>500</v>
      </c>
      <c r="I231" s="140"/>
      <c r="J231" s="140"/>
      <c r="K231" s="140"/>
      <c r="L231" s="140"/>
      <c r="M231" s="140"/>
      <c r="N231" s="140">
        <v>0</v>
      </c>
      <c r="O231" s="140">
        <f t="shared" si="27"/>
        <v>500</v>
      </c>
      <c r="Q231" s="141"/>
      <c r="R231" s="141">
        <v>500</v>
      </c>
      <c r="S231" s="141"/>
      <c r="T231" s="141"/>
      <c r="U231" s="141"/>
      <c r="V231" s="141"/>
      <c r="W231" s="141">
        <v>69.099999999999994</v>
      </c>
      <c r="X231" s="141">
        <f t="shared" si="28"/>
        <v>430.9</v>
      </c>
      <c r="Z231" s="174"/>
      <c r="AA231" s="174">
        <v>500</v>
      </c>
      <c r="AB231" s="174"/>
      <c r="AC231" s="174"/>
      <c r="AD231" s="174"/>
      <c r="AE231" s="174"/>
      <c r="AF231" s="174">
        <v>425</v>
      </c>
      <c r="AG231" s="174">
        <f t="shared" si="29"/>
        <v>75</v>
      </c>
      <c r="AI231" s="172">
        <v>500</v>
      </c>
      <c r="AJ231" s="172">
        <f t="shared" si="30"/>
        <v>500</v>
      </c>
      <c r="AK231" s="172">
        <f t="shared" si="30"/>
        <v>500</v>
      </c>
      <c r="AL231" s="172">
        <f>IFERROR(VLOOKUP(B231,[2]rptBudgetaryBudgetCrossOrganiza!$A$4127:$N$4523,13,FALSE),"0")</f>
        <v>0</v>
      </c>
      <c r="AM231" s="172"/>
      <c r="AN231" s="172"/>
      <c r="AO231" s="172"/>
      <c r="AP231" s="172"/>
      <c r="AQ231" s="172"/>
      <c r="AS231" s="141"/>
      <c r="AT231" s="141"/>
      <c r="AU231" s="141"/>
      <c r="AV231" s="141"/>
      <c r="AW231" s="141"/>
      <c r="AX231" s="141"/>
      <c r="AY231" s="141"/>
      <c r="AZ231" s="141"/>
    </row>
    <row r="232" spans="2:52" x14ac:dyDescent="0.2">
      <c r="B232" s="142" t="s">
        <v>451</v>
      </c>
      <c r="C232" s="191" t="str">
        <f t="shared" si="24"/>
        <v>20</v>
      </c>
      <c r="D232" s="191" t="str">
        <f t="shared" si="25"/>
        <v>28</v>
      </c>
      <c r="E232" s="184" t="str">
        <f t="shared" si="26"/>
        <v>829</v>
      </c>
      <c r="F232" s="201" t="str">
        <f t="shared" si="31"/>
        <v>6400.03</v>
      </c>
      <c r="G232" s="142" t="s">
        <v>132</v>
      </c>
      <c r="H232" s="140">
        <v>0</v>
      </c>
      <c r="I232" s="140"/>
      <c r="J232" s="140"/>
      <c r="K232" s="140"/>
      <c r="L232" s="140"/>
      <c r="M232" s="140"/>
      <c r="N232" s="140">
        <v>0</v>
      </c>
      <c r="O232" s="140">
        <f t="shared" si="27"/>
        <v>0</v>
      </c>
      <c r="Q232" s="141"/>
      <c r="R232" s="141">
        <v>1000</v>
      </c>
      <c r="S232" s="141"/>
      <c r="T232" s="141"/>
      <c r="U232" s="141"/>
      <c r="V232" s="141"/>
      <c r="W232" s="141">
        <v>0</v>
      </c>
      <c r="X232" s="141">
        <f t="shared" si="28"/>
        <v>1000</v>
      </c>
      <c r="Z232" s="174"/>
      <c r="AA232" s="174">
        <v>5000</v>
      </c>
      <c r="AB232" s="174"/>
      <c r="AC232" s="174"/>
      <c r="AD232" s="174"/>
      <c r="AE232" s="174"/>
      <c r="AF232" s="174">
        <v>5000</v>
      </c>
      <c r="AG232" s="174">
        <f t="shared" si="29"/>
        <v>0</v>
      </c>
      <c r="AI232" s="172">
        <v>5000</v>
      </c>
      <c r="AJ232" s="172">
        <f t="shared" si="30"/>
        <v>5000</v>
      </c>
      <c r="AK232" s="172">
        <f t="shared" si="30"/>
        <v>5000</v>
      </c>
      <c r="AL232" s="172">
        <f>IFERROR(VLOOKUP(B232,[2]rptBudgetaryBudgetCrossOrganiza!$A$4127:$N$4523,13,FALSE),"0")</f>
        <v>0</v>
      </c>
      <c r="AM232" s="172"/>
      <c r="AN232" s="172"/>
      <c r="AO232" s="172"/>
      <c r="AP232" s="172"/>
      <c r="AQ232" s="172"/>
      <c r="AS232" s="141"/>
      <c r="AT232" s="141"/>
      <c r="AU232" s="141"/>
      <c r="AV232" s="141"/>
      <c r="AW232" s="141"/>
      <c r="AX232" s="141"/>
      <c r="AY232" s="141"/>
      <c r="AZ232" s="141"/>
    </row>
    <row r="233" spans="2:52" x14ac:dyDescent="0.2">
      <c r="B233" s="142" t="s">
        <v>452</v>
      </c>
      <c r="C233" s="191" t="str">
        <f t="shared" si="24"/>
        <v>20</v>
      </c>
      <c r="D233" s="191" t="str">
        <f t="shared" si="25"/>
        <v>28</v>
      </c>
      <c r="E233" s="184" t="str">
        <f t="shared" si="26"/>
        <v>831</v>
      </c>
      <c r="F233" s="201" t="str">
        <f t="shared" si="31"/>
        <v>6400.03</v>
      </c>
      <c r="G233" s="142" t="s">
        <v>132</v>
      </c>
      <c r="H233" s="140">
        <v>0</v>
      </c>
      <c r="I233" s="140"/>
      <c r="J233" s="140"/>
      <c r="K233" s="140"/>
      <c r="L233" s="140"/>
      <c r="M233" s="140"/>
      <c r="N233" s="140">
        <v>0</v>
      </c>
      <c r="O233" s="140">
        <f t="shared" si="27"/>
        <v>0</v>
      </c>
      <c r="Q233" s="141"/>
      <c r="R233" s="141">
        <v>500</v>
      </c>
      <c r="S233" s="141"/>
      <c r="T233" s="141"/>
      <c r="U233" s="141"/>
      <c r="V233" s="141"/>
      <c r="W233" s="141">
        <v>0</v>
      </c>
      <c r="X233" s="141">
        <f t="shared" si="28"/>
        <v>500</v>
      </c>
      <c r="Z233" s="174"/>
      <c r="AA233" s="174">
        <v>400</v>
      </c>
      <c r="AB233" s="174"/>
      <c r="AC233" s="174"/>
      <c r="AD233" s="174"/>
      <c r="AE233" s="174"/>
      <c r="AF233" s="174">
        <v>168.48</v>
      </c>
      <c r="AG233" s="174">
        <f t="shared" si="29"/>
        <v>231.52</v>
      </c>
      <c r="AI233" s="172">
        <v>400</v>
      </c>
      <c r="AJ233" s="172">
        <f t="shared" si="30"/>
        <v>400</v>
      </c>
      <c r="AK233" s="172">
        <f t="shared" si="30"/>
        <v>400</v>
      </c>
      <c r="AL233" s="172">
        <f>IFERROR(VLOOKUP(B233,[2]rptBudgetaryBudgetCrossOrganiza!$A$4127:$N$4523,13,FALSE),"0")</f>
        <v>0</v>
      </c>
      <c r="AM233" s="172"/>
      <c r="AN233" s="172"/>
      <c r="AO233" s="172"/>
      <c r="AP233" s="172"/>
      <c r="AQ233" s="172"/>
      <c r="AS233" s="141"/>
      <c r="AT233" s="141"/>
      <c r="AU233" s="141"/>
      <c r="AV233" s="141"/>
      <c r="AW233" s="141"/>
      <c r="AX233" s="141"/>
      <c r="AY233" s="141"/>
      <c r="AZ233" s="141"/>
    </row>
    <row r="234" spans="2:52" x14ac:dyDescent="0.2">
      <c r="B234" s="142" t="s">
        <v>453</v>
      </c>
      <c r="C234" s="191" t="str">
        <f t="shared" si="24"/>
        <v>20</v>
      </c>
      <c r="D234" s="191" t="str">
        <f t="shared" si="25"/>
        <v>28</v>
      </c>
      <c r="E234" s="184" t="str">
        <f t="shared" si="26"/>
        <v>832</v>
      </c>
      <c r="F234" s="201" t="str">
        <f t="shared" si="31"/>
        <v>6400.03</v>
      </c>
      <c r="G234" s="142" t="s">
        <v>132</v>
      </c>
      <c r="H234" s="140">
        <v>4000</v>
      </c>
      <c r="I234" s="140"/>
      <c r="J234" s="140"/>
      <c r="K234" s="140"/>
      <c r="L234" s="140"/>
      <c r="M234" s="140"/>
      <c r="N234" s="140">
        <v>729.66</v>
      </c>
      <c r="O234" s="140">
        <f t="shared" si="27"/>
        <v>3270.34</v>
      </c>
      <c r="Q234" s="141"/>
      <c r="R234" s="141">
        <v>2000</v>
      </c>
      <c r="S234" s="141"/>
      <c r="T234" s="141"/>
      <c r="U234" s="141"/>
      <c r="V234" s="141"/>
      <c r="W234" s="141">
        <v>0</v>
      </c>
      <c r="X234" s="141">
        <f t="shared" si="28"/>
        <v>2000</v>
      </c>
      <c r="Z234" s="174"/>
      <c r="AA234" s="174">
        <v>2000</v>
      </c>
      <c r="AB234" s="174"/>
      <c r="AC234" s="174"/>
      <c r="AD234" s="174"/>
      <c r="AE234" s="174"/>
      <c r="AF234" s="174">
        <v>1412.02</v>
      </c>
      <c r="AG234" s="174">
        <f t="shared" si="29"/>
        <v>587.98</v>
      </c>
      <c r="AI234" s="172">
        <v>2000</v>
      </c>
      <c r="AJ234" s="172">
        <f t="shared" si="30"/>
        <v>2000</v>
      </c>
      <c r="AK234" s="172">
        <f t="shared" si="30"/>
        <v>2000</v>
      </c>
      <c r="AL234" s="172">
        <f>IFERROR(VLOOKUP(B234,[2]rptBudgetaryBudgetCrossOrganiza!$A$4127:$N$4523,13,FALSE),"0")</f>
        <v>0</v>
      </c>
      <c r="AM234" s="172"/>
      <c r="AN234" s="172"/>
      <c r="AO234" s="172"/>
      <c r="AP234" s="172"/>
      <c r="AQ234" s="172"/>
      <c r="AS234" s="141"/>
      <c r="AT234" s="141"/>
      <c r="AU234" s="141"/>
      <c r="AV234" s="141"/>
      <c r="AW234" s="141"/>
      <c r="AX234" s="141"/>
      <c r="AY234" s="141"/>
      <c r="AZ234" s="141"/>
    </row>
    <row r="235" spans="2:52" x14ac:dyDescent="0.2">
      <c r="B235" s="142" t="s">
        <v>454</v>
      </c>
      <c r="C235" s="191" t="str">
        <f t="shared" si="24"/>
        <v>20</v>
      </c>
      <c r="D235" s="191" t="str">
        <f t="shared" si="25"/>
        <v>28</v>
      </c>
      <c r="E235" s="184" t="str">
        <f t="shared" si="26"/>
        <v>833</v>
      </c>
      <c r="F235" s="201" t="str">
        <f t="shared" si="31"/>
        <v>6400.03</v>
      </c>
      <c r="G235" s="142" t="s">
        <v>132</v>
      </c>
      <c r="H235" s="140">
        <v>1000</v>
      </c>
      <c r="I235" s="140"/>
      <c r="J235" s="140"/>
      <c r="K235" s="140"/>
      <c r="L235" s="140"/>
      <c r="M235" s="140"/>
      <c r="N235" s="140">
        <v>975.14</v>
      </c>
      <c r="O235" s="140">
        <f t="shared" si="27"/>
        <v>24.860000000000014</v>
      </c>
      <c r="Q235" s="141"/>
      <c r="R235" s="141">
        <v>1000</v>
      </c>
      <c r="S235" s="141"/>
      <c r="T235" s="141"/>
      <c r="U235" s="141"/>
      <c r="V235" s="141"/>
      <c r="W235" s="141">
        <v>671.81</v>
      </c>
      <c r="X235" s="141">
        <f t="shared" si="28"/>
        <v>328.19000000000005</v>
      </c>
      <c r="Z235" s="174"/>
      <c r="AA235" s="174">
        <v>1000</v>
      </c>
      <c r="AB235" s="174"/>
      <c r="AC235" s="174"/>
      <c r="AD235" s="174"/>
      <c r="AE235" s="174"/>
      <c r="AF235" s="174">
        <v>330.64</v>
      </c>
      <c r="AG235" s="174">
        <f t="shared" si="29"/>
        <v>669.36</v>
      </c>
      <c r="AI235" s="172">
        <v>1000</v>
      </c>
      <c r="AJ235" s="172">
        <f t="shared" si="30"/>
        <v>1000</v>
      </c>
      <c r="AK235" s="172">
        <f t="shared" si="30"/>
        <v>1000</v>
      </c>
      <c r="AL235" s="172">
        <f>IFERROR(VLOOKUP(B235,[2]rptBudgetaryBudgetCrossOrganiza!$A$4127:$N$4523,13,FALSE),"0")</f>
        <v>52.13</v>
      </c>
      <c r="AM235" s="172"/>
      <c r="AN235" s="172"/>
      <c r="AO235" s="172"/>
      <c r="AP235" s="172"/>
      <c r="AQ235" s="172"/>
      <c r="AS235" s="141"/>
      <c r="AT235" s="141"/>
      <c r="AU235" s="141"/>
      <c r="AV235" s="141"/>
      <c r="AW235" s="141"/>
      <c r="AX235" s="141"/>
      <c r="AY235" s="141"/>
      <c r="AZ235" s="141"/>
    </row>
    <row r="236" spans="2:52" x14ac:dyDescent="0.2">
      <c r="B236" s="142" t="s">
        <v>455</v>
      </c>
      <c r="C236" s="191" t="str">
        <f t="shared" si="24"/>
        <v>20</v>
      </c>
      <c r="D236" s="191" t="str">
        <f t="shared" si="25"/>
        <v>28</v>
      </c>
      <c r="E236" s="184" t="str">
        <f t="shared" si="26"/>
        <v>834</v>
      </c>
      <c r="F236" s="201" t="str">
        <f t="shared" si="31"/>
        <v>6400.03</v>
      </c>
      <c r="G236" s="142" t="s">
        <v>132</v>
      </c>
      <c r="H236" s="140">
        <v>0</v>
      </c>
      <c r="I236" s="140"/>
      <c r="J236" s="140"/>
      <c r="K236" s="140"/>
      <c r="L236" s="140"/>
      <c r="M236" s="140"/>
      <c r="N236" s="140">
        <v>0</v>
      </c>
      <c r="O236" s="140">
        <f t="shared" si="27"/>
        <v>0</v>
      </c>
      <c r="Q236" s="141"/>
      <c r="R236" s="141">
        <v>0</v>
      </c>
      <c r="S236" s="141"/>
      <c r="T236" s="141"/>
      <c r="U236" s="141"/>
      <c r="V236" s="141"/>
      <c r="W236" s="141">
        <v>0</v>
      </c>
      <c r="X236" s="141">
        <f t="shared" si="28"/>
        <v>0</v>
      </c>
      <c r="Z236" s="174"/>
      <c r="AA236" s="174">
        <v>0</v>
      </c>
      <c r="AB236" s="174"/>
      <c r="AC236" s="174"/>
      <c r="AD236" s="174"/>
      <c r="AE236" s="174"/>
      <c r="AF236" s="174">
        <v>0</v>
      </c>
      <c r="AG236" s="174">
        <f t="shared" si="29"/>
        <v>0</v>
      </c>
      <c r="AI236" s="172">
        <v>0</v>
      </c>
      <c r="AJ236" s="172">
        <f t="shared" si="30"/>
        <v>0</v>
      </c>
      <c r="AK236" s="172">
        <f t="shared" si="30"/>
        <v>0</v>
      </c>
      <c r="AL236" s="172">
        <f>IFERROR(VLOOKUP(B236,[2]rptBudgetaryBudgetCrossOrganiza!$A$4127:$N$4523,13,FALSE),"0")</f>
        <v>0</v>
      </c>
      <c r="AM236" s="172"/>
      <c r="AN236" s="172"/>
      <c r="AO236" s="172"/>
      <c r="AP236" s="172"/>
      <c r="AQ236" s="172"/>
      <c r="AS236" s="141"/>
      <c r="AT236" s="141"/>
      <c r="AU236" s="141"/>
      <c r="AV236" s="141"/>
      <c r="AW236" s="141"/>
      <c r="AX236" s="141"/>
      <c r="AY236" s="141"/>
      <c r="AZ236" s="141"/>
    </row>
    <row r="237" spans="2:52" x14ac:dyDescent="0.2">
      <c r="B237" s="142" t="s">
        <v>456</v>
      </c>
      <c r="C237" s="191" t="str">
        <f t="shared" si="24"/>
        <v>20</v>
      </c>
      <c r="D237" s="191" t="str">
        <f t="shared" si="25"/>
        <v>28</v>
      </c>
      <c r="E237" s="184" t="str">
        <f t="shared" si="26"/>
        <v>835</v>
      </c>
      <c r="F237" s="201" t="str">
        <f t="shared" si="31"/>
        <v>6400.03</v>
      </c>
      <c r="G237" s="142" t="s">
        <v>132</v>
      </c>
      <c r="H237" s="140">
        <v>1000</v>
      </c>
      <c r="I237" s="140"/>
      <c r="J237" s="140"/>
      <c r="K237" s="140"/>
      <c r="L237" s="140"/>
      <c r="M237" s="140"/>
      <c r="N237" s="140">
        <v>502.44</v>
      </c>
      <c r="O237" s="140">
        <f t="shared" si="27"/>
        <v>497.56</v>
      </c>
      <c r="Q237" s="141"/>
      <c r="R237" s="141">
        <v>1000</v>
      </c>
      <c r="S237" s="141"/>
      <c r="T237" s="141"/>
      <c r="U237" s="141"/>
      <c r="V237" s="141"/>
      <c r="W237" s="141">
        <v>174.44</v>
      </c>
      <c r="X237" s="141">
        <f t="shared" si="28"/>
        <v>825.56</v>
      </c>
      <c r="Z237" s="174"/>
      <c r="AA237" s="174">
        <v>1000</v>
      </c>
      <c r="AB237" s="174"/>
      <c r="AC237" s="174"/>
      <c r="AD237" s="174"/>
      <c r="AE237" s="174"/>
      <c r="AF237" s="174">
        <v>887.6</v>
      </c>
      <c r="AG237" s="174">
        <f t="shared" si="29"/>
        <v>112.39999999999998</v>
      </c>
      <c r="AI237" s="172">
        <v>1000</v>
      </c>
      <c r="AJ237" s="172">
        <f t="shared" si="30"/>
        <v>1000</v>
      </c>
      <c r="AK237" s="172">
        <f t="shared" si="30"/>
        <v>1000</v>
      </c>
      <c r="AL237" s="172">
        <f>IFERROR(VLOOKUP(B237,[2]rptBudgetaryBudgetCrossOrganiza!$A$4127:$N$4523,13,FALSE),"0")</f>
        <v>0</v>
      </c>
      <c r="AM237" s="172"/>
      <c r="AN237" s="172"/>
      <c r="AO237" s="172"/>
      <c r="AP237" s="172"/>
      <c r="AQ237" s="172"/>
      <c r="AS237" s="141"/>
      <c r="AT237" s="141"/>
      <c r="AU237" s="141"/>
      <c r="AV237" s="141"/>
      <c r="AW237" s="141"/>
      <c r="AX237" s="141"/>
      <c r="AY237" s="141"/>
      <c r="AZ237" s="141"/>
    </row>
    <row r="238" spans="2:52" x14ac:dyDescent="0.2">
      <c r="B238" s="142" t="s">
        <v>457</v>
      </c>
      <c r="C238" s="191" t="str">
        <f t="shared" si="24"/>
        <v>20</v>
      </c>
      <c r="D238" s="191" t="str">
        <f t="shared" si="25"/>
        <v>28</v>
      </c>
      <c r="E238" s="184" t="str">
        <f t="shared" si="26"/>
        <v>836</v>
      </c>
      <c r="F238" s="201" t="str">
        <f t="shared" si="31"/>
        <v>6400.03</v>
      </c>
      <c r="G238" s="142" t="s">
        <v>132</v>
      </c>
      <c r="H238" s="140">
        <v>0</v>
      </c>
      <c r="I238" s="140"/>
      <c r="J238" s="140"/>
      <c r="K238" s="140"/>
      <c r="L238" s="140"/>
      <c r="M238" s="140"/>
      <c r="N238" s="140">
        <v>0</v>
      </c>
      <c r="O238" s="140">
        <f t="shared" si="27"/>
        <v>0</v>
      </c>
      <c r="Q238" s="141"/>
      <c r="R238" s="141">
        <v>0</v>
      </c>
      <c r="S238" s="141"/>
      <c r="T238" s="141"/>
      <c r="U238" s="141"/>
      <c r="V238" s="141"/>
      <c r="W238" s="141">
        <v>0</v>
      </c>
      <c r="X238" s="141">
        <f t="shared" si="28"/>
        <v>0</v>
      </c>
      <c r="Z238" s="174"/>
      <c r="AA238" s="174">
        <v>0</v>
      </c>
      <c r="AB238" s="174"/>
      <c r="AC238" s="174"/>
      <c r="AD238" s="174"/>
      <c r="AE238" s="174"/>
      <c r="AF238" s="174">
        <v>0</v>
      </c>
      <c r="AG238" s="174">
        <f t="shared" si="29"/>
        <v>0</v>
      </c>
      <c r="AI238" s="172">
        <v>0</v>
      </c>
      <c r="AJ238" s="172">
        <f t="shared" si="30"/>
        <v>0</v>
      </c>
      <c r="AK238" s="172">
        <f t="shared" si="30"/>
        <v>0</v>
      </c>
      <c r="AL238" s="172">
        <f>IFERROR(VLOOKUP(B238,[2]rptBudgetaryBudgetCrossOrganiza!$A$4127:$N$4523,13,FALSE),"0")</f>
        <v>0</v>
      </c>
      <c r="AM238" s="172"/>
      <c r="AN238" s="172"/>
      <c r="AO238" s="172"/>
      <c r="AP238" s="172"/>
      <c r="AQ238" s="172"/>
      <c r="AS238" s="141"/>
      <c r="AT238" s="141"/>
      <c r="AU238" s="141"/>
      <c r="AV238" s="141"/>
      <c r="AW238" s="141"/>
      <c r="AX238" s="141"/>
      <c r="AY238" s="141"/>
      <c r="AZ238" s="141"/>
    </row>
    <row r="239" spans="2:52" x14ac:dyDescent="0.2">
      <c r="B239" s="142" t="s">
        <v>458</v>
      </c>
      <c r="C239" s="191" t="str">
        <f t="shared" si="24"/>
        <v>20</v>
      </c>
      <c r="D239" s="191" t="str">
        <f t="shared" si="25"/>
        <v>28</v>
      </c>
      <c r="E239" s="184" t="str">
        <f t="shared" si="26"/>
        <v>837</v>
      </c>
      <c r="F239" s="201" t="str">
        <f t="shared" si="31"/>
        <v>6400.03</v>
      </c>
      <c r="G239" s="142" t="s">
        <v>132</v>
      </c>
      <c r="H239" s="140">
        <v>0</v>
      </c>
      <c r="I239" s="140"/>
      <c r="J239" s="140"/>
      <c r="K239" s="140"/>
      <c r="L239" s="140"/>
      <c r="M239" s="140"/>
      <c r="N239" s="140">
        <v>0</v>
      </c>
      <c r="O239" s="140">
        <f t="shared" si="27"/>
        <v>0</v>
      </c>
      <c r="Q239" s="141"/>
      <c r="R239" s="141">
        <v>0</v>
      </c>
      <c r="S239" s="141"/>
      <c r="T239" s="141"/>
      <c r="U239" s="141"/>
      <c r="V239" s="141"/>
      <c r="W239" s="141">
        <v>0</v>
      </c>
      <c r="X239" s="141">
        <f t="shared" si="28"/>
        <v>0</v>
      </c>
      <c r="Z239" s="174"/>
      <c r="AA239" s="174">
        <v>0</v>
      </c>
      <c r="AB239" s="174"/>
      <c r="AC239" s="174"/>
      <c r="AD239" s="174"/>
      <c r="AE239" s="174"/>
      <c r="AF239" s="174">
        <v>0</v>
      </c>
      <c r="AG239" s="174">
        <f t="shared" si="29"/>
        <v>0</v>
      </c>
      <c r="AI239" s="172">
        <v>0</v>
      </c>
      <c r="AJ239" s="172">
        <f t="shared" si="30"/>
        <v>0</v>
      </c>
      <c r="AK239" s="172">
        <f t="shared" si="30"/>
        <v>0</v>
      </c>
      <c r="AL239" s="172">
        <f>IFERROR(VLOOKUP(B239,[2]rptBudgetaryBudgetCrossOrganiza!$A$4127:$N$4523,13,FALSE),"0")</f>
        <v>0</v>
      </c>
      <c r="AM239" s="172"/>
      <c r="AN239" s="172"/>
      <c r="AO239" s="172"/>
      <c r="AP239" s="172"/>
      <c r="AQ239" s="172"/>
      <c r="AS239" s="141"/>
      <c r="AT239" s="141"/>
      <c r="AU239" s="141"/>
      <c r="AV239" s="141"/>
      <c r="AW239" s="141"/>
      <c r="AX239" s="141"/>
      <c r="AY239" s="141"/>
      <c r="AZ239" s="141"/>
    </row>
    <row r="240" spans="2:52" x14ac:dyDescent="0.2">
      <c r="B240" s="142" t="s">
        <v>459</v>
      </c>
      <c r="C240" s="191" t="str">
        <f t="shared" si="24"/>
        <v>20</v>
      </c>
      <c r="D240" s="191" t="str">
        <f t="shared" si="25"/>
        <v>28</v>
      </c>
      <c r="E240" s="184" t="str">
        <f t="shared" si="26"/>
        <v>820</v>
      </c>
      <c r="F240" s="201" t="str">
        <f t="shared" si="31"/>
        <v>6400.09</v>
      </c>
      <c r="G240" s="142" t="s">
        <v>133</v>
      </c>
      <c r="H240" s="140">
        <v>0</v>
      </c>
      <c r="I240" s="140"/>
      <c r="J240" s="140"/>
      <c r="K240" s="140"/>
      <c r="L240" s="140"/>
      <c r="M240" s="140"/>
      <c r="N240" s="140">
        <v>0</v>
      </c>
      <c r="O240" s="140">
        <f t="shared" si="27"/>
        <v>0</v>
      </c>
      <c r="Q240" s="141"/>
      <c r="R240" s="141">
        <v>0</v>
      </c>
      <c r="S240" s="141"/>
      <c r="T240" s="141"/>
      <c r="U240" s="141"/>
      <c r="V240" s="141"/>
      <c r="W240" s="141">
        <v>0</v>
      </c>
      <c r="X240" s="141">
        <f t="shared" si="28"/>
        <v>0</v>
      </c>
      <c r="Z240" s="174"/>
      <c r="AA240" s="174">
        <v>0</v>
      </c>
      <c r="AB240" s="174"/>
      <c r="AC240" s="174"/>
      <c r="AD240" s="174"/>
      <c r="AE240" s="174"/>
      <c r="AF240" s="174">
        <v>0</v>
      </c>
      <c r="AG240" s="174">
        <f t="shared" si="29"/>
        <v>0</v>
      </c>
      <c r="AI240" s="172">
        <v>0</v>
      </c>
      <c r="AJ240" s="172">
        <f t="shared" si="30"/>
        <v>0</v>
      </c>
      <c r="AK240" s="172">
        <f t="shared" si="30"/>
        <v>0</v>
      </c>
      <c r="AL240" s="172">
        <f>IFERROR(VLOOKUP(B240,[2]rptBudgetaryBudgetCrossOrganiza!$A$4127:$N$4523,13,FALSE),"0")</f>
        <v>0</v>
      </c>
      <c r="AM240" s="172"/>
      <c r="AN240" s="172"/>
      <c r="AO240" s="172"/>
      <c r="AP240" s="172"/>
      <c r="AQ240" s="172"/>
      <c r="AS240" s="141"/>
      <c r="AT240" s="141"/>
      <c r="AU240" s="141"/>
      <c r="AV240" s="141"/>
      <c r="AW240" s="141"/>
      <c r="AX240" s="141"/>
      <c r="AY240" s="141"/>
      <c r="AZ240" s="141"/>
    </row>
    <row r="241" spans="2:52" x14ac:dyDescent="0.2">
      <c r="B241" s="142" t="s">
        <v>460</v>
      </c>
      <c r="C241" s="191" t="str">
        <f t="shared" si="24"/>
        <v>20</v>
      </c>
      <c r="D241" s="191" t="str">
        <f t="shared" si="25"/>
        <v>28</v>
      </c>
      <c r="E241" s="184" t="str">
        <f t="shared" si="26"/>
        <v>816</v>
      </c>
      <c r="F241" s="201" t="str">
        <f t="shared" si="31"/>
        <v>6400.18</v>
      </c>
      <c r="G241" s="142" t="s">
        <v>134</v>
      </c>
      <c r="H241" s="140">
        <v>0</v>
      </c>
      <c r="I241" s="140"/>
      <c r="J241" s="140"/>
      <c r="K241" s="140"/>
      <c r="L241" s="140"/>
      <c r="M241" s="140"/>
      <c r="N241" s="140">
        <v>0</v>
      </c>
      <c r="O241" s="140">
        <f t="shared" si="27"/>
        <v>0</v>
      </c>
      <c r="Q241" s="141"/>
      <c r="R241" s="141">
        <v>0</v>
      </c>
      <c r="S241" s="141"/>
      <c r="T241" s="141"/>
      <c r="U241" s="141"/>
      <c r="V241" s="141"/>
      <c r="W241" s="141">
        <v>0</v>
      </c>
      <c r="X241" s="141">
        <f t="shared" si="28"/>
        <v>0</v>
      </c>
      <c r="Z241" s="174"/>
      <c r="AA241" s="174">
        <v>0</v>
      </c>
      <c r="AB241" s="174"/>
      <c r="AC241" s="174"/>
      <c r="AD241" s="174"/>
      <c r="AE241" s="174"/>
      <c r="AF241" s="174">
        <v>0</v>
      </c>
      <c r="AG241" s="174">
        <f t="shared" si="29"/>
        <v>0</v>
      </c>
      <c r="AI241" s="172">
        <v>0</v>
      </c>
      <c r="AJ241" s="172">
        <f t="shared" si="30"/>
        <v>0</v>
      </c>
      <c r="AK241" s="172">
        <f t="shared" si="30"/>
        <v>0</v>
      </c>
      <c r="AL241" s="172">
        <f>IFERROR(VLOOKUP(B241,[2]rptBudgetaryBudgetCrossOrganiza!$A$4127:$N$4523,13,FALSE),"0")</f>
        <v>0</v>
      </c>
      <c r="AM241" s="172"/>
      <c r="AN241" s="172"/>
      <c r="AO241" s="172"/>
      <c r="AP241" s="172"/>
      <c r="AQ241" s="172"/>
      <c r="AS241" s="141"/>
      <c r="AT241" s="141"/>
      <c r="AU241" s="141"/>
      <c r="AV241" s="141"/>
      <c r="AW241" s="141"/>
      <c r="AX241" s="141"/>
      <c r="AY241" s="141"/>
      <c r="AZ241" s="141"/>
    </row>
    <row r="242" spans="2:52" x14ac:dyDescent="0.2">
      <c r="B242" s="142" t="s">
        <v>461</v>
      </c>
      <c r="C242" s="191" t="str">
        <f t="shared" si="24"/>
        <v>20</v>
      </c>
      <c r="D242" s="191" t="str">
        <f t="shared" si="25"/>
        <v>28</v>
      </c>
      <c r="E242" s="184" t="str">
        <f t="shared" si="26"/>
        <v>802</v>
      </c>
      <c r="F242" s="201" t="str">
        <f t="shared" si="31"/>
        <v>6600.05</v>
      </c>
      <c r="G242" s="142" t="s">
        <v>135</v>
      </c>
      <c r="H242" s="140">
        <v>60</v>
      </c>
      <c r="I242" s="140"/>
      <c r="J242" s="140"/>
      <c r="K242" s="140"/>
      <c r="L242" s="140"/>
      <c r="M242" s="140"/>
      <c r="N242" s="140">
        <v>0</v>
      </c>
      <c r="O242" s="140">
        <f t="shared" si="27"/>
        <v>60</v>
      </c>
      <c r="Q242" s="141"/>
      <c r="R242" s="141">
        <v>60</v>
      </c>
      <c r="S242" s="141"/>
      <c r="T242" s="141"/>
      <c r="U242" s="141"/>
      <c r="V242" s="141"/>
      <c r="W242" s="141">
        <v>0</v>
      </c>
      <c r="X242" s="141">
        <f t="shared" si="28"/>
        <v>60</v>
      </c>
      <c r="Z242" s="174"/>
      <c r="AA242" s="174">
        <v>50</v>
      </c>
      <c r="AB242" s="174"/>
      <c r="AC242" s="174"/>
      <c r="AD242" s="174"/>
      <c r="AE242" s="174"/>
      <c r="AF242" s="174">
        <v>50</v>
      </c>
      <c r="AG242" s="174">
        <f t="shared" si="29"/>
        <v>0</v>
      </c>
      <c r="AI242" s="172">
        <v>50</v>
      </c>
      <c r="AJ242" s="172">
        <f t="shared" si="30"/>
        <v>50</v>
      </c>
      <c r="AK242" s="172">
        <f t="shared" si="30"/>
        <v>50</v>
      </c>
      <c r="AL242" s="172">
        <f>IFERROR(VLOOKUP(B242,[2]rptBudgetaryBudgetCrossOrganiza!$A$4127:$N$4523,13,FALSE),"0")</f>
        <v>0</v>
      </c>
      <c r="AM242" s="172"/>
      <c r="AN242" s="172"/>
      <c r="AO242" s="172"/>
      <c r="AP242" s="172"/>
      <c r="AQ242" s="172"/>
      <c r="AS242" s="141"/>
      <c r="AT242" s="141"/>
      <c r="AU242" s="141"/>
      <c r="AV242" s="141"/>
      <c r="AW242" s="141"/>
      <c r="AX242" s="141"/>
      <c r="AY242" s="141"/>
      <c r="AZ242" s="141"/>
    </row>
    <row r="243" spans="2:52" x14ac:dyDescent="0.2">
      <c r="B243" s="142" t="s">
        <v>462</v>
      </c>
      <c r="C243" s="191" t="str">
        <f t="shared" si="24"/>
        <v>20</v>
      </c>
      <c r="D243" s="191" t="str">
        <f t="shared" si="25"/>
        <v>28</v>
      </c>
      <c r="E243" s="184" t="str">
        <f t="shared" si="26"/>
        <v>803</v>
      </c>
      <c r="F243" s="201" t="str">
        <f t="shared" si="31"/>
        <v>6600.05</v>
      </c>
      <c r="G243" s="142" t="s">
        <v>135</v>
      </c>
      <c r="H243" s="140">
        <v>0</v>
      </c>
      <c r="I243" s="140"/>
      <c r="J243" s="140"/>
      <c r="K243" s="140"/>
      <c r="L243" s="140"/>
      <c r="M243" s="140"/>
      <c r="N243" s="140">
        <v>0</v>
      </c>
      <c r="O243" s="140">
        <f t="shared" si="27"/>
        <v>0</v>
      </c>
      <c r="Q243" s="141"/>
      <c r="R243" s="141">
        <v>60</v>
      </c>
      <c r="S243" s="141"/>
      <c r="T243" s="141"/>
      <c r="U243" s="141"/>
      <c r="V243" s="141"/>
      <c r="W243" s="141">
        <v>0</v>
      </c>
      <c r="X243" s="141">
        <f t="shared" si="28"/>
        <v>60</v>
      </c>
      <c r="Z243" s="174"/>
      <c r="AA243" s="174">
        <v>50</v>
      </c>
      <c r="AB243" s="174"/>
      <c r="AC243" s="174"/>
      <c r="AD243" s="174"/>
      <c r="AE243" s="174"/>
      <c r="AF243" s="174">
        <v>50</v>
      </c>
      <c r="AG243" s="174">
        <f t="shared" si="29"/>
        <v>0</v>
      </c>
      <c r="AI243" s="172">
        <v>50</v>
      </c>
      <c r="AJ243" s="172">
        <f t="shared" si="30"/>
        <v>50</v>
      </c>
      <c r="AK243" s="172">
        <f t="shared" si="30"/>
        <v>50</v>
      </c>
      <c r="AL243" s="172">
        <f>IFERROR(VLOOKUP(B243,[2]rptBudgetaryBudgetCrossOrganiza!$A$4127:$N$4523,13,FALSE),"0")</f>
        <v>0</v>
      </c>
      <c r="AM243" s="172"/>
      <c r="AN243" s="172"/>
      <c r="AO243" s="172"/>
      <c r="AP243" s="172"/>
      <c r="AQ243" s="172"/>
      <c r="AS243" s="141"/>
      <c r="AT243" s="141"/>
      <c r="AU243" s="141"/>
      <c r="AV243" s="141"/>
      <c r="AW243" s="141"/>
      <c r="AX243" s="141"/>
      <c r="AY243" s="141"/>
      <c r="AZ243" s="141"/>
    </row>
    <row r="244" spans="2:52" x14ac:dyDescent="0.2">
      <c r="B244" s="142" t="s">
        <v>463</v>
      </c>
      <c r="C244" s="191" t="str">
        <f t="shared" si="24"/>
        <v>20</v>
      </c>
      <c r="D244" s="191" t="str">
        <f t="shared" si="25"/>
        <v>28</v>
      </c>
      <c r="E244" s="184" t="str">
        <f t="shared" si="26"/>
        <v>804</v>
      </c>
      <c r="F244" s="201" t="str">
        <f t="shared" si="31"/>
        <v>6600.05</v>
      </c>
      <c r="G244" s="142" t="s">
        <v>135</v>
      </c>
      <c r="H244" s="140">
        <v>60</v>
      </c>
      <c r="I244" s="140"/>
      <c r="J244" s="140"/>
      <c r="K244" s="140"/>
      <c r="L244" s="140"/>
      <c r="M244" s="140"/>
      <c r="N244" s="140">
        <v>0</v>
      </c>
      <c r="O244" s="140">
        <f t="shared" si="27"/>
        <v>60</v>
      </c>
      <c r="Q244" s="141"/>
      <c r="R244" s="141">
        <v>60</v>
      </c>
      <c r="S244" s="141"/>
      <c r="T244" s="141"/>
      <c r="U244" s="141"/>
      <c r="V244" s="141"/>
      <c r="W244" s="141">
        <v>0</v>
      </c>
      <c r="X244" s="141">
        <f t="shared" si="28"/>
        <v>60</v>
      </c>
      <c r="Z244" s="174"/>
      <c r="AA244" s="174">
        <v>50</v>
      </c>
      <c r="AB244" s="174"/>
      <c r="AC244" s="174"/>
      <c r="AD244" s="174"/>
      <c r="AE244" s="174"/>
      <c r="AF244" s="174">
        <v>50</v>
      </c>
      <c r="AG244" s="174">
        <f t="shared" si="29"/>
        <v>0</v>
      </c>
      <c r="AI244" s="172">
        <v>50</v>
      </c>
      <c r="AJ244" s="172">
        <f t="shared" si="30"/>
        <v>50</v>
      </c>
      <c r="AK244" s="172">
        <f t="shared" si="30"/>
        <v>50</v>
      </c>
      <c r="AL244" s="172">
        <f>IFERROR(VLOOKUP(B244,[2]rptBudgetaryBudgetCrossOrganiza!$A$4127:$N$4523,13,FALSE),"0")</f>
        <v>0</v>
      </c>
      <c r="AM244" s="172"/>
      <c r="AN244" s="172"/>
      <c r="AO244" s="172"/>
      <c r="AP244" s="172"/>
      <c r="AQ244" s="172"/>
      <c r="AS244" s="141"/>
      <c r="AT244" s="141"/>
      <c r="AU244" s="141"/>
      <c r="AV244" s="141"/>
      <c r="AW244" s="141"/>
      <c r="AX244" s="141"/>
      <c r="AY244" s="141"/>
      <c r="AZ244" s="141"/>
    </row>
    <row r="245" spans="2:52" x14ac:dyDescent="0.2">
      <c r="B245" s="142" t="s">
        <v>464</v>
      </c>
      <c r="C245" s="191" t="str">
        <f t="shared" si="24"/>
        <v>20</v>
      </c>
      <c r="D245" s="191" t="str">
        <f t="shared" si="25"/>
        <v>28</v>
      </c>
      <c r="E245" s="184" t="str">
        <f t="shared" si="26"/>
        <v>805</v>
      </c>
      <c r="F245" s="201" t="str">
        <f t="shared" si="31"/>
        <v>6600.05</v>
      </c>
      <c r="G245" s="142" t="s">
        <v>135</v>
      </c>
      <c r="H245" s="140">
        <v>60</v>
      </c>
      <c r="I245" s="140"/>
      <c r="J245" s="140"/>
      <c r="K245" s="140"/>
      <c r="L245" s="140"/>
      <c r="M245" s="140"/>
      <c r="N245" s="140">
        <v>0</v>
      </c>
      <c r="O245" s="140">
        <f t="shared" si="27"/>
        <v>60</v>
      </c>
      <c r="Q245" s="141"/>
      <c r="R245" s="141">
        <v>60</v>
      </c>
      <c r="S245" s="141"/>
      <c r="T245" s="141"/>
      <c r="U245" s="141"/>
      <c r="V245" s="141"/>
      <c r="W245" s="141">
        <v>0</v>
      </c>
      <c r="X245" s="141">
        <f t="shared" si="28"/>
        <v>60</v>
      </c>
      <c r="Z245" s="174"/>
      <c r="AA245" s="174">
        <v>50</v>
      </c>
      <c r="AB245" s="174"/>
      <c r="AC245" s="174"/>
      <c r="AD245" s="174"/>
      <c r="AE245" s="174"/>
      <c r="AF245" s="174">
        <v>50</v>
      </c>
      <c r="AG245" s="174">
        <f t="shared" si="29"/>
        <v>0</v>
      </c>
      <c r="AI245" s="172">
        <v>50</v>
      </c>
      <c r="AJ245" s="172">
        <f t="shared" si="30"/>
        <v>50</v>
      </c>
      <c r="AK245" s="172">
        <f t="shared" si="30"/>
        <v>50</v>
      </c>
      <c r="AL245" s="172">
        <f>IFERROR(VLOOKUP(B245,[2]rptBudgetaryBudgetCrossOrganiza!$A$4127:$N$4523,13,FALSE),"0")</f>
        <v>0</v>
      </c>
      <c r="AM245" s="172"/>
      <c r="AN245" s="172"/>
      <c r="AO245" s="172"/>
      <c r="AP245" s="172"/>
      <c r="AQ245" s="172"/>
      <c r="AS245" s="141"/>
      <c r="AT245" s="141"/>
      <c r="AU245" s="141"/>
      <c r="AV245" s="141"/>
      <c r="AW245" s="141"/>
      <c r="AX245" s="141"/>
      <c r="AY245" s="141"/>
      <c r="AZ245" s="141"/>
    </row>
    <row r="246" spans="2:52" x14ac:dyDescent="0.2">
      <c r="B246" s="142" t="s">
        <v>465</v>
      </c>
      <c r="C246" s="191" t="str">
        <f t="shared" si="24"/>
        <v>20</v>
      </c>
      <c r="D246" s="191" t="str">
        <f t="shared" si="25"/>
        <v>28</v>
      </c>
      <c r="E246" s="184" t="str">
        <f t="shared" si="26"/>
        <v>806</v>
      </c>
      <c r="F246" s="201" t="str">
        <f t="shared" si="31"/>
        <v>6600.05</v>
      </c>
      <c r="G246" s="142" t="s">
        <v>135</v>
      </c>
      <c r="H246" s="140">
        <v>60</v>
      </c>
      <c r="I246" s="140"/>
      <c r="J246" s="140"/>
      <c r="K246" s="140"/>
      <c r="L246" s="140"/>
      <c r="M246" s="140"/>
      <c r="N246" s="140">
        <v>0</v>
      </c>
      <c r="O246" s="140">
        <f t="shared" si="27"/>
        <v>60</v>
      </c>
      <c r="Q246" s="141"/>
      <c r="R246" s="141">
        <v>60</v>
      </c>
      <c r="S246" s="141"/>
      <c r="T246" s="141"/>
      <c r="U246" s="141"/>
      <c r="V246" s="141"/>
      <c r="W246" s="141">
        <v>0</v>
      </c>
      <c r="X246" s="141">
        <f t="shared" si="28"/>
        <v>60</v>
      </c>
      <c r="Z246" s="174"/>
      <c r="AA246" s="174">
        <v>50</v>
      </c>
      <c r="AB246" s="174"/>
      <c r="AC246" s="174"/>
      <c r="AD246" s="174"/>
      <c r="AE246" s="174"/>
      <c r="AF246" s="174">
        <v>50</v>
      </c>
      <c r="AG246" s="174">
        <f t="shared" si="29"/>
        <v>0</v>
      </c>
      <c r="AI246" s="172">
        <v>50</v>
      </c>
      <c r="AJ246" s="172">
        <f t="shared" si="30"/>
        <v>50</v>
      </c>
      <c r="AK246" s="172">
        <f t="shared" si="30"/>
        <v>50</v>
      </c>
      <c r="AL246" s="172">
        <f>IFERROR(VLOOKUP(B246,[2]rptBudgetaryBudgetCrossOrganiza!$A$4127:$N$4523,13,FALSE),"0")</f>
        <v>0</v>
      </c>
      <c r="AM246" s="172"/>
      <c r="AN246" s="172"/>
      <c r="AO246" s="172"/>
      <c r="AP246" s="172"/>
      <c r="AQ246" s="172"/>
      <c r="AS246" s="141"/>
      <c r="AT246" s="141"/>
      <c r="AU246" s="141"/>
      <c r="AV246" s="141"/>
      <c r="AW246" s="141"/>
      <c r="AX246" s="141"/>
      <c r="AY246" s="141"/>
      <c r="AZ246" s="141"/>
    </row>
    <row r="247" spans="2:52" x14ac:dyDescent="0.2">
      <c r="B247" s="142" t="s">
        <v>466</v>
      </c>
      <c r="C247" s="191" t="str">
        <f t="shared" si="24"/>
        <v>20</v>
      </c>
      <c r="D247" s="191" t="str">
        <f t="shared" si="25"/>
        <v>28</v>
      </c>
      <c r="E247" s="184" t="str">
        <f t="shared" si="26"/>
        <v>807</v>
      </c>
      <c r="F247" s="201" t="str">
        <f t="shared" si="31"/>
        <v>6600.05</v>
      </c>
      <c r="G247" s="142" t="s">
        <v>135</v>
      </c>
      <c r="H247" s="140">
        <v>60</v>
      </c>
      <c r="I247" s="140"/>
      <c r="J247" s="140"/>
      <c r="K247" s="140"/>
      <c r="L247" s="140"/>
      <c r="M247" s="140"/>
      <c r="N247" s="140">
        <v>132</v>
      </c>
      <c r="O247" s="140">
        <f t="shared" si="27"/>
        <v>-72</v>
      </c>
      <c r="Q247" s="141"/>
      <c r="R247" s="141">
        <v>60</v>
      </c>
      <c r="S247" s="141"/>
      <c r="T247" s="141"/>
      <c r="U247" s="141"/>
      <c r="V247" s="141"/>
      <c r="W247" s="141">
        <v>0</v>
      </c>
      <c r="X247" s="141">
        <f t="shared" si="28"/>
        <v>60</v>
      </c>
      <c r="Z247" s="174"/>
      <c r="AA247" s="174">
        <v>50</v>
      </c>
      <c r="AB247" s="174"/>
      <c r="AC247" s="174"/>
      <c r="AD247" s="174"/>
      <c r="AE247" s="174"/>
      <c r="AF247" s="174">
        <v>50</v>
      </c>
      <c r="AG247" s="174">
        <f t="shared" si="29"/>
        <v>0</v>
      </c>
      <c r="AI247" s="172">
        <v>50</v>
      </c>
      <c r="AJ247" s="172">
        <f t="shared" si="30"/>
        <v>50</v>
      </c>
      <c r="AK247" s="172">
        <f t="shared" si="30"/>
        <v>50</v>
      </c>
      <c r="AL247" s="172">
        <f>IFERROR(VLOOKUP(B247,[2]rptBudgetaryBudgetCrossOrganiza!$A$4127:$N$4523,13,FALSE),"0")</f>
        <v>0</v>
      </c>
      <c r="AM247" s="172"/>
      <c r="AN247" s="172"/>
      <c r="AO247" s="172"/>
      <c r="AP247" s="172"/>
      <c r="AQ247" s="172"/>
      <c r="AS247" s="141"/>
      <c r="AT247" s="141"/>
      <c r="AU247" s="141"/>
      <c r="AV247" s="141"/>
      <c r="AW247" s="141"/>
      <c r="AX247" s="141"/>
      <c r="AY247" s="141"/>
      <c r="AZ247" s="141"/>
    </row>
    <row r="248" spans="2:52" x14ac:dyDescent="0.2">
      <c r="B248" s="142" t="s">
        <v>467</v>
      </c>
      <c r="C248" s="191" t="str">
        <f t="shared" si="24"/>
        <v>20</v>
      </c>
      <c r="D248" s="191" t="str">
        <f t="shared" si="25"/>
        <v>28</v>
      </c>
      <c r="E248" s="184" t="str">
        <f t="shared" si="26"/>
        <v>808</v>
      </c>
      <c r="F248" s="201" t="str">
        <f t="shared" si="31"/>
        <v>6600.05</v>
      </c>
      <c r="G248" s="142" t="s">
        <v>135</v>
      </c>
      <c r="H248" s="140">
        <v>60</v>
      </c>
      <c r="I248" s="140"/>
      <c r="J248" s="140"/>
      <c r="K248" s="140"/>
      <c r="L248" s="140"/>
      <c r="M248" s="140"/>
      <c r="N248" s="140">
        <v>0</v>
      </c>
      <c r="O248" s="140">
        <f t="shared" si="27"/>
        <v>60</v>
      </c>
      <c r="Q248" s="141"/>
      <c r="R248" s="141">
        <v>60</v>
      </c>
      <c r="S248" s="141"/>
      <c r="T248" s="141"/>
      <c r="U248" s="141"/>
      <c r="V248" s="141"/>
      <c r="W248" s="141">
        <v>0</v>
      </c>
      <c r="X248" s="141">
        <f t="shared" si="28"/>
        <v>60</v>
      </c>
      <c r="Z248" s="174"/>
      <c r="AA248" s="174">
        <v>40</v>
      </c>
      <c r="AB248" s="174"/>
      <c r="AC248" s="174"/>
      <c r="AD248" s="174"/>
      <c r="AE248" s="174"/>
      <c r="AF248" s="174">
        <v>40</v>
      </c>
      <c r="AG248" s="174">
        <f t="shared" si="29"/>
        <v>0</v>
      </c>
      <c r="AI248" s="172">
        <v>40</v>
      </c>
      <c r="AJ248" s="172">
        <f t="shared" si="30"/>
        <v>40</v>
      </c>
      <c r="AK248" s="172">
        <f t="shared" si="30"/>
        <v>40</v>
      </c>
      <c r="AL248" s="172">
        <f>IFERROR(VLOOKUP(B248,[2]rptBudgetaryBudgetCrossOrganiza!$A$4127:$N$4523,13,FALSE),"0")</f>
        <v>0</v>
      </c>
      <c r="AM248" s="172"/>
      <c r="AN248" s="172"/>
      <c r="AO248" s="172"/>
      <c r="AP248" s="172"/>
      <c r="AQ248" s="172"/>
      <c r="AS248" s="141"/>
      <c r="AT248" s="141"/>
      <c r="AU248" s="141"/>
      <c r="AV248" s="141"/>
      <c r="AW248" s="141"/>
      <c r="AX248" s="141"/>
      <c r="AY248" s="141"/>
      <c r="AZ248" s="141"/>
    </row>
    <row r="249" spans="2:52" x14ac:dyDescent="0.2">
      <c r="B249" s="142" t="s">
        <v>468</v>
      </c>
      <c r="C249" s="191" t="str">
        <f t="shared" si="24"/>
        <v>20</v>
      </c>
      <c r="D249" s="191" t="str">
        <f t="shared" si="25"/>
        <v>28</v>
      </c>
      <c r="E249" s="184" t="str">
        <f t="shared" si="26"/>
        <v>809</v>
      </c>
      <c r="F249" s="201" t="str">
        <f t="shared" si="31"/>
        <v>6600.05</v>
      </c>
      <c r="G249" s="142" t="s">
        <v>135</v>
      </c>
      <c r="H249" s="140">
        <v>60</v>
      </c>
      <c r="I249" s="140"/>
      <c r="J249" s="140"/>
      <c r="K249" s="140"/>
      <c r="L249" s="140"/>
      <c r="M249" s="140"/>
      <c r="N249" s="140">
        <v>0</v>
      </c>
      <c r="O249" s="140">
        <f t="shared" si="27"/>
        <v>60</v>
      </c>
      <c r="Q249" s="141"/>
      <c r="R249" s="141">
        <v>60</v>
      </c>
      <c r="S249" s="141"/>
      <c r="T249" s="141"/>
      <c r="U249" s="141"/>
      <c r="V249" s="141"/>
      <c r="W249" s="141">
        <v>0</v>
      </c>
      <c r="X249" s="141">
        <f t="shared" si="28"/>
        <v>60</v>
      </c>
      <c r="Z249" s="174"/>
      <c r="AA249" s="174">
        <v>50</v>
      </c>
      <c r="AB249" s="174"/>
      <c r="AC249" s="174"/>
      <c r="AD249" s="174"/>
      <c r="AE249" s="174"/>
      <c r="AF249" s="174">
        <v>50</v>
      </c>
      <c r="AG249" s="174">
        <f t="shared" si="29"/>
        <v>0</v>
      </c>
      <c r="AI249" s="172">
        <v>50</v>
      </c>
      <c r="AJ249" s="172">
        <f t="shared" si="30"/>
        <v>50</v>
      </c>
      <c r="AK249" s="172">
        <f t="shared" si="30"/>
        <v>50</v>
      </c>
      <c r="AL249" s="172">
        <f>IFERROR(VLOOKUP(B249,[2]rptBudgetaryBudgetCrossOrganiza!$A$4127:$N$4523,13,FALSE),"0")</f>
        <v>0</v>
      </c>
      <c r="AM249" s="172"/>
      <c r="AN249" s="172"/>
      <c r="AO249" s="172"/>
      <c r="AP249" s="172"/>
      <c r="AQ249" s="172"/>
      <c r="AS249" s="141"/>
      <c r="AT249" s="141"/>
      <c r="AU249" s="141"/>
      <c r="AV249" s="141"/>
      <c r="AW249" s="141"/>
      <c r="AX249" s="141"/>
      <c r="AY249" s="141"/>
      <c r="AZ249" s="141"/>
    </row>
    <row r="250" spans="2:52" x14ac:dyDescent="0.2">
      <c r="B250" s="142" t="s">
        <v>469</v>
      </c>
      <c r="C250" s="191" t="str">
        <f t="shared" si="24"/>
        <v>20</v>
      </c>
      <c r="D250" s="191" t="str">
        <f t="shared" si="25"/>
        <v>28</v>
      </c>
      <c r="E250" s="184" t="str">
        <f t="shared" si="26"/>
        <v>810</v>
      </c>
      <c r="F250" s="201" t="str">
        <f t="shared" si="31"/>
        <v>6600.05</v>
      </c>
      <c r="G250" s="142" t="s">
        <v>135</v>
      </c>
      <c r="H250" s="140">
        <v>60</v>
      </c>
      <c r="I250" s="140"/>
      <c r="J250" s="140"/>
      <c r="K250" s="140"/>
      <c r="L250" s="140"/>
      <c r="M250" s="140"/>
      <c r="N250" s="140">
        <v>0</v>
      </c>
      <c r="O250" s="140">
        <f t="shared" si="27"/>
        <v>60</v>
      </c>
      <c r="Q250" s="141"/>
      <c r="R250" s="141">
        <v>60</v>
      </c>
      <c r="S250" s="141"/>
      <c r="T250" s="141"/>
      <c r="U250" s="141"/>
      <c r="V250" s="141"/>
      <c r="W250" s="141">
        <v>0</v>
      </c>
      <c r="X250" s="141">
        <f t="shared" si="28"/>
        <v>60</v>
      </c>
      <c r="Z250" s="174"/>
      <c r="AA250" s="174">
        <v>50</v>
      </c>
      <c r="AB250" s="174"/>
      <c r="AC250" s="174"/>
      <c r="AD250" s="174"/>
      <c r="AE250" s="174"/>
      <c r="AF250" s="174">
        <v>50</v>
      </c>
      <c r="AG250" s="174">
        <f t="shared" si="29"/>
        <v>0</v>
      </c>
      <c r="AI250" s="172">
        <v>50</v>
      </c>
      <c r="AJ250" s="172">
        <f t="shared" si="30"/>
        <v>50</v>
      </c>
      <c r="AK250" s="172">
        <f t="shared" si="30"/>
        <v>50</v>
      </c>
      <c r="AL250" s="172">
        <f>IFERROR(VLOOKUP(B250,[2]rptBudgetaryBudgetCrossOrganiza!$A$4127:$N$4523,13,FALSE),"0")</f>
        <v>0</v>
      </c>
      <c r="AM250" s="172"/>
      <c r="AN250" s="172"/>
      <c r="AO250" s="172"/>
      <c r="AP250" s="172"/>
      <c r="AQ250" s="172"/>
      <c r="AS250" s="141"/>
      <c r="AT250" s="141"/>
      <c r="AU250" s="141"/>
      <c r="AV250" s="141"/>
      <c r="AW250" s="141"/>
      <c r="AX250" s="141"/>
      <c r="AY250" s="141"/>
      <c r="AZ250" s="141"/>
    </row>
    <row r="251" spans="2:52" x14ac:dyDescent="0.2">
      <c r="B251" s="142" t="s">
        <v>470</v>
      </c>
      <c r="C251" s="191" t="str">
        <f t="shared" si="24"/>
        <v>20</v>
      </c>
      <c r="D251" s="191" t="str">
        <f t="shared" si="25"/>
        <v>28</v>
      </c>
      <c r="E251" s="184" t="str">
        <f t="shared" si="26"/>
        <v>811</v>
      </c>
      <c r="F251" s="201" t="str">
        <f t="shared" si="31"/>
        <v>6600.05</v>
      </c>
      <c r="G251" s="142" t="s">
        <v>135</v>
      </c>
      <c r="H251" s="140">
        <v>60</v>
      </c>
      <c r="I251" s="140"/>
      <c r="J251" s="140"/>
      <c r="K251" s="140"/>
      <c r="L251" s="140"/>
      <c r="M251" s="140"/>
      <c r="N251" s="140">
        <v>0</v>
      </c>
      <c r="O251" s="140">
        <f t="shared" si="27"/>
        <v>60</v>
      </c>
      <c r="Q251" s="141"/>
      <c r="R251" s="141">
        <v>60</v>
      </c>
      <c r="S251" s="141"/>
      <c r="T251" s="141"/>
      <c r="U251" s="141"/>
      <c r="V251" s="141"/>
      <c r="W251" s="141">
        <v>0</v>
      </c>
      <c r="X251" s="141">
        <f t="shared" si="28"/>
        <v>60</v>
      </c>
      <c r="Z251" s="174"/>
      <c r="AA251" s="174">
        <v>50</v>
      </c>
      <c r="AB251" s="174"/>
      <c r="AC251" s="174"/>
      <c r="AD251" s="174"/>
      <c r="AE251" s="174"/>
      <c r="AF251" s="174">
        <v>50</v>
      </c>
      <c r="AG251" s="174">
        <f t="shared" si="29"/>
        <v>0</v>
      </c>
      <c r="AI251" s="172">
        <v>50</v>
      </c>
      <c r="AJ251" s="172">
        <f t="shared" si="30"/>
        <v>50</v>
      </c>
      <c r="AK251" s="172">
        <f t="shared" si="30"/>
        <v>50</v>
      </c>
      <c r="AL251" s="172">
        <f>IFERROR(VLOOKUP(B251,[2]rptBudgetaryBudgetCrossOrganiza!$A$4127:$N$4523,13,FALSE),"0")</f>
        <v>0</v>
      </c>
      <c r="AM251" s="172"/>
      <c r="AN251" s="172"/>
      <c r="AO251" s="172"/>
      <c r="AP251" s="172"/>
      <c r="AQ251" s="172"/>
      <c r="AS251" s="141"/>
      <c r="AT251" s="141"/>
      <c r="AU251" s="141"/>
      <c r="AV251" s="141"/>
      <c r="AW251" s="141"/>
      <c r="AX251" s="141"/>
      <c r="AY251" s="141"/>
      <c r="AZ251" s="141"/>
    </row>
    <row r="252" spans="2:52" x14ac:dyDescent="0.2">
      <c r="B252" s="142" t="s">
        <v>471</v>
      </c>
      <c r="C252" s="191" t="str">
        <f t="shared" si="24"/>
        <v>20</v>
      </c>
      <c r="D252" s="191" t="str">
        <f t="shared" si="25"/>
        <v>28</v>
      </c>
      <c r="E252" s="184" t="str">
        <f t="shared" si="26"/>
        <v>812</v>
      </c>
      <c r="F252" s="201" t="str">
        <f t="shared" si="31"/>
        <v>6600.05</v>
      </c>
      <c r="G252" s="142" t="s">
        <v>135</v>
      </c>
      <c r="H252" s="140">
        <v>60</v>
      </c>
      <c r="I252" s="140"/>
      <c r="J252" s="140"/>
      <c r="K252" s="140"/>
      <c r="L252" s="140"/>
      <c r="M252" s="140"/>
      <c r="N252" s="140">
        <v>0</v>
      </c>
      <c r="O252" s="140">
        <f t="shared" si="27"/>
        <v>60</v>
      </c>
      <c r="Q252" s="141"/>
      <c r="R252" s="141">
        <v>60</v>
      </c>
      <c r="S252" s="141"/>
      <c r="T252" s="141"/>
      <c r="U252" s="141"/>
      <c r="V252" s="141"/>
      <c r="W252" s="141">
        <v>0</v>
      </c>
      <c r="X252" s="141">
        <f t="shared" si="28"/>
        <v>60</v>
      </c>
      <c r="Z252" s="174"/>
      <c r="AA252" s="174">
        <v>40</v>
      </c>
      <c r="AB252" s="174"/>
      <c r="AC252" s="174"/>
      <c r="AD252" s="174"/>
      <c r="AE252" s="174"/>
      <c r="AF252" s="174">
        <v>40</v>
      </c>
      <c r="AG252" s="174">
        <f t="shared" si="29"/>
        <v>0</v>
      </c>
      <c r="AI252" s="172">
        <v>40</v>
      </c>
      <c r="AJ252" s="172">
        <f t="shared" si="30"/>
        <v>40</v>
      </c>
      <c r="AK252" s="172">
        <f t="shared" si="30"/>
        <v>40</v>
      </c>
      <c r="AL252" s="172">
        <f>IFERROR(VLOOKUP(B252,[2]rptBudgetaryBudgetCrossOrganiza!$A$4127:$N$4523,13,FALSE),"0")</f>
        <v>0</v>
      </c>
      <c r="AM252" s="172"/>
      <c r="AN252" s="172"/>
      <c r="AO252" s="172"/>
      <c r="AP252" s="172"/>
      <c r="AQ252" s="172"/>
      <c r="AS252" s="141"/>
      <c r="AT252" s="141"/>
      <c r="AU252" s="141"/>
      <c r="AV252" s="141"/>
      <c r="AW252" s="141"/>
      <c r="AX252" s="141"/>
      <c r="AY252" s="141"/>
      <c r="AZ252" s="141"/>
    </row>
    <row r="253" spans="2:52" x14ac:dyDescent="0.2">
      <c r="B253" s="142" t="s">
        <v>472</v>
      </c>
      <c r="C253" s="191" t="str">
        <f t="shared" si="24"/>
        <v>20</v>
      </c>
      <c r="D253" s="191" t="str">
        <f t="shared" si="25"/>
        <v>28</v>
      </c>
      <c r="E253" s="184" t="str">
        <f t="shared" si="26"/>
        <v>813</v>
      </c>
      <c r="F253" s="201" t="str">
        <f t="shared" si="31"/>
        <v>6600.05</v>
      </c>
      <c r="G253" s="142" t="s">
        <v>135</v>
      </c>
      <c r="H253" s="140">
        <v>60</v>
      </c>
      <c r="I253" s="140"/>
      <c r="J253" s="140"/>
      <c r="K253" s="140"/>
      <c r="L253" s="140"/>
      <c r="M253" s="140"/>
      <c r="N253" s="140">
        <v>0</v>
      </c>
      <c r="O253" s="140">
        <f t="shared" si="27"/>
        <v>60</v>
      </c>
      <c r="Q253" s="141"/>
      <c r="R253" s="141">
        <v>60</v>
      </c>
      <c r="S253" s="141"/>
      <c r="T253" s="141"/>
      <c r="U253" s="141"/>
      <c r="V253" s="141"/>
      <c r="W253" s="141">
        <v>0</v>
      </c>
      <c r="X253" s="141">
        <f t="shared" si="28"/>
        <v>60</v>
      </c>
      <c r="Z253" s="174"/>
      <c r="AA253" s="174">
        <v>40</v>
      </c>
      <c r="AB253" s="174"/>
      <c r="AC253" s="174"/>
      <c r="AD253" s="174"/>
      <c r="AE253" s="174"/>
      <c r="AF253" s="174">
        <v>40</v>
      </c>
      <c r="AG253" s="174">
        <f t="shared" si="29"/>
        <v>0</v>
      </c>
      <c r="AI253" s="172">
        <v>40</v>
      </c>
      <c r="AJ253" s="172">
        <f t="shared" si="30"/>
        <v>40</v>
      </c>
      <c r="AK253" s="172">
        <f t="shared" si="30"/>
        <v>40</v>
      </c>
      <c r="AL253" s="172">
        <f>IFERROR(VLOOKUP(B253,[2]rptBudgetaryBudgetCrossOrganiza!$A$4127:$N$4523,13,FALSE),"0")</f>
        <v>0</v>
      </c>
      <c r="AM253" s="172"/>
      <c r="AN253" s="172"/>
      <c r="AO253" s="172"/>
      <c r="AP253" s="172"/>
      <c r="AQ253" s="172"/>
      <c r="AS253" s="141"/>
      <c r="AT253" s="141"/>
      <c r="AU253" s="141"/>
      <c r="AV253" s="141"/>
      <c r="AW253" s="141"/>
      <c r="AX253" s="141"/>
      <c r="AY253" s="141"/>
      <c r="AZ253" s="141"/>
    </row>
    <row r="254" spans="2:52" x14ac:dyDescent="0.2">
      <c r="B254" s="142" t="s">
        <v>473</v>
      </c>
      <c r="C254" s="191" t="str">
        <f t="shared" si="24"/>
        <v>20</v>
      </c>
      <c r="D254" s="191" t="str">
        <f t="shared" si="25"/>
        <v>28</v>
      </c>
      <c r="E254" s="184" t="str">
        <f t="shared" si="26"/>
        <v>814</v>
      </c>
      <c r="F254" s="201" t="str">
        <f t="shared" si="31"/>
        <v>6600.05</v>
      </c>
      <c r="G254" s="142" t="s">
        <v>135</v>
      </c>
      <c r="H254" s="140">
        <v>60</v>
      </c>
      <c r="I254" s="140"/>
      <c r="J254" s="140"/>
      <c r="K254" s="140"/>
      <c r="L254" s="140"/>
      <c r="M254" s="140"/>
      <c r="N254" s="140">
        <v>132</v>
      </c>
      <c r="O254" s="140">
        <f t="shared" si="27"/>
        <v>-72</v>
      </c>
      <c r="Q254" s="141"/>
      <c r="R254" s="141">
        <v>60</v>
      </c>
      <c r="S254" s="141"/>
      <c r="T254" s="141"/>
      <c r="U254" s="141"/>
      <c r="V254" s="141"/>
      <c r="W254" s="141">
        <v>0</v>
      </c>
      <c r="X254" s="141">
        <f t="shared" si="28"/>
        <v>60</v>
      </c>
      <c r="Z254" s="174"/>
      <c r="AA254" s="174">
        <v>50</v>
      </c>
      <c r="AB254" s="174"/>
      <c r="AC254" s="174"/>
      <c r="AD254" s="174"/>
      <c r="AE254" s="174"/>
      <c r="AF254" s="174">
        <v>50</v>
      </c>
      <c r="AG254" s="174">
        <f t="shared" si="29"/>
        <v>0</v>
      </c>
      <c r="AI254" s="172">
        <v>50</v>
      </c>
      <c r="AJ254" s="172">
        <f t="shared" si="30"/>
        <v>50</v>
      </c>
      <c r="AK254" s="172">
        <f t="shared" si="30"/>
        <v>50</v>
      </c>
      <c r="AL254" s="172">
        <f>IFERROR(VLOOKUP(B254,[2]rptBudgetaryBudgetCrossOrganiza!$A$4127:$N$4523,13,FALSE),"0")</f>
        <v>0</v>
      </c>
      <c r="AM254" s="172"/>
      <c r="AN254" s="172"/>
      <c r="AO254" s="172"/>
      <c r="AP254" s="172"/>
      <c r="AQ254" s="172"/>
      <c r="AS254" s="141"/>
      <c r="AT254" s="141"/>
      <c r="AU254" s="141"/>
      <c r="AV254" s="141"/>
      <c r="AW254" s="141"/>
      <c r="AX254" s="141"/>
      <c r="AY254" s="141"/>
      <c r="AZ254" s="141"/>
    </row>
    <row r="255" spans="2:52" x14ac:dyDescent="0.2">
      <c r="B255" s="142" t="s">
        <v>474</v>
      </c>
      <c r="C255" s="191" t="str">
        <f t="shared" si="24"/>
        <v>20</v>
      </c>
      <c r="D255" s="191" t="str">
        <f t="shared" si="25"/>
        <v>28</v>
      </c>
      <c r="E255" s="184" t="str">
        <f t="shared" si="26"/>
        <v>815</v>
      </c>
      <c r="F255" s="201" t="str">
        <f t="shared" si="31"/>
        <v>6600.05</v>
      </c>
      <c r="G255" s="142" t="s">
        <v>135</v>
      </c>
      <c r="H255" s="140">
        <v>60</v>
      </c>
      <c r="I255" s="140"/>
      <c r="J255" s="140"/>
      <c r="K255" s="140"/>
      <c r="L255" s="140"/>
      <c r="M255" s="140"/>
      <c r="N255" s="140">
        <v>0</v>
      </c>
      <c r="O255" s="140">
        <f t="shared" si="27"/>
        <v>60</v>
      </c>
      <c r="Q255" s="141"/>
      <c r="R255" s="141">
        <v>60</v>
      </c>
      <c r="S255" s="141"/>
      <c r="T255" s="141"/>
      <c r="U255" s="141"/>
      <c r="V255" s="141"/>
      <c r="W255" s="141">
        <v>0</v>
      </c>
      <c r="X255" s="141">
        <f t="shared" si="28"/>
        <v>60</v>
      </c>
      <c r="Z255" s="174"/>
      <c r="AA255" s="174">
        <v>50</v>
      </c>
      <c r="AB255" s="174"/>
      <c r="AC255" s="174"/>
      <c r="AD255" s="174"/>
      <c r="AE255" s="174"/>
      <c r="AF255" s="174">
        <v>50</v>
      </c>
      <c r="AG255" s="174">
        <f t="shared" si="29"/>
        <v>0</v>
      </c>
      <c r="AI255" s="172">
        <v>50</v>
      </c>
      <c r="AJ255" s="172">
        <f t="shared" si="30"/>
        <v>50</v>
      </c>
      <c r="AK255" s="172">
        <f t="shared" si="30"/>
        <v>50</v>
      </c>
      <c r="AL255" s="172">
        <f>IFERROR(VLOOKUP(B255,[2]rptBudgetaryBudgetCrossOrganiza!$A$4127:$N$4523,13,FALSE),"0")</f>
        <v>0</v>
      </c>
      <c r="AM255" s="172"/>
      <c r="AN255" s="172"/>
      <c r="AO255" s="172"/>
      <c r="AP255" s="172"/>
      <c r="AQ255" s="172"/>
      <c r="AS255" s="141"/>
      <c r="AT255" s="141"/>
      <c r="AU255" s="141"/>
      <c r="AV255" s="141"/>
      <c r="AW255" s="141"/>
      <c r="AX255" s="141"/>
      <c r="AY255" s="141"/>
      <c r="AZ255" s="141"/>
    </row>
    <row r="256" spans="2:52" x14ac:dyDescent="0.2">
      <c r="B256" s="142" t="s">
        <v>475</v>
      </c>
      <c r="C256" s="191" t="str">
        <f t="shared" si="24"/>
        <v>20</v>
      </c>
      <c r="D256" s="191" t="str">
        <f t="shared" si="25"/>
        <v>28</v>
      </c>
      <c r="E256" s="184" t="str">
        <f t="shared" si="26"/>
        <v>816</v>
      </c>
      <c r="F256" s="201" t="str">
        <f t="shared" si="31"/>
        <v>6600.05</v>
      </c>
      <c r="G256" s="142" t="s">
        <v>135</v>
      </c>
      <c r="H256" s="140">
        <v>60</v>
      </c>
      <c r="I256" s="140"/>
      <c r="J256" s="140"/>
      <c r="K256" s="140"/>
      <c r="L256" s="140"/>
      <c r="M256" s="140"/>
      <c r="N256" s="140">
        <v>0</v>
      </c>
      <c r="O256" s="140">
        <f t="shared" si="27"/>
        <v>60</v>
      </c>
      <c r="Q256" s="141"/>
      <c r="R256" s="141">
        <v>60</v>
      </c>
      <c r="S256" s="141"/>
      <c r="T256" s="141"/>
      <c r="U256" s="141"/>
      <c r="V256" s="141"/>
      <c r="W256" s="141">
        <v>0</v>
      </c>
      <c r="X256" s="141">
        <f t="shared" si="28"/>
        <v>60</v>
      </c>
      <c r="Z256" s="174"/>
      <c r="AA256" s="174">
        <v>50</v>
      </c>
      <c r="AB256" s="174"/>
      <c r="AC256" s="174"/>
      <c r="AD256" s="174"/>
      <c r="AE256" s="174"/>
      <c r="AF256" s="174">
        <v>50</v>
      </c>
      <c r="AG256" s="174">
        <f t="shared" si="29"/>
        <v>0</v>
      </c>
      <c r="AI256" s="172">
        <v>0</v>
      </c>
      <c r="AJ256" s="172">
        <f t="shared" si="30"/>
        <v>0</v>
      </c>
      <c r="AK256" s="172">
        <f t="shared" si="30"/>
        <v>0</v>
      </c>
      <c r="AL256" s="172">
        <f>IFERROR(VLOOKUP(B256,[2]rptBudgetaryBudgetCrossOrganiza!$A$4127:$N$4523,13,FALSE),"0")</f>
        <v>0</v>
      </c>
      <c r="AM256" s="172"/>
      <c r="AN256" s="172"/>
      <c r="AO256" s="172"/>
      <c r="AP256" s="172"/>
      <c r="AQ256" s="172"/>
      <c r="AS256" s="141"/>
      <c r="AT256" s="141"/>
      <c r="AU256" s="141"/>
      <c r="AV256" s="141"/>
      <c r="AW256" s="141"/>
      <c r="AX256" s="141"/>
      <c r="AY256" s="141"/>
      <c r="AZ256" s="141"/>
    </row>
    <row r="257" spans="2:52" x14ac:dyDescent="0.2">
      <c r="B257" s="142" t="s">
        <v>476</v>
      </c>
      <c r="C257" s="191" t="str">
        <f t="shared" si="24"/>
        <v>20</v>
      </c>
      <c r="D257" s="191" t="str">
        <f t="shared" si="25"/>
        <v>28</v>
      </c>
      <c r="E257" s="184" t="str">
        <f t="shared" si="26"/>
        <v>817</v>
      </c>
      <c r="F257" s="201" t="str">
        <f t="shared" si="31"/>
        <v>6600.05</v>
      </c>
      <c r="G257" s="142" t="s">
        <v>135</v>
      </c>
      <c r="H257" s="140">
        <v>60</v>
      </c>
      <c r="I257" s="140"/>
      <c r="J257" s="140"/>
      <c r="K257" s="140"/>
      <c r="L257" s="140"/>
      <c r="M257" s="140"/>
      <c r="N257" s="140">
        <v>0</v>
      </c>
      <c r="O257" s="140">
        <f t="shared" si="27"/>
        <v>60</v>
      </c>
      <c r="Q257" s="141"/>
      <c r="R257" s="141">
        <v>60</v>
      </c>
      <c r="S257" s="141"/>
      <c r="T257" s="141"/>
      <c r="U257" s="141"/>
      <c r="V257" s="141"/>
      <c r="W257" s="141">
        <v>0</v>
      </c>
      <c r="X257" s="141">
        <f t="shared" si="28"/>
        <v>60</v>
      </c>
      <c r="Z257" s="174"/>
      <c r="AA257" s="174">
        <v>40</v>
      </c>
      <c r="AB257" s="174"/>
      <c r="AC257" s="174"/>
      <c r="AD257" s="174"/>
      <c r="AE257" s="174"/>
      <c r="AF257" s="174">
        <v>40</v>
      </c>
      <c r="AG257" s="174">
        <f t="shared" si="29"/>
        <v>0</v>
      </c>
      <c r="AI257" s="172">
        <v>40</v>
      </c>
      <c r="AJ257" s="172">
        <f t="shared" si="30"/>
        <v>40</v>
      </c>
      <c r="AK257" s="172">
        <f t="shared" si="30"/>
        <v>40</v>
      </c>
      <c r="AL257" s="172">
        <f>IFERROR(VLOOKUP(B257,[2]rptBudgetaryBudgetCrossOrganiza!$A$4127:$N$4523,13,FALSE),"0")</f>
        <v>0</v>
      </c>
      <c r="AM257" s="172"/>
      <c r="AN257" s="172"/>
      <c r="AO257" s="172"/>
      <c r="AP257" s="172"/>
      <c r="AQ257" s="172"/>
      <c r="AS257" s="141"/>
      <c r="AT257" s="141"/>
      <c r="AU257" s="141"/>
      <c r="AV257" s="141"/>
      <c r="AW257" s="141"/>
      <c r="AX257" s="141"/>
      <c r="AY257" s="141"/>
      <c r="AZ257" s="141"/>
    </row>
    <row r="258" spans="2:52" x14ac:dyDescent="0.2">
      <c r="B258" s="142" t="s">
        <v>477</v>
      </c>
      <c r="C258" s="191" t="str">
        <f t="shared" si="24"/>
        <v>20</v>
      </c>
      <c r="D258" s="191" t="str">
        <f t="shared" si="25"/>
        <v>28</v>
      </c>
      <c r="E258" s="184" t="str">
        <f t="shared" si="26"/>
        <v>818</v>
      </c>
      <c r="F258" s="201" t="str">
        <f t="shared" si="31"/>
        <v>6600.05</v>
      </c>
      <c r="G258" s="142" t="s">
        <v>135</v>
      </c>
      <c r="H258" s="140">
        <v>60</v>
      </c>
      <c r="I258" s="140"/>
      <c r="J258" s="140"/>
      <c r="K258" s="140"/>
      <c r="L258" s="140"/>
      <c r="M258" s="140"/>
      <c r="N258" s="140">
        <v>0</v>
      </c>
      <c r="O258" s="140">
        <f t="shared" si="27"/>
        <v>60</v>
      </c>
      <c r="Q258" s="141"/>
      <c r="R258" s="141">
        <v>60</v>
      </c>
      <c r="S258" s="141"/>
      <c r="T258" s="141"/>
      <c r="U258" s="141"/>
      <c r="V258" s="141"/>
      <c r="W258" s="141">
        <v>0</v>
      </c>
      <c r="X258" s="141">
        <f t="shared" si="28"/>
        <v>60</v>
      </c>
      <c r="Z258" s="174"/>
      <c r="AA258" s="174">
        <v>40</v>
      </c>
      <c r="AB258" s="174"/>
      <c r="AC258" s="174"/>
      <c r="AD258" s="174"/>
      <c r="AE258" s="174"/>
      <c r="AF258" s="174">
        <v>40</v>
      </c>
      <c r="AG258" s="174">
        <f t="shared" si="29"/>
        <v>0</v>
      </c>
      <c r="AI258" s="172">
        <v>40</v>
      </c>
      <c r="AJ258" s="172">
        <f t="shared" si="30"/>
        <v>40</v>
      </c>
      <c r="AK258" s="172">
        <f t="shared" si="30"/>
        <v>40</v>
      </c>
      <c r="AL258" s="172">
        <f>IFERROR(VLOOKUP(B258,[2]rptBudgetaryBudgetCrossOrganiza!$A$4127:$N$4523,13,FALSE),"0")</f>
        <v>0</v>
      </c>
      <c r="AM258" s="172"/>
      <c r="AN258" s="172"/>
      <c r="AO258" s="172"/>
      <c r="AP258" s="172"/>
      <c r="AQ258" s="172"/>
      <c r="AS258" s="141"/>
      <c r="AT258" s="141"/>
      <c r="AU258" s="141"/>
      <c r="AV258" s="141"/>
      <c r="AW258" s="141"/>
      <c r="AX258" s="141"/>
      <c r="AY258" s="141"/>
      <c r="AZ258" s="141"/>
    </row>
    <row r="259" spans="2:52" x14ac:dyDescent="0.2">
      <c r="B259" s="142" t="s">
        <v>478</v>
      </c>
      <c r="C259" s="191" t="str">
        <f t="shared" si="24"/>
        <v>20</v>
      </c>
      <c r="D259" s="191" t="str">
        <f t="shared" si="25"/>
        <v>28</v>
      </c>
      <c r="E259" s="184" t="str">
        <f t="shared" si="26"/>
        <v>819</v>
      </c>
      <c r="F259" s="201" t="str">
        <f t="shared" si="31"/>
        <v>6600.05</v>
      </c>
      <c r="G259" s="142" t="s">
        <v>135</v>
      </c>
      <c r="H259" s="140">
        <v>60</v>
      </c>
      <c r="I259" s="140"/>
      <c r="J259" s="140"/>
      <c r="K259" s="140"/>
      <c r="L259" s="140"/>
      <c r="M259" s="140"/>
      <c r="N259" s="140">
        <v>0</v>
      </c>
      <c r="O259" s="140">
        <f t="shared" si="27"/>
        <v>60</v>
      </c>
      <c r="Q259" s="141"/>
      <c r="R259" s="141">
        <v>60</v>
      </c>
      <c r="S259" s="141"/>
      <c r="T259" s="141"/>
      <c r="U259" s="141"/>
      <c r="V259" s="141"/>
      <c r="W259" s="141">
        <v>0</v>
      </c>
      <c r="X259" s="141">
        <f t="shared" si="28"/>
        <v>60</v>
      </c>
      <c r="Z259" s="174"/>
      <c r="AA259" s="174">
        <v>50</v>
      </c>
      <c r="AB259" s="174"/>
      <c r="AC259" s="174"/>
      <c r="AD259" s="174"/>
      <c r="AE259" s="174"/>
      <c r="AF259" s="174">
        <v>50</v>
      </c>
      <c r="AG259" s="174">
        <f t="shared" si="29"/>
        <v>0</v>
      </c>
      <c r="AI259" s="172">
        <v>50</v>
      </c>
      <c r="AJ259" s="172">
        <f t="shared" si="30"/>
        <v>50</v>
      </c>
      <c r="AK259" s="172">
        <f t="shared" si="30"/>
        <v>50</v>
      </c>
      <c r="AL259" s="172">
        <f>IFERROR(VLOOKUP(B259,[2]rptBudgetaryBudgetCrossOrganiza!$A$4127:$N$4523,13,FALSE),"0")</f>
        <v>0</v>
      </c>
      <c r="AM259" s="172"/>
      <c r="AN259" s="172"/>
      <c r="AO259" s="172"/>
      <c r="AP259" s="172"/>
      <c r="AQ259" s="172"/>
      <c r="AS259" s="141"/>
      <c r="AT259" s="141"/>
      <c r="AU259" s="141"/>
      <c r="AV259" s="141"/>
      <c r="AW259" s="141"/>
      <c r="AX259" s="141"/>
      <c r="AY259" s="141"/>
      <c r="AZ259" s="141"/>
    </row>
    <row r="260" spans="2:52" x14ac:dyDescent="0.2">
      <c r="B260" s="142" t="s">
        <v>479</v>
      </c>
      <c r="C260" s="191" t="str">
        <f t="shared" ref="C260:C323" si="35">MID(B260,5,2)</f>
        <v>20</v>
      </c>
      <c r="D260" s="191" t="str">
        <f t="shared" ref="D260:D323" si="36">MID(B260,8,2)</f>
        <v>28</v>
      </c>
      <c r="E260" s="184" t="str">
        <f t="shared" ref="E260:E323" si="37">MID(B260,11,3)</f>
        <v>820</v>
      </c>
      <c r="F260" s="201" t="str">
        <f t="shared" si="31"/>
        <v>6600.05</v>
      </c>
      <c r="G260" s="142" t="s">
        <v>135</v>
      </c>
      <c r="H260" s="140">
        <v>60</v>
      </c>
      <c r="I260" s="140"/>
      <c r="J260" s="140"/>
      <c r="K260" s="140"/>
      <c r="L260" s="140"/>
      <c r="M260" s="140"/>
      <c r="N260" s="140">
        <v>0</v>
      </c>
      <c r="O260" s="140">
        <f t="shared" ref="O260:O323" si="38">H260-N260</f>
        <v>60</v>
      </c>
      <c r="Q260" s="141"/>
      <c r="R260" s="141">
        <v>60</v>
      </c>
      <c r="S260" s="141"/>
      <c r="T260" s="141"/>
      <c r="U260" s="141"/>
      <c r="V260" s="141"/>
      <c r="W260" s="141">
        <v>0</v>
      </c>
      <c r="X260" s="141">
        <f t="shared" ref="X260:X323" si="39">R260-W260</f>
        <v>60</v>
      </c>
      <c r="Z260" s="174"/>
      <c r="AA260" s="174">
        <v>40</v>
      </c>
      <c r="AB260" s="174"/>
      <c r="AC260" s="174"/>
      <c r="AD260" s="174"/>
      <c r="AE260" s="174"/>
      <c r="AF260" s="174">
        <v>40</v>
      </c>
      <c r="AG260" s="174">
        <f t="shared" ref="AG260:AG323" si="40">AA260-AF260</f>
        <v>0</v>
      </c>
      <c r="AI260" s="172">
        <v>0</v>
      </c>
      <c r="AJ260" s="172">
        <f t="shared" ref="AJ260:AK323" si="41">AI260</f>
        <v>0</v>
      </c>
      <c r="AK260" s="172">
        <f t="shared" si="41"/>
        <v>0</v>
      </c>
      <c r="AL260" s="172">
        <f>IFERROR(VLOOKUP(B260,[2]rptBudgetaryBudgetCrossOrganiza!$A$4127:$N$4523,13,FALSE),"0")</f>
        <v>0</v>
      </c>
      <c r="AM260" s="172"/>
      <c r="AN260" s="172"/>
      <c r="AO260" s="172"/>
      <c r="AP260" s="172"/>
      <c r="AQ260" s="172"/>
      <c r="AS260" s="141"/>
      <c r="AT260" s="141"/>
      <c r="AU260" s="141"/>
      <c r="AV260" s="141"/>
      <c r="AW260" s="141"/>
      <c r="AX260" s="141"/>
      <c r="AY260" s="141"/>
      <c r="AZ260" s="141"/>
    </row>
    <row r="261" spans="2:52" x14ac:dyDescent="0.2">
      <c r="B261" s="142" t="s">
        <v>480</v>
      </c>
      <c r="C261" s="191" t="str">
        <f t="shared" si="35"/>
        <v>20</v>
      </c>
      <c r="D261" s="191" t="str">
        <f t="shared" si="36"/>
        <v>28</v>
      </c>
      <c r="E261" s="184" t="str">
        <f t="shared" si="37"/>
        <v>821</v>
      </c>
      <c r="F261" s="201" t="str">
        <f t="shared" si="31"/>
        <v>6600.05</v>
      </c>
      <c r="G261" s="142" t="s">
        <v>135</v>
      </c>
      <c r="H261" s="140">
        <v>60</v>
      </c>
      <c r="I261" s="140"/>
      <c r="J261" s="140"/>
      <c r="K261" s="140"/>
      <c r="L261" s="140"/>
      <c r="M261" s="140"/>
      <c r="N261" s="140">
        <v>0</v>
      </c>
      <c r="O261" s="140">
        <f t="shared" si="38"/>
        <v>60</v>
      </c>
      <c r="Q261" s="141"/>
      <c r="R261" s="141">
        <v>60</v>
      </c>
      <c r="S261" s="141"/>
      <c r="T261" s="141"/>
      <c r="U261" s="141"/>
      <c r="V261" s="141"/>
      <c r="W261" s="141">
        <v>0</v>
      </c>
      <c r="X261" s="141">
        <f t="shared" si="39"/>
        <v>60</v>
      </c>
      <c r="Z261" s="174"/>
      <c r="AA261" s="174">
        <v>50</v>
      </c>
      <c r="AB261" s="174"/>
      <c r="AC261" s="174"/>
      <c r="AD261" s="174"/>
      <c r="AE261" s="174"/>
      <c r="AF261" s="174">
        <v>50</v>
      </c>
      <c r="AG261" s="174">
        <f t="shared" si="40"/>
        <v>0</v>
      </c>
      <c r="AI261" s="172">
        <v>0</v>
      </c>
      <c r="AJ261" s="172">
        <f t="shared" si="41"/>
        <v>0</v>
      </c>
      <c r="AK261" s="172">
        <f t="shared" si="41"/>
        <v>0</v>
      </c>
      <c r="AL261" s="172">
        <f>IFERROR(VLOOKUP(B261,[2]rptBudgetaryBudgetCrossOrganiza!$A$4127:$N$4523,13,FALSE),"0")</f>
        <v>0</v>
      </c>
      <c r="AM261" s="172"/>
      <c r="AN261" s="172"/>
      <c r="AO261" s="172"/>
      <c r="AP261" s="172"/>
      <c r="AQ261" s="172"/>
      <c r="AS261" s="141"/>
      <c r="AT261" s="141"/>
      <c r="AU261" s="141"/>
      <c r="AV261" s="141"/>
      <c r="AW261" s="141"/>
      <c r="AX261" s="141"/>
      <c r="AY261" s="141"/>
      <c r="AZ261" s="141"/>
    </row>
    <row r="262" spans="2:52" x14ac:dyDescent="0.2">
      <c r="B262" s="142" t="s">
        <v>481</v>
      </c>
      <c r="C262" s="191" t="str">
        <f t="shared" si="35"/>
        <v>20</v>
      </c>
      <c r="D262" s="191" t="str">
        <f t="shared" si="36"/>
        <v>28</v>
      </c>
      <c r="E262" s="184" t="str">
        <f t="shared" si="37"/>
        <v>822</v>
      </c>
      <c r="F262" s="201" t="str">
        <f t="shared" ref="F262:F325" si="42">RIGHT(B262,7)</f>
        <v>6600.05</v>
      </c>
      <c r="G262" s="142" t="s">
        <v>135</v>
      </c>
      <c r="H262" s="140">
        <v>60</v>
      </c>
      <c r="I262" s="140"/>
      <c r="J262" s="140"/>
      <c r="K262" s="140"/>
      <c r="L262" s="140"/>
      <c r="M262" s="140"/>
      <c r="N262" s="140">
        <v>0</v>
      </c>
      <c r="O262" s="140">
        <f t="shared" si="38"/>
        <v>60</v>
      </c>
      <c r="Q262" s="141"/>
      <c r="R262" s="141">
        <v>60</v>
      </c>
      <c r="S262" s="141"/>
      <c r="T262" s="141"/>
      <c r="U262" s="141"/>
      <c r="V262" s="141"/>
      <c r="W262" s="141">
        <v>0</v>
      </c>
      <c r="X262" s="141">
        <f t="shared" si="39"/>
        <v>60</v>
      </c>
      <c r="Z262" s="174"/>
      <c r="AA262" s="174">
        <v>40</v>
      </c>
      <c r="AB262" s="174"/>
      <c r="AC262" s="174"/>
      <c r="AD262" s="174"/>
      <c r="AE262" s="174"/>
      <c r="AF262" s="174">
        <v>40</v>
      </c>
      <c r="AG262" s="174">
        <f t="shared" si="40"/>
        <v>0</v>
      </c>
      <c r="AI262" s="172">
        <v>40</v>
      </c>
      <c r="AJ262" s="172">
        <f t="shared" si="41"/>
        <v>40</v>
      </c>
      <c r="AK262" s="172">
        <f t="shared" si="41"/>
        <v>40</v>
      </c>
      <c r="AL262" s="172">
        <f>IFERROR(VLOOKUP(B262,[2]rptBudgetaryBudgetCrossOrganiza!$A$4127:$N$4523,13,FALSE),"0")</f>
        <v>0</v>
      </c>
      <c r="AM262" s="172"/>
      <c r="AN262" s="172"/>
      <c r="AO262" s="172"/>
      <c r="AP262" s="172"/>
      <c r="AQ262" s="172"/>
      <c r="AS262" s="141"/>
      <c r="AT262" s="141"/>
      <c r="AU262" s="141"/>
      <c r="AV262" s="141"/>
      <c r="AW262" s="141"/>
      <c r="AX262" s="141"/>
      <c r="AY262" s="141"/>
      <c r="AZ262" s="141"/>
    </row>
    <row r="263" spans="2:52" x14ac:dyDescent="0.2">
      <c r="B263" s="142" t="s">
        <v>482</v>
      </c>
      <c r="C263" s="191" t="str">
        <f t="shared" si="35"/>
        <v>20</v>
      </c>
      <c r="D263" s="191" t="str">
        <f t="shared" si="36"/>
        <v>28</v>
      </c>
      <c r="E263" s="184" t="str">
        <f t="shared" si="37"/>
        <v>823</v>
      </c>
      <c r="F263" s="201" t="str">
        <f t="shared" si="42"/>
        <v>6600.05</v>
      </c>
      <c r="G263" s="142" t="s">
        <v>135</v>
      </c>
      <c r="H263" s="140">
        <v>60</v>
      </c>
      <c r="I263" s="140"/>
      <c r="J263" s="140"/>
      <c r="K263" s="140"/>
      <c r="L263" s="140"/>
      <c r="M263" s="140"/>
      <c r="N263" s="140">
        <v>0</v>
      </c>
      <c r="O263" s="140">
        <f t="shared" si="38"/>
        <v>60</v>
      </c>
      <c r="Q263" s="141"/>
      <c r="R263" s="141">
        <v>40</v>
      </c>
      <c r="S263" s="141"/>
      <c r="T263" s="141"/>
      <c r="U263" s="141"/>
      <c r="V263" s="141"/>
      <c r="W263" s="141">
        <v>0</v>
      </c>
      <c r="X263" s="141">
        <f t="shared" si="39"/>
        <v>40</v>
      </c>
      <c r="Z263" s="174"/>
      <c r="AA263" s="174">
        <v>30</v>
      </c>
      <c r="AB263" s="174"/>
      <c r="AC263" s="174"/>
      <c r="AD263" s="174"/>
      <c r="AE263" s="174"/>
      <c r="AF263" s="174">
        <v>30</v>
      </c>
      <c r="AG263" s="174">
        <f t="shared" si="40"/>
        <v>0</v>
      </c>
      <c r="AI263" s="172">
        <v>30</v>
      </c>
      <c r="AJ263" s="172">
        <f t="shared" si="41"/>
        <v>30</v>
      </c>
      <c r="AK263" s="172">
        <f t="shared" si="41"/>
        <v>30</v>
      </c>
      <c r="AL263" s="172">
        <f>IFERROR(VLOOKUP(B263,[2]rptBudgetaryBudgetCrossOrganiza!$A$4127:$N$4523,13,FALSE),"0")</f>
        <v>0</v>
      </c>
      <c r="AM263" s="172"/>
      <c r="AN263" s="172"/>
      <c r="AO263" s="172"/>
      <c r="AP263" s="172"/>
      <c r="AQ263" s="172"/>
      <c r="AS263" s="141"/>
      <c r="AT263" s="141"/>
      <c r="AU263" s="141"/>
      <c r="AV263" s="141"/>
      <c r="AW263" s="141"/>
      <c r="AX263" s="141"/>
      <c r="AY263" s="141"/>
      <c r="AZ263" s="141"/>
    </row>
    <row r="264" spans="2:52" x14ac:dyDescent="0.2">
      <c r="B264" s="142" t="s">
        <v>483</v>
      </c>
      <c r="C264" s="191" t="str">
        <f t="shared" si="35"/>
        <v>20</v>
      </c>
      <c r="D264" s="191" t="str">
        <f t="shared" si="36"/>
        <v>28</v>
      </c>
      <c r="E264" s="184" t="str">
        <f t="shared" si="37"/>
        <v>824</v>
      </c>
      <c r="F264" s="201" t="str">
        <f t="shared" si="42"/>
        <v>6600.05</v>
      </c>
      <c r="G264" s="142" t="s">
        <v>135</v>
      </c>
      <c r="H264" s="140">
        <v>60</v>
      </c>
      <c r="I264" s="140"/>
      <c r="J264" s="140"/>
      <c r="K264" s="140"/>
      <c r="L264" s="140"/>
      <c r="M264" s="140"/>
      <c r="N264" s="140">
        <v>0</v>
      </c>
      <c r="O264" s="140">
        <f t="shared" si="38"/>
        <v>60</v>
      </c>
      <c r="Q264" s="141"/>
      <c r="R264" s="141">
        <v>60</v>
      </c>
      <c r="S264" s="141"/>
      <c r="T264" s="141"/>
      <c r="U264" s="141"/>
      <c r="V264" s="141"/>
      <c r="W264" s="141">
        <v>0</v>
      </c>
      <c r="X264" s="141">
        <f t="shared" si="39"/>
        <v>60</v>
      </c>
      <c r="Z264" s="174"/>
      <c r="AA264" s="174">
        <v>30</v>
      </c>
      <c r="AB264" s="174"/>
      <c r="AC264" s="174"/>
      <c r="AD264" s="174"/>
      <c r="AE264" s="174"/>
      <c r="AF264" s="174">
        <v>30</v>
      </c>
      <c r="AG264" s="174">
        <f t="shared" si="40"/>
        <v>0</v>
      </c>
      <c r="AI264" s="172">
        <v>30</v>
      </c>
      <c r="AJ264" s="172">
        <f t="shared" si="41"/>
        <v>30</v>
      </c>
      <c r="AK264" s="172">
        <f t="shared" si="41"/>
        <v>30</v>
      </c>
      <c r="AL264" s="172">
        <f>IFERROR(VLOOKUP(B264,[2]rptBudgetaryBudgetCrossOrganiza!$A$4127:$N$4523,13,FALSE),"0")</f>
        <v>0</v>
      </c>
      <c r="AM264" s="172"/>
      <c r="AN264" s="172"/>
      <c r="AO264" s="172"/>
      <c r="AP264" s="172"/>
      <c r="AQ264" s="172"/>
      <c r="AS264" s="141"/>
      <c r="AT264" s="141"/>
      <c r="AU264" s="141"/>
      <c r="AV264" s="141"/>
      <c r="AW264" s="141"/>
      <c r="AX264" s="141"/>
      <c r="AY264" s="141"/>
      <c r="AZ264" s="141"/>
    </row>
    <row r="265" spans="2:52" x14ac:dyDescent="0.2">
      <c r="B265" s="142" t="s">
        <v>484</v>
      </c>
      <c r="C265" s="191" t="str">
        <f t="shared" si="35"/>
        <v>20</v>
      </c>
      <c r="D265" s="191" t="str">
        <f t="shared" si="36"/>
        <v>28</v>
      </c>
      <c r="E265" s="184" t="str">
        <f t="shared" si="37"/>
        <v>825</v>
      </c>
      <c r="F265" s="201" t="str">
        <f t="shared" si="42"/>
        <v>6600.05</v>
      </c>
      <c r="G265" s="142" t="s">
        <v>135</v>
      </c>
      <c r="H265" s="140">
        <v>60</v>
      </c>
      <c r="I265" s="140"/>
      <c r="J265" s="140"/>
      <c r="K265" s="140"/>
      <c r="L265" s="140"/>
      <c r="M265" s="140"/>
      <c r="N265" s="140">
        <v>0</v>
      </c>
      <c r="O265" s="140">
        <f t="shared" si="38"/>
        <v>60</v>
      </c>
      <c r="Q265" s="141"/>
      <c r="R265" s="141">
        <v>60</v>
      </c>
      <c r="S265" s="141"/>
      <c r="T265" s="141"/>
      <c r="U265" s="141"/>
      <c r="V265" s="141"/>
      <c r="W265" s="141">
        <v>0</v>
      </c>
      <c r="X265" s="141">
        <f t="shared" si="39"/>
        <v>60</v>
      </c>
      <c r="Z265" s="174"/>
      <c r="AA265" s="174">
        <v>50</v>
      </c>
      <c r="AB265" s="174"/>
      <c r="AC265" s="174"/>
      <c r="AD265" s="174"/>
      <c r="AE265" s="174"/>
      <c r="AF265" s="174">
        <v>50</v>
      </c>
      <c r="AG265" s="174">
        <f t="shared" si="40"/>
        <v>0</v>
      </c>
      <c r="AI265" s="172">
        <v>50</v>
      </c>
      <c r="AJ265" s="172">
        <f t="shared" si="41"/>
        <v>50</v>
      </c>
      <c r="AK265" s="172">
        <f t="shared" si="41"/>
        <v>50</v>
      </c>
      <c r="AL265" s="172">
        <f>IFERROR(VLOOKUP(B265,[2]rptBudgetaryBudgetCrossOrganiza!$A$4127:$N$4523,13,FALSE),"0")</f>
        <v>0</v>
      </c>
      <c r="AM265" s="172"/>
      <c r="AN265" s="172"/>
      <c r="AO265" s="172"/>
      <c r="AP265" s="172"/>
      <c r="AQ265" s="172"/>
      <c r="AS265" s="141"/>
      <c r="AT265" s="141"/>
      <c r="AU265" s="141"/>
      <c r="AV265" s="141"/>
      <c r="AW265" s="141"/>
      <c r="AX265" s="141"/>
      <c r="AY265" s="141"/>
      <c r="AZ265" s="141"/>
    </row>
    <row r="266" spans="2:52" x14ac:dyDescent="0.2">
      <c r="B266" s="142" t="s">
        <v>485</v>
      </c>
      <c r="C266" s="191" t="str">
        <f t="shared" si="35"/>
        <v>20</v>
      </c>
      <c r="D266" s="191" t="str">
        <f t="shared" si="36"/>
        <v>28</v>
      </c>
      <c r="E266" s="184" t="str">
        <f t="shared" si="37"/>
        <v>826</v>
      </c>
      <c r="F266" s="201" t="str">
        <f t="shared" si="42"/>
        <v>6600.05</v>
      </c>
      <c r="G266" s="142" t="s">
        <v>135</v>
      </c>
      <c r="H266" s="140">
        <v>60</v>
      </c>
      <c r="I266" s="140"/>
      <c r="J266" s="140"/>
      <c r="K266" s="140"/>
      <c r="L266" s="140"/>
      <c r="M266" s="140"/>
      <c r="N266" s="140">
        <v>132</v>
      </c>
      <c r="O266" s="140">
        <f t="shared" si="38"/>
        <v>-72</v>
      </c>
      <c r="Q266" s="141"/>
      <c r="R266" s="141">
        <v>60</v>
      </c>
      <c r="S266" s="141"/>
      <c r="T266" s="141"/>
      <c r="U266" s="141"/>
      <c r="V266" s="141"/>
      <c r="W266" s="141">
        <v>0</v>
      </c>
      <c r="X266" s="141">
        <f t="shared" si="39"/>
        <v>60</v>
      </c>
      <c r="Z266" s="174"/>
      <c r="AA266" s="174">
        <v>60</v>
      </c>
      <c r="AB266" s="174"/>
      <c r="AC266" s="174"/>
      <c r="AD266" s="174"/>
      <c r="AE266" s="174"/>
      <c r="AF266" s="174">
        <v>60</v>
      </c>
      <c r="AG266" s="174">
        <f t="shared" si="40"/>
        <v>0</v>
      </c>
      <c r="AI266" s="172">
        <v>60</v>
      </c>
      <c r="AJ266" s="172">
        <f t="shared" si="41"/>
        <v>60</v>
      </c>
      <c r="AK266" s="172">
        <f t="shared" si="41"/>
        <v>60</v>
      </c>
      <c r="AL266" s="172">
        <f>IFERROR(VLOOKUP(B266,[2]rptBudgetaryBudgetCrossOrganiza!$A$4127:$N$4523,13,FALSE),"0")</f>
        <v>0</v>
      </c>
      <c r="AM266" s="172"/>
      <c r="AN266" s="172"/>
      <c r="AO266" s="172"/>
      <c r="AP266" s="172"/>
      <c r="AQ266" s="172"/>
      <c r="AS266" s="141"/>
      <c r="AT266" s="141"/>
      <c r="AU266" s="141"/>
      <c r="AV266" s="141"/>
      <c r="AW266" s="141"/>
      <c r="AX266" s="141"/>
      <c r="AY266" s="141"/>
      <c r="AZ266" s="141"/>
    </row>
    <row r="267" spans="2:52" x14ac:dyDescent="0.2">
      <c r="B267" s="142" t="s">
        <v>486</v>
      </c>
      <c r="C267" s="191" t="str">
        <f t="shared" si="35"/>
        <v>20</v>
      </c>
      <c r="D267" s="191" t="str">
        <f t="shared" si="36"/>
        <v>28</v>
      </c>
      <c r="E267" s="184" t="str">
        <f t="shared" si="37"/>
        <v>827</v>
      </c>
      <c r="F267" s="201" t="str">
        <f t="shared" si="42"/>
        <v>6600.05</v>
      </c>
      <c r="G267" s="142" t="s">
        <v>135</v>
      </c>
      <c r="H267" s="140">
        <v>60</v>
      </c>
      <c r="I267" s="140"/>
      <c r="J267" s="140"/>
      <c r="K267" s="140"/>
      <c r="L267" s="140"/>
      <c r="M267" s="140"/>
      <c r="N267" s="140">
        <v>0</v>
      </c>
      <c r="O267" s="140">
        <f t="shared" si="38"/>
        <v>60</v>
      </c>
      <c r="Q267" s="141"/>
      <c r="R267" s="141">
        <v>60</v>
      </c>
      <c r="S267" s="141"/>
      <c r="T267" s="141"/>
      <c r="U267" s="141"/>
      <c r="V267" s="141"/>
      <c r="W267" s="141">
        <v>0</v>
      </c>
      <c r="X267" s="141">
        <f t="shared" si="39"/>
        <v>60</v>
      </c>
      <c r="Z267" s="174"/>
      <c r="AA267" s="174">
        <v>40</v>
      </c>
      <c r="AB267" s="174"/>
      <c r="AC267" s="174"/>
      <c r="AD267" s="174"/>
      <c r="AE267" s="174"/>
      <c r="AF267" s="174">
        <v>40</v>
      </c>
      <c r="AG267" s="174">
        <f t="shared" si="40"/>
        <v>0</v>
      </c>
      <c r="AI267" s="172">
        <v>40</v>
      </c>
      <c r="AJ267" s="172">
        <f t="shared" si="41"/>
        <v>40</v>
      </c>
      <c r="AK267" s="172">
        <f t="shared" si="41"/>
        <v>40</v>
      </c>
      <c r="AL267" s="172">
        <f>IFERROR(VLOOKUP(B267,[2]rptBudgetaryBudgetCrossOrganiza!$A$4127:$N$4523,13,FALSE),"0")</f>
        <v>0</v>
      </c>
      <c r="AM267" s="172"/>
      <c r="AN267" s="172"/>
      <c r="AO267" s="172"/>
      <c r="AP267" s="172"/>
      <c r="AQ267" s="172"/>
      <c r="AS267" s="141"/>
      <c r="AT267" s="141"/>
      <c r="AU267" s="141"/>
      <c r="AV267" s="141"/>
      <c r="AW267" s="141"/>
      <c r="AX267" s="141"/>
      <c r="AY267" s="141"/>
      <c r="AZ267" s="141"/>
    </row>
    <row r="268" spans="2:52" x14ac:dyDescent="0.2">
      <c r="B268" s="142" t="s">
        <v>487</v>
      </c>
      <c r="C268" s="191" t="str">
        <f t="shared" si="35"/>
        <v>20</v>
      </c>
      <c r="D268" s="191" t="str">
        <f t="shared" si="36"/>
        <v>28</v>
      </c>
      <c r="E268" s="184" t="str">
        <f t="shared" si="37"/>
        <v>828</v>
      </c>
      <c r="F268" s="201" t="str">
        <f t="shared" si="42"/>
        <v>6600.05</v>
      </c>
      <c r="G268" s="142" t="s">
        <v>135</v>
      </c>
      <c r="H268" s="140">
        <v>60</v>
      </c>
      <c r="I268" s="140"/>
      <c r="J268" s="140"/>
      <c r="K268" s="140"/>
      <c r="L268" s="140"/>
      <c r="M268" s="140"/>
      <c r="N268" s="140">
        <v>0</v>
      </c>
      <c r="O268" s="140">
        <f t="shared" si="38"/>
        <v>60</v>
      </c>
      <c r="Q268" s="141"/>
      <c r="R268" s="141">
        <v>60</v>
      </c>
      <c r="S268" s="141"/>
      <c r="T268" s="141"/>
      <c r="U268" s="141"/>
      <c r="V268" s="141"/>
      <c r="W268" s="141">
        <v>0</v>
      </c>
      <c r="X268" s="141">
        <f t="shared" si="39"/>
        <v>60</v>
      </c>
      <c r="Z268" s="174"/>
      <c r="AA268" s="174">
        <v>40</v>
      </c>
      <c r="AB268" s="174"/>
      <c r="AC268" s="174"/>
      <c r="AD268" s="174"/>
      <c r="AE268" s="174"/>
      <c r="AF268" s="174">
        <v>40</v>
      </c>
      <c r="AG268" s="174">
        <f t="shared" si="40"/>
        <v>0</v>
      </c>
      <c r="AI268" s="172">
        <v>40</v>
      </c>
      <c r="AJ268" s="172">
        <f t="shared" si="41"/>
        <v>40</v>
      </c>
      <c r="AK268" s="172">
        <f t="shared" si="41"/>
        <v>40</v>
      </c>
      <c r="AL268" s="172">
        <f>IFERROR(VLOOKUP(B268,[2]rptBudgetaryBudgetCrossOrganiza!$A$4127:$N$4523,13,FALSE),"0")</f>
        <v>0</v>
      </c>
      <c r="AM268" s="172"/>
      <c r="AN268" s="172"/>
      <c r="AO268" s="172"/>
      <c r="AP268" s="172"/>
      <c r="AQ268" s="172"/>
      <c r="AS268" s="141"/>
      <c r="AT268" s="141"/>
      <c r="AU268" s="141"/>
      <c r="AV268" s="141"/>
      <c r="AW268" s="141"/>
      <c r="AX268" s="141"/>
      <c r="AY268" s="141"/>
      <c r="AZ268" s="141"/>
    </row>
    <row r="269" spans="2:52" x14ac:dyDescent="0.2">
      <c r="B269" s="142" t="s">
        <v>488</v>
      </c>
      <c r="C269" s="191" t="str">
        <f t="shared" si="35"/>
        <v>20</v>
      </c>
      <c r="D269" s="191" t="str">
        <f t="shared" si="36"/>
        <v>28</v>
      </c>
      <c r="E269" s="184" t="str">
        <f t="shared" si="37"/>
        <v>829</v>
      </c>
      <c r="F269" s="201" t="str">
        <f t="shared" si="42"/>
        <v>6600.05</v>
      </c>
      <c r="G269" s="142" t="s">
        <v>135</v>
      </c>
      <c r="H269" s="140">
        <v>60</v>
      </c>
      <c r="I269" s="140"/>
      <c r="J269" s="140"/>
      <c r="K269" s="140"/>
      <c r="L269" s="140"/>
      <c r="M269" s="140"/>
      <c r="N269" s="140">
        <v>0</v>
      </c>
      <c r="O269" s="140">
        <f t="shared" si="38"/>
        <v>60</v>
      </c>
      <c r="Q269" s="141"/>
      <c r="R269" s="141">
        <v>60</v>
      </c>
      <c r="S269" s="141"/>
      <c r="T269" s="141"/>
      <c r="U269" s="141"/>
      <c r="V269" s="141"/>
      <c r="W269" s="141">
        <v>0</v>
      </c>
      <c r="X269" s="141">
        <f t="shared" si="39"/>
        <v>60</v>
      </c>
      <c r="Z269" s="174"/>
      <c r="AA269" s="174">
        <v>40</v>
      </c>
      <c r="AB269" s="174"/>
      <c r="AC269" s="174"/>
      <c r="AD269" s="174"/>
      <c r="AE269" s="174"/>
      <c r="AF269" s="174">
        <v>40</v>
      </c>
      <c r="AG269" s="174">
        <f t="shared" si="40"/>
        <v>0</v>
      </c>
      <c r="AI269" s="172">
        <v>40</v>
      </c>
      <c r="AJ269" s="172">
        <f t="shared" si="41"/>
        <v>40</v>
      </c>
      <c r="AK269" s="172">
        <f t="shared" si="41"/>
        <v>40</v>
      </c>
      <c r="AL269" s="172">
        <f>IFERROR(VLOOKUP(B269,[2]rptBudgetaryBudgetCrossOrganiza!$A$4127:$N$4523,13,FALSE),"0")</f>
        <v>0</v>
      </c>
      <c r="AM269" s="172"/>
      <c r="AN269" s="172"/>
      <c r="AO269" s="172"/>
      <c r="AP269" s="172"/>
      <c r="AQ269" s="172"/>
      <c r="AS269" s="141"/>
      <c r="AT269" s="141"/>
      <c r="AU269" s="141"/>
      <c r="AV269" s="141"/>
      <c r="AW269" s="141"/>
      <c r="AX269" s="141"/>
      <c r="AY269" s="141"/>
      <c r="AZ269" s="141"/>
    </row>
    <row r="270" spans="2:52" x14ac:dyDescent="0.2">
      <c r="B270" s="142" t="s">
        <v>489</v>
      </c>
      <c r="C270" s="191" t="str">
        <f t="shared" si="35"/>
        <v>20</v>
      </c>
      <c r="D270" s="191" t="str">
        <f t="shared" si="36"/>
        <v>28</v>
      </c>
      <c r="E270" s="184" t="str">
        <f t="shared" si="37"/>
        <v>831</v>
      </c>
      <c r="F270" s="201" t="str">
        <f t="shared" si="42"/>
        <v>6600.05</v>
      </c>
      <c r="G270" s="142" t="s">
        <v>135</v>
      </c>
      <c r="H270" s="140">
        <v>60</v>
      </c>
      <c r="I270" s="140"/>
      <c r="J270" s="140"/>
      <c r="K270" s="140"/>
      <c r="L270" s="140"/>
      <c r="M270" s="140"/>
      <c r="N270" s="140">
        <v>0</v>
      </c>
      <c r="O270" s="140">
        <f t="shared" si="38"/>
        <v>60</v>
      </c>
      <c r="Q270" s="141"/>
      <c r="R270" s="141">
        <v>600</v>
      </c>
      <c r="S270" s="141"/>
      <c r="T270" s="141"/>
      <c r="U270" s="141"/>
      <c r="V270" s="141"/>
      <c r="W270" s="141">
        <v>0</v>
      </c>
      <c r="X270" s="141">
        <f t="shared" si="39"/>
        <v>600</v>
      </c>
      <c r="Z270" s="174"/>
      <c r="AA270" s="174">
        <v>40</v>
      </c>
      <c r="AB270" s="174"/>
      <c r="AC270" s="174"/>
      <c r="AD270" s="174"/>
      <c r="AE270" s="174"/>
      <c r="AF270" s="174">
        <v>40</v>
      </c>
      <c r="AG270" s="174">
        <f t="shared" si="40"/>
        <v>0</v>
      </c>
      <c r="AI270" s="172">
        <v>40</v>
      </c>
      <c r="AJ270" s="172">
        <f t="shared" si="41"/>
        <v>40</v>
      </c>
      <c r="AK270" s="172">
        <f t="shared" si="41"/>
        <v>40</v>
      </c>
      <c r="AL270" s="172">
        <f>IFERROR(VLOOKUP(B270,[2]rptBudgetaryBudgetCrossOrganiza!$A$4127:$N$4523,13,FALSE),"0")</f>
        <v>0</v>
      </c>
      <c r="AM270" s="172"/>
      <c r="AN270" s="172"/>
      <c r="AO270" s="172"/>
      <c r="AP270" s="172"/>
      <c r="AQ270" s="172"/>
      <c r="AS270" s="141"/>
      <c r="AT270" s="141"/>
      <c r="AU270" s="141"/>
      <c r="AV270" s="141"/>
      <c r="AW270" s="141"/>
      <c r="AX270" s="141"/>
      <c r="AY270" s="141"/>
      <c r="AZ270" s="141"/>
    </row>
    <row r="271" spans="2:52" x14ac:dyDescent="0.2">
      <c r="B271" s="142" t="s">
        <v>490</v>
      </c>
      <c r="C271" s="191" t="str">
        <f t="shared" si="35"/>
        <v>20</v>
      </c>
      <c r="D271" s="191" t="str">
        <f t="shared" si="36"/>
        <v>28</v>
      </c>
      <c r="E271" s="184" t="str">
        <f t="shared" si="37"/>
        <v>832</v>
      </c>
      <c r="F271" s="201" t="str">
        <f t="shared" si="42"/>
        <v>6600.05</v>
      </c>
      <c r="G271" s="142" t="s">
        <v>135</v>
      </c>
      <c r="H271" s="140">
        <v>60</v>
      </c>
      <c r="I271" s="140"/>
      <c r="J271" s="140"/>
      <c r="K271" s="140"/>
      <c r="L271" s="140"/>
      <c r="M271" s="140"/>
      <c r="N271" s="140">
        <v>0</v>
      </c>
      <c r="O271" s="140">
        <f t="shared" si="38"/>
        <v>60</v>
      </c>
      <c r="Q271" s="141"/>
      <c r="R271" s="141">
        <v>60</v>
      </c>
      <c r="S271" s="141"/>
      <c r="T271" s="141"/>
      <c r="U271" s="141"/>
      <c r="V271" s="141"/>
      <c r="W271" s="141">
        <v>0</v>
      </c>
      <c r="X271" s="141">
        <f t="shared" si="39"/>
        <v>60</v>
      </c>
      <c r="Z271" s="174"/>
      <c r="AA271" s="174">
        <v>50</v>
      </c>
      <c r="AB271" s="174"/>
      <c r="AC271" s="174"/>
      <c r="AD271" s="174"/>
      <c r="AE271" s="174"/>
      <c r="AF271" s="174">
        <v>50</v>
      </c>
      <c r="AG271" s="174">
        <f t="shared" si="40"/>
        <v>0</v>
      </c>
      <c r="AI271" s="172">
        <v>50</v>
      </c>
      <c r="AJ271" s="172">
        <f t="shared" si="41"/>
        <v>50</v>
      </c>
      <c r="AK271" s="172">
        <f t="shared" si="41"/>
        <v>50</v>
      </c>
      <c r="AL271" s="172">
        <f>IFERROR(VLOOKUP(B271,[2]rptBudgetaryBudgetCrossOrganiza!$A$4127:$N$4523,13,FALSE),"0")</f>
        <v>0</v>
      </c>
      <c r="AM271" s="172"/>
      <c r="AN271" s="172"/>
      <c r="AO271" s="172"/>
      <c r="AP271" s="172"/>
      <c r="AQ271" s="172"/>
      <c r="AS271" s="141"/>
      <c r="AT271" s="141"/>
      <c r="AU271" s="141"/>
      <c r="AV271" s="141"/>
      <c r="AW271" s="141"/>
      <c r="AX271" s="141"/>
      <c r="AY271" s="141"/>
      <c r="AZ271" s="141"/>
    </row>
    <row r="272" spans="2:52" x14ac:dyDescent="0.2">
      <c r="B272" s="142" t="s">
        <v>491</v>
      </c>
      <c r="C272" s="191" t="str">
        <f t="shared" si="35"/>
        <v>20</v>
      </c>
      <c r="D272" s="191" t="str">
        <f t="shared" si="36"/>
        <v>28</v>
      </c>
      <c r="E272" s="184" t="str">
        <f t="shared" si="37"/>
        <v>833</v>
      </c>
      <c r="F272" s="201" t="str">
        <f t="shared" si="42"/>
        <v>6600.05</v>
      </c>
      <c r="G272" s="142" t="s">
        <v>135</v>
      </c>
      <c r="H272" s="140">
        <v>60</v>
      </c>
      <c r="I272" s="140"/>
      <c r="J272" s="140"/>
      <c r="K272" s="140"/>
      <c r="L272" s="140"/>
      <c r="M272" s="140"/>
      <c r="N272" s="140">
        <v>0</v>
      </c>
      <c r="O272" s="140">
        <f t="shared" si="38"/>
        <v>60</v>
      </c>
      <c r="Q272" s="141"/>
      <c r="R272" s="141">
        <v>60</v>
      </c>
      <c r="S272" s="141"/>
      <c r="T272" s="141"/>
      <c r="U272" s="141"/>
      <c r="V272" s="141"/>
      <c r="W272" s="141">
        <v>0</v>
      </c>
      <c r="X272" s="141">
        <f t="shared" si="39"/>
        <v>60</v>
      </c>
      <c r="Z272" s="174"/>
      <c r="AA272" s="174">
        <v>50</v>
      </c>
      <c r="AB272" s="174"/>
      <c r="AC272" s="174"/>
      <c r="AD272" s="174"/>
      <c r="AE272" s="174"/>
      <c r="AF272" s="174">
        <v>50</v>
      </c>
      <c r="AG272" s="174">
        <f t="shared" si="40"/>
        <v>0</v>
      </c>
      <c r="AI272" s="172">
        <v>50</v>
      </c>
      <c r="AJ272" s="172">
        <f t="shared" si="41"/>
        <v>50</v>
      </c>
      <c r="AK272" s="172">
        <f t="shared" si="41"/>
        <v>50</v>
      </c>
      <c r="AL272" s="172">
        <f>IFERROR(VLOOKUP(B272,[2]rptBudgetaryBudgetCrossOrganiza!$A$4127:$N$4523,13,FALSE),"0")</f>
        <v>0</v>
      </c>
      <c r="AM272" s="172"/>
      <c r="AN272" s="172"/>
      <c r="AO272" s="172"/>
      <c r="AP272" s="172"/>
      <c r="AQ272" s="172"/>
      <c r="AS272" s="141"/>
      <c r="AT272" s="141"/>
      <c r="AU272" s="141"/>
      <c r="AV272" s="141"/>
      <c r="AW272" s="141"/>
      <c r="AX272" s="141"/>
      <c r="AY272" s="141"/>
      <c r="AZ272" s="141"/>
    </row>
    <row r="273" spans="2:52" x14ac:dyDescent="0.2">
      <c r="B273" s="142" t="s">
        <v>492</v>
      </c>
      <c r="C273" s="191" t="str">
        <f t="shared" si="35"/>
        <v>20</v>
      </c>
      <c r="D273" s="191" t="str">
        <f t="shared" si="36"/>
        <v>28</v>
      </c>
      <c r="E273" s="184" t="str">
        <f t="shared" si="37"/>
        <v>834</v>
      </c>
      <c r="F273" s="201" t="str">
        <f t="shared" si="42"/>
        <v>6600.05</v>
      </c>
      <c r="G273" s="142" t="s">
        <v>135</v>
      </c>
      <c r="H273" s="140">
        <v>60</v>
      </c>
      <c r="I273" s="140"/>
      <c r="J273" s="140"/>
      <c r="K273" s="140"/>
      <c r="L273" s="140"/>
      <c r="M273" s="140"/>
      <c r="N273" s="140">
        <v>0</v>
      </c>
      <c r="O273" s="140">
        <f t="shared" si="38"/>
        <v>60</v>
      </c>
      <c r="Q273" s="141"/>
      <c r="R273" s="141">
        <v>60</v>
      </c>
      <c r="S273" s="141"/>
      <c r="T273" s="141"/>
      <c r="U273" s="141"/>
      <c r="V273" s="141"/>
      <c r="W273" s="141">
        <v>0</v>
      </c>
      <c r="X273" s="141">
        <f t="shared" si="39"/>
        <v>60</v>
      </c>
      <c r="Z273" s="174"/>
      <c r="AA273" s="174">
        <v>40</v>
      </c>
      <c r="AB273" s="174"/>
      <c r="AC273" s="174"/>
      <c r="AD273" s="174"/>
      <c r="AE273" s="174"/>
      <c r="AF273" s="174">
        <v>40</v>
      </c>
      <c r="AG273" s="174">
        <f t="shared" si="40"/>
        <v>0</v>
      </c>
      <c r="AI273" s="172">
        <v>40</v>
      </c>
      <c r="AJ273" s="172">
        <f t="shared" si="41"/>
        <v>40</v>
      </c>
      <c r="AK273" s="172">
        <f t="shared" si="41"/>
        <v>40</v>
      </c>
      <c r="AL273" s="172">
        <f>IFERROR(VLOOKUP(B273,[2]rptBudgetaryBudgetCrossOrganiza!$A$4127:$N$4523,13,FALSE),"0")</f>
        <v>0</v>
      </c>
      <c r="AM273" s="172"/>
      <c r="AN273" s="172"/>
      <c r="AO273" s="172"/>
      <c r="AP273" s="172"/>
      <c r="AQ273" s="172"/>
      <c r="AS273" s="141"/>
      <c r="AT273" s="141"/>
      <c r="AU273" s="141"/>
      <c r="AV273" s="141"/>
      <c r="AW273" s="141"/>
      <c r="AX273" s="141"/>
      <c r="AY273" s="141"/>
      <c r="AZ273" s="141"/>
    </row>
    <row r="274" spans="2:52" x14ac:dyDescent="0.2">
      <c r="B274" s="142" t="s">
        <v>493</v>
      </c>
      <c r="C274" s="191" t="str">
        <f t="shared" si="35"/>
        <v>20</v>
      </c>
      <c r="D274" s="191" t="str">
        <f t="shared" si="36"/>
        <v>28</v>
      </c>
      <c r="E274" s="184" t="str">
        <f t="shared" si="37"/>
        <v>835</v>
      </c>
      <c r="F274" s="201" t="str">
        <f t="shared" si="42"/>
        <v>6600.05</v>
      </c>
      <c r="G274" s="142" t="s">
        <v>135</v>
      </c>
      <c r="H274" s="140">
        <v>60</v>
      </c>
      <c r="I274" s="140"/>
      <c r="J274" s="140"/>
      <c r="K274" s="140"/>
      <c r="L274" s="140"/>
      <c r="M274" s="140"/>
      <c r="N274" s="140">
        <v>0</v>
      </c>
      <c r="O274" s="140">
        <f t="shared" si="38"/>
        <v>60</v>
      </c>
      <c r="Q274" s="141"/>
      <c r="R274" s="141">
        <v>60</v>
      </c>
      <c r="S274" s="141"/>
      <c r="T274" s="141"/>
      <c r="U274" s="141"/>
      <c r="V274" s="141"/>
      <c r="W274" s="141">
        <v>0</v>
      </c>
      <c r="X274" s="141">
        <f t="shared" si="39"/>
        <v>60</v>
      </c>
      <c r="Z274" s="174"/>
      <c r="AA274" s="174">
        <v>50</v>
      </c>
      <c r="AB274" s="174"/>
      <c r="AC274" s="174"/>
      <c r="AD274" s="174"/>
      <c r="AE274" s="174"/>
      <c r="AF274" s="174">
        <v>50</v>
      </c>
      <c r="AG274" s="174">
        <f t="shared" si="40"/>
        <v>0</v>
      </c>
      <c r="AI274" s="172">
        <v>50</v>
      </c>
      <c r="AJ274" s="172">
        <f t="shared" si="41"/>
        <v>50</v>
      </c>
      <c r="AK274" s="172">
        <f t="shared" si="41"/>
        <v>50</v>
      </c>
      <c r="AL274" s="172">
        <f>IFERROR(VLOOKUP(B274,[2]rptBudgetaryBudgetCrossOrganiza!$A$4127:$N$4523,13,FALSE),"0")</f>
        <v>0</v>
      </c>
      <c r="AM274" s="172"/>
      <c r="AN274" s="172"/>
      <c r="AO274" s="172"/>
      <c r="AP274" s="172"/>
      <c r="AQ274" s="172"/>
      <c r="AS274" s="141"/>
      <c r="AT274" s="141"/>
      <c r="AU274" s="141"/>
      <c r="AV274" s="141"/>
      <c r="AW274" s="141"/>
      <c r="AX274" s="141"/>
      <c r="AY274" s="141"/>
      <c r="AZ274" s="141"/>
    </row>
    <row r="275" spans="2:52" x14ac:dyDescent="0.2">
      <c r="B275" s="142" t="s">
        <v>494</v>
      </c>
      <c r="C275" s="191" t="str">
        <f t="shared" si="35"/>
        <v>20</v>
      </c>
      <c r="D275" s="191" t="str">
        <f t="shared" si="36"/>
        <v>28</v>
      </c>
      <c r="E275" s="184" t="str">
        <f t="shared" si="37"/>
        <v>836</v>
      </c>
      <c r="F275" s="201" t="str">
        <f t="shared" si="42"/>
        <v>6600.05</v>
      </c>
      <c r="G275" s="142" t="s">
        <v>135</v>
      </c>
      <c r="H275" s="140">
        <v>60</v>
      </c>
      <c r="I275" s="140"/>
      <c r="J275" s="140"/>
      <c r="K275" s="140"/>
      <c r="L275" s="140"/>
      <c r="M275" s="140"/>
      <c r="N275" s="140">
        <v>0</v>
      </c>
      <c r="O275" s="140">
        <f t="shared" si="38"/>
        <v>60</v>
      </c>
      <c r="Q275" s="141"/>
      <c r="R275" s="141">
        <v>60</v>
      </c>
      <c r="S275" s="141"/>
      <c r="T275" s="141"/>
      <c r="U275" s="141"/>
      <c r="V275" s="141"/>
      <c r="W275" s="141">
        <v>0</v>
      </c>
      <c r="X275" s="141">
        <f t="shared" si="39"/>
        <v>60</v>
      </c>
      <c r="Z275" s="174"/>
      <c r="AA275" s="174">
        <v>50</v>
      </c>
      <c r="AB275" s="174"/>
      <c r="AC275" s="174"/>
      <c r="AD275" s="174"/>
      <c r="AE275" s="174"/>
      <c r="AF275" s="174">
        <v>50</v>
      </c>
      <c r="AG275" s="174">
        <f t="shared" si="40"/>
        <v>0</v>
      </c>
      <c r="AI275" s="172">
        <v>50</v>
      </c>
      <c r="AJ275" s="172">
        <f t="shared" si="41"/>
        <v>50</v>
      </c>
      <c r="AK275" s="172">
        <f t="shared" si="41"/>
        <v>50</v>
      </c>
      <c r="AL275" s="172">
        <f>IFERROR(VLOOKUP(B275,[2]rptBudgetaryBudgetCrossOrganiza!$A$4127:$N$4523,13,FALSE),"0")</f>
        <v>0</v>
      </c>
      <c r="AM275" s="172"/>
      <c r="AN275" s="172"/>
      <c r="AO275" s="172"/>
      <c r="AP275" s="172"/>
      <c r="AQ275" s="172"/>
      <c r="AS275" s="141"/>
      <c r="AT275" s="141"/>
      <c r="AU275" s="141"/>
      <c r="AV275" s="141"/>
      <c r="AW275" s="141"/>
      <c r="AX275" s="141"/>
      <c r="AY275" s="141"/>
      <c r="AZ275" s="141"/>
    </row>
    <row r="276" spans="2:52" x14ac:dyDescent="0.2">
      <c r="B276" s="142" t="s">
        <v>495</v>
      </c>
      <c r="C276" s="191" t="str">
        <f t="shared" si="35"/>
        <v>20</v>
      </c>
      <c r="D276" s="191" t="str">
        <f t="shared" si="36"/>
        <v>28</v>
      </c>
      <c r="E276" s="184" t="str">
        <f t="shared" si="37"/>
        <v>837</v>
      </c>
      <c r="F276" s="201" t="str">
        <f t="shared" si="42"/>
        <v>6600.05</v>
      </c>
      <c r="G276" s="142" t="s">
        <v>135</v>
      </c>
      <c r="H276" s="140">
        <v>60</v>
      </c>
      <c r="I276" s="140"/>
      <c r="J276" s="140"/>
      <c r="K276" s="140"/>
      <c r="L276" s="140"/>
      <c r="M276" s="140"/>
      <c r="N276" s="140">
        <v>0</v>
      </c>
      <c r="O276" s="140">
        <f t="shared" si="38"/>
        <v>60</v>
      </c>
      <c r="Q276" s="141"/>
      <c r="R276" s="141">
        <v>60</v>
      </c>
      <c r="S276" s="141"/>
      <c r="T276" s="141"/>
      <c r="U276" s="141"/>
      <c r="V276" s="141"/>
      <c r="W276" s="141">
        <v>0</v>
      </c>
      <c r="X276" s="141">
        <f t="shared" si="39"/>
        <v>60</v>
      </c>
      <c r="Z276" s="174"/>
      <c r="AA276" s="174">
        <v>60</v>
      </c>
      <c r="AB276" s="174"/>
      <c r="AC276" s="174"/>
      <c r="AD276" s="174"/>
      <c r="AE276" s="174"/>
      <c r="AF276" s="174">
        <v>60</v>
      </c>
      <c r="AG276" s="174">
        <f t="shared" si="40"/>
        <v>0</v>
      </c>
      <c r="AI276" s="172">
        <v>60</v>
      </c>
      <c r="AJ276" s="172">
        <f t="shared" si="41"/>
        <v>60</v>
      </c>
      <c r="AK276" s="172">
        <f t="shared" si="41"/>
        <v>60</v>
      </c>
      <c r="AL276" s="172">
        <f>IFERROR(VLOOKUP(B276,[2]rptBudgetaryBudgetCrossOrganiza!$A$4127:$N$4523,13,FALSE),"0")</f>
        <v>0</v>
      </c>
      <c r="AM276" s="172"/>
      <c r="AN276" s="172"/>
      <c r="AO276" s="172"/>
      <c r="AP276" s="172"/>
      <c r="AQ276" s="172"/>
      <c r="AS276" s="141"/>
      <c r="AT276" s="141"/>
      <c r="AU276" s="141"/>
      <c r="AV276" s="141"/>
      <c r="AW276" s="141"/>
      <c r="AX276" s="141"/>
      <c r="AY276" s="141"/>
      <c r="AZ276" s="141"/>
    </row>
    <row r="277" spans="2:52" x14ac:dyDescent="0.2">
      <c r="B277" s="142" t="s">
        <v>496</v>
      </c>
      <c r="C277" s="191" t="str">
        <f t="shared" si="35"/>
        <v>20</v>
      </c>
      <c r="D277" s="191" t="str">
        <f t="shared" si="36"/>
        <v>28</v>
      </c>
      <c r="E277" s="184" t="str">
        <f t="shared" si="37"/>
        <v>802</v>
      </c>
      <c r="F277" s="201" t="str">
        <f t="shared" si="42"/>
        <v>6600.25</v>
      </c>
      <c r="G277" s="142" t="s">
        <v>112</v>
      </c>
      <c r="H277" s="140">
        <v>4720</v>
      </c>
      <c r="I277" s="140"/>
      <c r="J277" s="140"/>
      <c r="K277" s="140"/>
      <c r="L277" s="140"/>
      <c r="M277" s="140"/>
      <c r="N277" s="140">
        <v>4720</v>
      </c>
      <c r="O277" s="140">
        <f t="shared" si="38"/>
        <v>0</v>
      </c>
      <c r="Q277" s="141"/>
      <c r="R277" s="141">
        <v>4720</v>
      </c>
      <c r="S277" s="141"/>
      <c r="T277" s="141"/>
      <c r="U277" s="141"/>
      <c r="V277" s="141"/>
      <c r="W277" s="141">
        <v>4720</v>
      </c>
      <c r="X277" s="141">
        <f t="shared" si="39"/>
        <v>0</v>
      </c>
      <c r="Z277" s="174"/>
      <c r="AA277" s="174">
        <v>4720</v>
      </c>
      <c r="AB277" s="174"/>
      <c r="AC277" s="174"/>
      <c r="AD277" s="174"/>
      <c r="AE277" s="174"/>
      <c r="AF277" s="174">
        <v>1180.03</v>
      </c>
      <c r="AG277" s="174">
        <f t="shared" si="40"/>
        <v>3539.9700000000003</v>
      </c>
      <c r="AI277" s="172">
        <v>4720</v>
      </c>
      <c r="AJ277" s="172">
        <f t="shared" si="41"/>
        <v>4720</v>
      </c>
      <c r="AK277" s="172">
        <f t="shared" si="41"/>
        <v>4720</v>
      </c>
      <c r="AL277" s="172">
        <f>IFERROR(VLOOKUP(B277,[2]rptBudgetaryBudgetCrossOrganiza!$A$4127:$N$4523,13,FALSE),"0")</f>
        <v>0</v>
      </c>
      <c r="AM277" s="172"/>
      <c r="AN277" s="172"/>
      <c r="AO277" s="172"/>
      <c r="AP277" s="172"/>
      <c r="AQ277" s="172"/>
      <c r="AS277" s="141"/>
      <c r="AT277" s="141"/>
      <c r="AU277" s="141"/>
      <c r="AV277" s="141"/>
      <c r="AW277" s="141"/>
      <c r="AX277" s="141"/>
      <c r="AY277" s="141"/>
      <c r="AZ277" s="141"/>
    </row>
    <row r="278" spans="2:52" x14ac:dyDescent="0.2">
      <c r="B278" s="142" t="s">
        <v>497</v>
      </c>
      <c r="C278" s="191" t="str">
        <f t="shared" si="35"/>
        <v>20</v>
      </c>
      <c r="D278" s="191" t="str">
        <f t="shared" si="36"/>
        <v>28</v>
      </c>
      <c r="E278" s="184" t="str">
        <f t="shared" si="37"/>
        <v>803</v>
      </c>
      <c r="F278" s="201" t="str">
        <f t="shared" si="42"/>
        <v>6600.25</v>
      </c>
      <c r="G278" s="142" t="s">
        <v>112</v>
      </c>
      <c r="H278" s="140">
        <v>0</v>
      </c>
      <c r="I278" s="140"/>
      <c r="J278" s="140"/>
      <c r="K278" s="140"/>
      <c r="L278" s="140"/>
      <c r="M278" s="140"/>
      <c r="N278" s="140">
        <v>0</v>
      </c>
      <c r="O278" s="140">
        <f t="shared" si="38"/>
        <v>0</v>
      </c>
      <c r="Q278" s="141"/>
      <c r="R278" s="141">
        <v>0</v>
      </c>
      <c r="S278" s="141"/>
      <c r="T278" s="141"/>
      <c r="U278" s="141"/>
      <c r="V278" s="141"/>
      <c r="W278" s="141">
        <v>0</v>
      </c>
      <c r="X278" s="141">
        <f t="shared" si="39"/>
        <v>0</v>
      </c>
      <c r="Z278" s="174"/>
      <c r="AA278" s="174">
        <v>0</v>
      </c>
      <c r="AB278" s="174"/>
      <c r="AC278" s="174"/>
      <c r="AD278" s="174"/>
      <c r="AE278" s="174"/>
      <c r="AF278" s="174">
        <v>0</v>
      </c>
      <c r="AG278" s="174">
        <f t="shared" si="40"/>
        <v>0</v>
      </c>
      <c r="AI278" s="172">
        <v>0</v>
      </c>
      <c r="AJ278" s="172">
        <f t="shared" si="41"/>
        <v>0</v>
      </c>
      <c r="AK278" s="172">
        <f t="shared" si="41"/>
        <v>0</v>
      </c>
      <c r="AL278" s="172">
        <f>IFERROR(VLOOKUP(B278,[2]rptBudgetaryBudgetCrossOrganiza!$A$4127:$N$4523,13,FALSE),"0")</f>
        <v>0</v>
      </c>
      <c r="AM278" s="172"/>
      <c r="AN278" s="172"/>
      <c r="AO278" s="172"/>
      <c r="AP278" s="172"/>
      <c r="AQ278" s="172"/>
      <c r="AS278" s="141"/>
      <c r="AT278" s="141"/>
      <c r="AU278" s="141"/>
      <c r="AV278" s="141"/>
      <c r="AW278" s="141"/>
      <c r="AX278" s="141"/>
      <c r="AY278" s="141"/>
      <c r="AZ278" s="141"/>
    </row>
    <row r="279" spans="2:52" x14ac:dyDescent="0.2">
      <c r="B279" s="142" t="s">
        <v>498</v>
      </c>
      <c r="C279" s="191" t="str">
        <f t="shared" si="35"/>
        <v>20</v>
      </c>
      <c r="D279" s="191" t="str">
        <f t="shared" si="36"/>
        <v>28</v>
      </c>
      <c r="E279" s="184" t="str">
        <f t="shared" si="37"/>
        <v>804</v>
      </c>
      <c r="F279" s="201" t="str">
        <f t="shared" si="42"/>
        <v>6600.25</v>
      </c>
      <c r="G279" s="142" t="s">
        <v>112</v>
      </c>
      <c r="H279" s="140">
        <v>4720</v>
      </c>
      <c r="I279" s="140"/>
      <c r="J279" s="140"/>
      <c r="K279" s="140"/>
      <c r="L279" s="140"/>
      <c r="M279" s="140"/>
      <c r="N279" s="140">
        <v>4720</v>
      </c>
      <c r="O279" s="140">
        <f t="shared" si="38"/>
        <v>0</v>
      </c>
      <c r="Q279" s="141"/>
      <c r="R279" s="141">
        <v>4720</v>
      </c>
      <c r="S279" s="141"/>
      <c r="T279" s="141"/>
      <c r="U279" s="141"/>
      <c r="V279" s="141"/>
      <c r="W279" s="141">
        <v>4720</v>
      </c>
      <c r="X279" s="141">
        <f t="shared" si="39"/>
        <v>0</v>
      </c>
      <c r="Z279" s="174"/>
      <c r="AA279" s="174">
        <v>4720</v>
      </c>
      <c r="AB279" s="174"/>
      <c r="AC279" s="174"/>
      <c r="AD279" s="174"/>
      <c r="AE279" s="174"/>
      <c r="AF279" s="174">
        <v>1180.03</v>
      </c>
      <c r="AG279" s="174">
        <f t="shared" si="40"/>
        <v>3539.9700000000003</v>
      </c>
      <c r="AI279" s="172">
        <v>4720</v>
      </c>
      <c r="AJ279" s="172">
        <f t="shared" si="41"/>
        <v>4720</v>
      </c>
      <c r="AK279" s="172">
        <f t="shared" si="41"/>
        <v>4720</v>
      </c>
      <c r="AL279" s="172">
        <f>IFERROR(VLOOKUP(B279,[2]rptBudgetaryBudgetCrossOrganiza!$A$4127:$N$4523,13,FALSE),"0")</f>
        <v>0</v>
      </c>
      <c r="AM279" s="172"/>
      <c r="AN279" s="172"/>
      <c r="AO279" s="172"/>
      <c r="AP279" s="172"/>
      <c r="AQ279" s="172"/>
      <c r="AS279" s="141"/>
      <c r="AT279" s="141"/>
      <c r="AU279" s="141"/>
      <c r="AV279" s="141"/>
      <c r="AW279" s="141"/>
      <c r="AX279" s="141"/>
      <c r="AY279" s="141"/>
      <c r="AZ279" s="141"/>
    </row>
    <row r="280" spans="2:52" x14ac:dyDescent="0.2">
      <c r="B280" s="142" t="s">
        <v>499</v>
      </c>
      <c r="C280" s="191" t="str">
        <f t="shared" si="35"/>
        <v>20</v>
      </c>
      <c r="D280" s="191" t="str">
        <f t="shared" si="36"/>
        <v>28</v>
      </c>
      <c r="E280" s="184" t="str">
        <f t="shared" si="37"/>
        <v>805</v>
      </c>
      <c r="F280" s="201" t="str">
        <f t="shared" si="42"/>
        <v>6600.25</v>
      </c>
      <c r="G280" s="142" t="s">
        <v>112</v>
      </c>
      <c r="H280" s="140">
        <v>4720</v>
      </c>
      <c r="I280" s="140"/>
      <c r="J280" s="140"/>
      <c r="K280" s="140"/>
      <c r="L280" s="140"/>
      <c r="M280" s="140"/>
      <c r="N280" s="140">
        <v>4720</v>
      </c>
      <c r="O280" s="140">
        <f t="shared" si="38"/>
        <v>0</v>
      </c>
      <c r="Q280" s="141"/>
      <c r="R280" s="141">
        <v>4720</v>
      </c>
      <c r="S280" s="141"/>
      <c r="T280" s="141"/>
      <c r="U280" s="141"/>
      <c r="V280" s="141"/>
      <c r="W280" s="141">
        <v>4720</v>
      </c>
      <c r="X280" s="141">
        <f t="shared" si="39"/>
        <v>0</v>
      </c>
      <c r="Z280" s="174"/>
      <c r="AA280" s="174">
        <v>4720</v>
      </c>
      <c r="AB280" s="174"/>
      <c r="AC280" s="174"/>
      <c r="AD280" s="174"/>
      <c r="AE280" s="174"/>
      <c r="AF280" s="174">
        <v>1180.03</v>
      </c>
      <c r="AG280" s="174">
        <f t="shared" si="40"/>
        <v>3539.9700000000003</v>
      </c>
      <c r="AI280" s="172">
        <v>4720</v>
      </c>
      <c r="AJ280" s="172">
        <f t="shared" si="41"/>
        <v>4720</v>
      </c>
      <c r="AK280" s="172">
        <f t="shared" si="41"/>
        <v>4720</v>
      </c>
      <c r="AL280" s="172">
        <f>IFERROR(VLOOKUP(B280,[2]rptBudgetaryBudgetCrossOrganiza!$A$4127:$N$4523,13,FALSE),"0")</f>
        <v>0</v>
      </c>
      <c r="AM280" s="172"/>
      <c r="AN280" s="172"/>
      <c r="AO280" s="172"/>
      <c r="AP280" s="172"/>
      <c r="AQ280" s="172"/>
      <c r="AS280" s="141"/>
      <c r="AT280" s="141"/>
      <c r="AU280" s="141"/>
      <c r="AV280" s="141"/>
      <c r="AW280" s="141"/>
      <c r="AX280" s="141"/>
      <c r="AY280" s="141"/>
      <c r="AZ280" s="141"/>
    </row>
    <row r="281" spans="2:52" x14ac:dyDescent="0.2">
      <c r="B281" s="142" t="s">
        <v>500</v>
      </c>
      <c r="C281" s="191" t="str">
        <f t="shared" si="35"/>
        <v>20</v>
      </c>
      <c r="D281" s="191" t="str">
        <f t="shared" si="36"/>
        <v>28</v>
      </c>
      <c r="E281" s="184" t="str">
        <f t="shared" si="37"/>
        <v>806</v>
      </c>
      <c r="F281" s="201" t="str">
        <f t="shared" si="42"/>
        <v>6600.25</v>
      </c>
      <c r="G281" s="142" t="s">
        <v>112</v>
      </c>
      <c r="H281" s="140">
        <v>4720</v>
      </c>
      <c r="I281" s="140"/>
      <c r="J281" s="140"/>
      <c r="K281" s="140"/>
      <c r="L281" s="140"/>
      <c r="M281" s="140"/>
      <c r="N281" s="140">
        <v>4720</v>
      </c>
      <c r="O281" s="140">
        <f t="shared" si="38"/>
        <v>0</v>
      </c>
      <c r="Q281" s="141"/>
      <c r="R281" s="141">
        <v>4720</v>
      </c>
      <c r="S281" s="141"/>
      <c r="T281" s="141"/>
      <c r="U281" s="141"/>
      <c r="V281" s="141"/>
      <c r="W281" s="141">
        <v>4720</v>
      </c>
      <c r="X281" s="141">
        <f t="shared" si="39"/>
        <v>0</v>
      </c>
      <c r="Z281" s="174"/>
      <c r="AA281" s="174">
        <v>4720</v>
      </c>
      <c r="AB281" s="174"/>
      <c r="AC281" s="174"/>
      <c r="AD281" s="174"/>
      <c r="AE281" s="174"/>
      <c r="AF281" s="174">
        <v>1180.03</v>
      </c>
      <c r="AG281" s="174">
        <f t="shared" si="40"/>
        <v>3539.9700000000003</v>
      </c>
      <c r="AI281" s="172">
        <v>4720</v>
      </c>
      <c r="AJ281" s="172">
        <f t="shared" si="41"/>
        <v>4720</v>
      </c>
      <c r="AK281" s="172">
        <f t="shared" si="41"/>
        <v>4720</v>
      </c>
      <c r="AL281" s="172">
        <f>IFERROR(VLOOKUP(B281,[2]rptBudgetaryBudgetCrossOrganiza!$A$4127:$N$4523,13,FALSE),"0")</f>
        <v>0</v>
      </c>
      <c r="AM281" s="172"/>
      <c r="AN281" s="172"/>
      <c r="AO281" s="172"/>
      <c r="AP281" s="172"/>
      <c r="AQ281" s="172"/>
      <c r="AS281" s="141"/>
      <c r="AT281" s="141"/>
      <c r="AU281" s="141"/>
      <c r="AV281" s="141"/>
      <c r="AW281" s="141"/>
      <c r="AX281" s="141"/>
      <c r="AY281" s="141"/>
      <c r="AZ281" s="141"/>
    </row>
    <row r="282" spans="2:52" x14ac:dyDescent="0.2">
      <c r="B282" s="142" t="s">
        <v>501</v>
      </c>
      <c r="C282" s="191" t="str">
        <f t="shared" si="35"/>
        <v>20</v>
      </c>
      <c r="D282" s="191" t="str">
        <f t="shared" si="36"/>
        <v>28</v>
      </c>
      <c r="E282" s="184" t="str">
        <f t="shared" si="37"/>
        <v>807</v>
      </c>
      <c r="F282" s="201" t="str">
        <f t="shared" si="42"/>
        <v>6600.25</v>
      </c>
      <c r="G282" s="142" t="s">
        <v>112</v>
      </c>
      <c r="H282" s="140">
        <v>4720</v>
      </c>
      <c r="I282" s="140"/>
      <c r="J282" s="140"/>
      <c r="K282" s="140"/>
      <c r="L282" s="140"/>
      <c r="M282" s="140"/>
      <c r="N282" s="140">
        <v>4720</v>
      </c>
      <c r="O282" s="140">
        <f t="shared" si="38"/>
        <v>0</v>
      </c>
      <c r="Q282" s="141"/>
      <c r="R282" s="141">
        <v>4720</v>
      </c>
      <c r="S282" s="141"/>
      <c r="T282" s="141"/>
      <c r="U282" s="141"/>
      <c r="V282" s="141"/>
      <c r="W282" s="141">
        <v>4720</v>
      </c>
      <c r="X282" s="141">
        <f t="shared" si="39"/>
        <v>0</v>
      </c>
      <c r="Z282" s="174"/>
      <c r="AA282" s="174">
        <v>4720</v>
      </c>
      <c r="AB282" s="174"/>
      <c r="AC282" s="174"/>
      <c r="AD282" s="174"/>
      <c r="AE282" s="174"/>
      <c r="AF282" s="174">
        <v>1180.03</v>
      </c>
      <c r="AG282" s="174">
        <f t="shared" si="40"/>
        <v>3539.9700000000003</v>
      </c>
      <c r="AI282" s="172">
        <v>4720</v>
      </c>
      <c r="AJ282" s="172">
        <f t="shared" si="41"/>
        <v>4720</v>
      </c>
      <c r="AK282" s="172">
        <f t="shared" si="41"/>
        <v>4720</v>
      </c>
      <c r="AL282" s="172">
        <f>IFERROR(VLOOKUP(B282,[2]rptBudgetaryBudgetCrossOrganiza!$A$4127:$N$4523,13,FALSE),"0")</f>
        <v>0</v>
      </c>
      <c r="AM282" s="172"/>
      <c r="AN282" s="172"/>
      <c r="AO282" s="172"/>
      <c r="AP282" s="172"/>
      <c r="AQ282" s="172"/>
      <c r="AS282" s="141"/>
      <c r="AT282" s="141"/>
      <c r="AU282" s="141"/>
      <c r="AV282" s="141"/>
      <c r="AW282" s="141"/>
      <c r="AX282" s="141"/>
      <c r="AY282" s="141"/>
      <c r="AZ282" s="141"/>
    </row>
    <row r="283" spans="2:52" x14ac:dyDescent="0.2">
      <c r="B283" s="142" t="s">
        <v>502</v>
      </c>
      <c r="C283" s="191" t="str">
        <f t="shared" si="35"/>
        <v>20</v>
      </c>
      <c r="D283" s="191" t="str">
        <f t="shared" si="36"/>
        <v>28</v>
      </c>
      <c r="E283" s="184" t="str">
        <f t="shared" si="37"/>
        <v>808</v>
      </c>
      <c r="F283" s="201" t="str">
        <f t="shared" si="42"/>
        <v>6600.25</v>
      </c>
      <c r="G283" s="142" t="s">
        <v>112</v>
      </c>
      <c r="H283" s="140">
        <v>4720</v>
      </c>
      <c r="I283" s="140"/>
      <c r="J283" s="140"/>
      <c r="K283" s="140"/>
      <c r="L283" s="140"/>
      <c r="M283" s="140"/>
      <c r="N283" s="140">
        <v>4720</v>
      </c>
      <c r="O283" s="140">
        <f t="shared" si="38"/>
        <v>0</v>
      </c>
      <c r="Q283" s="141"/>
      <c r="R283" s="141">
        <v>4720</v>
      </c>
      <c r="S283" s="141"/>
      <c r="T283" s="141"/>
      <c r="U283" s="141"/>
      <c r="V283" s="141"/>
      <c r="W283" s="141">
        <v>4720</v>
      </c>
      <c r="X283" s="141">
        <f t="shared" si="39"/>
        <v>0</v>
      </c>
      <c r="Z283" s="174"/>
      <c r="AA283" s="174">
        <v>4720</v>
      </c>
      <c r="AB283" s="174"/>
      <c r="AC283" s="174"/>
      <c r="AD283" s="174"/>
      <c r="AE283" s="174"/>
      <c r="AF283" s="174">
        <v>1180.03</v>
      </c>
      <c r="AG283" s="174">
        <f t="shared" si="40"/>
        <v>3539.9700000000003</v>
      </c>
      <c r="AI283" s="172">
        <v>4720</v>
      </c>
      <c r="AJ283" s="172">
        <f t="shared" si="41"/>
        <v>4720</v>
      </c>
      <c r="AK283" s="172">
        <f t="shared" si="41"/>
        <v>4720</v>
      </c>
      <c r="AL283" s="172">
        <f>IFERROR(VLOOKUP(B283,[2]rptBudgetaryBudgetCrossOrganiza!$A$4127:$N$4523,13,FALSE),"0")</f>
        <v>0</v>
      </c>
      <c r="AM283" s="172"/>
      <c r="AN283" s="172"/>
      <c r="AO283" s="172"/>
      <c r="AP283" s="172"/>
      <c r="AQ283" s="172"/>
      <c r="AS283" s="141"/>
      <c r="AT283" s="141"/>
      <c r="AU283" s="141"/>
      <c r="AV283" s="141"/>
      <c r="AW283" s="141"/>
      <c r="AX283" s="141"/>
      <c r="AY283" s="141"/>
      <c r="AZ283" s="141"/>
    </row>
    <row r="284" spans="2:52" x14ac:dyDescent="0.2">
      <c r="B284" s="142" t="s">
        <v>503</v>
      </c>
      <c r="C284" s="191" t="str">
        <f t="shared" si="35"/>
        <v>20</v>
      </c>
      <c r="D284" s="191" t="str">
        <f t="shared" si="36"/>
        <v>28</v>
      </c>
      <c r="E284" s="184" t="str">
        <f t="shared" si="37"/>
        <v>809</v>
      </c>
      <c r="F284" s="201" t="str">
        <f t="shared" si="42"/>
        <v>6600.25</v>
      </c>
      <c r="G284" s="142" t="s">
        <v>112</v>
      </c>
      <c r="H284" s="140">
        <v>4720</v>
      </c>
      <c r="I284" s="140"/>
      <c r="J284" s="140"/>
      <c r="K284" s="140"/>
      <c r="L284" s="140"/>
      <c r="M284" s="140"/>
      <c r="N284" s="140">
        <v>4720</v>
      </c>
      <c r="O284" s="140">
        <f t="shared" si="38"/>
        <v>0</v>
      </c>
      <c r="Q284" s="141"/>
      <c r="R284" s="141">
        <v>4720</v>
      </c>
      <c r="S284" s="141"/>
      <c r="T284" s="141"/>
      <c r="U284" s="141"/>
      <c r="V284" s="141"/>
      <c r="W284" s="141">
        <v>4720</v>
      </c>
      <c r="X284" s="141">
        <f t="shared" si="39"/>
        <v>0</v>
      </c>
      <c r="Z284" s="174"/>
      <c r="AA284" s="174">
        <v>4720</v>
      </c>
      <c r="AB284" s="174"/>
      <c r="AC284" s="174"/>
      <c r="AD284" s="174"/>
      <c r="AE284" s="174"/>
      <c r="AF284" s="174">
        <v>1180.03</v>
      </c>
      <c r="AG284" s="174">
        <f t="shared" si="40"/>
        <v>3539.9700000000003</v>
      </c>
      <c r="AI284" s="172">
        <v>4720</v>
      </c>
      <c r="AJ284" s="172">
        <f t="shared" si="41"/>
        <v>4720</v>
      </c>
      <c r="AK284" s="172">
        <f t="shared" si="41"/>
        <v>4720</v>
      </c>
      <c r="AL284" s="172">
        <f>IFERROR(VLOOKUP(B284,[2]rptBudgetaryBudgetCrossOrganiza!$A$4127:$N$4523,13,FALSE),"0")</f>
        <v>0</v>
      </c>
      <c r="AM284" s="172"/>
      <c r="AN284" s="172"/>
      <c r="AO284" s="172"/>
      <c r="AP284" s="172"/>
      <c r="AQ284" s="172"/>
      <c r="AS284" s="141"/>
      <c r="AT284" s="141"/>
      <c r="AU284" s="141"/>
      <c r="AV284" s="141"/>
      <c r="AW284" s="141"/>
      <c r="AX284" s="141"/>
      <c r="AY284" s="141"/>
      <c r="AZ284" s="141"/>
    </row>
    <row r="285" spans="2:52" x14ac:dyDescent="0.2">
      <c r="B285" s="142" t="s">
        <v>504</v>
      </c>
      <c r="C285" s="191" t="str">
        <f t="shared" si="35"/>
        <v>20</v>
      </c>
      <c r="D285" s="191" t="str">
        <f t="shared" si="36"/>
        <v>28</v>
      </c>
      <c r="E285" s="184" t="str">
        <f t="shared" si="37"/>
        <v>810</v>
      </c>
      <c r="F285" s="201" t="str">
        <f t="shared" si="42"/>
        <v>6600.25</v>
      </c>
      <c r="G285" s="142" t="s">
        <v>112</v>
      </c>
      <c r="H285" s="140">
        <v>4720</v>
      </c>
      <c r="I285" s="140"/>
      <c r="J285" s="140"/>
      <c r="K285" s="140"/>
      <c r="L285" s="140"/>
      <c r="M285" s="140"/>
      <c r="N285" s="140">
        <v>4720</v>
      </c>
      <c r="O285" s="140">
        <f t="shared" si="38"/>
        <v>0</v>
      </c>
      <c r="Q285" s="141"/>
      <c r="R285" s="141">
        <v>4720</v>
      </c>
      <c r="S285" s="141"/>
      <c r="T285" s="141"/>
      <c r="U285" s="141"/>
      <c r="V285" s="141"/>
      <c r="W285" s="141">
        <v>4720</v>
      </c>
      <c r="X285" s="141">
        <f t="shared" si="39"/>
        <v>0</v>
      </c>
      <c r="Z285" s="174"/>
      <c r="AA285" s="174">
        <v>4720</v>
      </c>
      <c r="AB285" s="174"/>
      <c r="AC285" s="174"/>
      <c r="AD285" s="174"/>
      <c r="AE285" s="174"/>
      <c r="AF285" s="174">
        <v>1180.03</v>
      </c>
      <c r="AG285" s="174">
        <f t="shared" si="40"/>
        <v>3539.9700000000003</v>
      </c>
      <c r="AI285" s="172">
        <v>4720</v>
      </c>
      <c r="AJ285" s="172">
        <f t="shared" si="41"/>
        <v>4720</v>
      </c>
      <c r="AK285" s="172">
        <f t="shared" si="41"/>
        <v>4720</v>
      </c>
      <c r="AL285" s="172">
        <f>IFERROR(VLOOKUP(B285,[2]rptBudgetaryBudgetCrossOrganiza!$A$4127:$N$4523,13,FALSE),"0")</f>
        <v>0</v>
      </c>
      <c r="AM285" s="172"/>
      <c r="AN285" s="172"/>
      <c r="AO285" s="172"/>
      <c r="AP285" s="172"/>
      <c r="AQ285" s="172"/>
      <c r="AS285" s="141"/>
      <c r="AT285" s="141"/>
      <c r="AU285" s="141"/>
      <c r="AV285" s="141"/>
      <c r="AW285" s="141"/>
      <c r="AX285" s="141"/>
      <c r="AY285" s="141"/>
      <c r="AZ285" s="141"/>
    </row>
    <row r="286" spans="2:52" x14ac:dyDescent="0.2">
      <c r="B286" s="142" t="s">
        <v>505</v>
      </c>
      <c r="C286" s="191" t="str">
        <f t="shared" si="35"/>
        <v>20</v>
      </c>
      <c r="D286" s="191" t="str">
        <f t="shared" si="36"/>
        <v>28</v>
      </c>
      <c r="E286" s="184" t="str">
        <f t="shared" si="37"/>
        <v>811</v>
      </c>
      <c r="F286" s="201" t="str">
        <f t="shared" si="42"/>
        <v>6600.25</v>
      </c>
      <c r="G286" s="142" t="s">
        <v>112</v>
      </c>
      <c r="H286" s="140">
        <v>4720</v>
      </c>
      <c r="I286" s="140"/>
      <c r="J286" s="140"/>
      <c r="K286" s="140"/>
      <c r="L286" s="140"/>
      <c r="M286" s="140"/>
      <c r="N286" s="140">
        <v>4720</v>
      </c>
      <c r="O286" s="140">
        <f t="shared" si="38"/>
        <v>0</v>
      </c>
      <c r="Q286" s="141"/>
      <c r="R286" s="141">
        <v>4720</v>
      </c>
      <c r="S286" s="141"/>
      <c r="T286" s="141"/>
      <c r="U286" s="141"/>
      <c r="V286" s="141"/>
      <c r="W286" s="141">
        <v>4720</v>
      </c>
      <c r="X286" s="141">
        <f t="shared" si="39"/>
        <v>0</v>
      </c>
      <c r="Z286" s="174"/>
      <c r="AA286" s="174">
        <v>4720</v>
      </c>
      <c r="AB286" s="174"/>
      <c r="AC286" s="174"/>
      <c r="AD286" s="174"/>
      <c r="AE286" s="174"/>
      <c r="AF286" s="174">
        <v>1180.03</v>
      </c>
      <c r="AG286" s="174">
        <f t="shared" si="40"/>
        <v>3539.9700000000003</v>
      </c>
      <c r="AI286" s="172">
        <v>4720</v>
      </c>
      <c r="AJ286" s="172">
        <f t="shared" si="41"/>
        <v>4720</v>
      </c>
      <c r="AK286" s="172">
        <f t="shared" si="41"/>
        <v>4720</v>
      </c>
      <c r="AL286" s="172">
        <f>IFERROR(VLOOKUP(B286,[2]rptBudgetaryBudgetCrossOrganiza!$A$4127:$N$4523,13,FALSE),"0")</f>
        <v>0</v>
      </c>
      <c r="AM286" s="172"/>
      <c r="AN286" s="172"/>
      <c r="AO286" s="172"/>
      <c r="AP286" s="172"/>
      <c r="AQ286" s="172"/>
      <c r="AS286" s="141"/>
      <c r="AT286" s="141"/>
      <c r="AU286" s="141"/>
      <c r="AV286" s="141"/>
      <c r="AW286" s="141"/>
      <c r="AX286" s="141"/>
      <c r="AY286" s="141"/>
      <c r="AZ286" s="141"/>
    </row>
    <row r="287" spans="2:52" x14ac:dyDescent="0.2">
      <c r="B287" s="142" t="s">
        <v>506</v>
      </c>
      <c r="C287" s="191" t="str">
        <f t="shared" si="35"/>
        <v>20</v>
      </c>
      <c r="D287" s="191" t="str">
        <f t="shared" si="36"/>
        <v>28</v>
      </c>
      <c r="E287" s="184" t="str">
        <f t="shared" si="37"/>
        <v>812</v>
      </c>
      <c r="F287" s="201" t="str">
        <f t="shared" si="42"/>
        <v>6600.25</v>
      </c>
      <c r="G287" s="142" t="s">
        <v>112</v>
      </c>
      <c r="H287" s="140">
        <v>4720</v>
      </c>
      <c r="I287" s="140"/>
      <c r="J287" s="140"/>
      <c r="K287" s="140"/>
      <c r="L287" s="140"/>
      <c r="M287" s="140"/>
      <c r="N287" s="140">
        <v>4720</v>
      </c>
      <c r="O287" s="140">
        <f t="shared" si="38"/>
        <v>0</v>
      </c>
      <c r="Q287" s="141"/>
      <c r="R287" s="141">
        <v>4720</v>
      </c>
      <c r="S287" s="141"/>
      <c r="T287" s="141"/>
      <c r="U287" s="141"/>
      <c r="V287" s="141"/>
      <c r="W287" s="141">
        <v>4720</v>
      </c>
      <c r="X287" s="141">
        <f t="shared" si="39"/>
        <v>0</v>
      </c>
      <c r="Z287" s="174"/>
      <c r="AA287" s="174">
        <v>4720</v>
      </c>
      <c r="AB287" s="174"/>
      <c r="AC287" s="174"/>
      <c r="AD287" s="174"/>
      <c r="AE287" s="174"/>
      <c r="AF287" s="174">
        <v>1180.03</v>
      </c>
      <c r="AG287" s="174">
        <f t="shared" si="40"/>
        <v>3539.9700000000003</v>
      </c>
      <c r="AI287" s="172">
        <v>4720</v>
      </c>
      <c r="AJ287" s="172">
        <f t="shared" si="41"/>
        <v>4720</v>
      </c>
      <c r="AK287" s="172">
        <f t="shared" si="41"/>
        <v>4720</v>
      </c>
      <c r="AL287" s="172">
        <f>IFERROR(VLOOKUP(B287,[2]rptBudgetaryBudgetCrossOrganiza!$A$4127:$N$4523,13,FALSE),"0")</f>
        <v>0</v>
      </c>
      <c r="AM287" s="172"/>
      <c r="AN287" s="172"/>
      <c r="AO287" s="172"/>
      <c r="AP287" s="172"/>
      <c r="AQ287" s="172"/>
      <c r="AS287" s="141"/>
      <c r="AT287" s="141"/>
      <c r="AU287" s="141"/>
      <c r="AV287" s="141"/>
      <c r="AW287" s="141"/>
      <c r="AX287" s="141"/>
      <c r="AY287" s="141"/>
      <c r="AZ287" s="141"/>
    </row>
    <row r="288" spans="2:52" x14ac:dyDescent="0.2">
      <c r="B288" s="142" t="s">
        <v>507</v>
      </c>
      <c r="C288" s="191" t="str">
        <f t="shared" si="35"/>
        <v>20</v>
      </c>
      <c r="D288" s="191" t="str">
        <f t="shared" si="36"/>
        <v>28</v>
      </c>
      <c r="E288" s="184" t="str">
        <f t="shared" si="37"/>
        <v>813</v>
      </c>
      <c r="F288" s="201" t="str">
        <f t="shared" si="42"/>
        <v>6600.25</v>
      </c>
      <c r="G288" s="142" t="s">
        <v>112</v>
      </c>
      <c r="H288" s="140">
        <v>4720</v>
      </c>
      <c r="I288" s="140"/>
      <c r="J288" s="140"/>
      <c r="K288" s="140"/>
      <c r="L288" s="140"/>
      <c r="M288" s="140"/>
      <c r="N288" s="140">
        <v>4720</v>
      </c>
      <c r="O288" s="140">
        <f t="shared" si="38"/>
        <v>0</v>
      </c>
      <c r="Q288" s="141"/>
      <c r="R288" s="141">
        <v>4720</v>
      </c>
      <c r="S288" s="141"/>
      <c r="T288" s="141"/>
      <c r="U288" s="141"/>
      <c r="V288" s="141"/>
      <c r="W288" s="141">
        <v>4720</v>
      </c>
      <c r="X288" s="141">
        <f t="shared" si="39"/>
        <v>0</v>
      </c>
      <c r="Z288" s="174"/>
      <c r="AA288" s="174">
        <v>4720</v>
      </c>
      <c r="AB288" s="174"/>
      <c r="AC288" s="174"/>
      <c r="AD288" s="174"/>
      <c r="AE288" s="174"/>
      <c r="AF288" s="174">
        <v>1180.03</v>
      </c>
      <c r="AG288" s="174">
        <f t="shared" si="40"/>
        <v>3539.9700000000003</v>
      </c>
      <c r="AI288" s="172">
        <v>4720</v>
      </c>
      <c r="AJ288" s="172">
        <f t="shared" si="41"/>
        <v>4720</v>
      </c>
      <c r="AK288" s="172">
        <f t="shared" si="41"/>
        <v>4720</v>
      </c>
      <c r="AL288" s="172">
        <f>IFERROR(VLOOKUP(B288,[2]rptBudgetaryBudgetCrossOrganiza!$A$4127:$N$4523,13,FALSE),"0")</f>
        <v>0</v>
      </c>
      <c r="AM288" s="172"/>
      <c r="AN288" s="172"/>
      <c r="AO288" s="172"/>
      <c r="AP288" s="172"/>
      <c r="AQ288" s="172"/>
      <c r="AS288" s="141"/>
      <c r="AT288" s="141"/>
      <c r="AU288" s="141"/>
      <c r="AV288" s="141"/>
      <c r="AW288" s="141"/>
      <c r="AX288" s="141"/>
      <c r="AY288" s="141"/>
      <c r="AZ288" s="141"/>
    </row>
    <row r="289" spans="2:52" x14ac:dyDescent="0.2">
      <c r="B289" s="142" t="s">
        <v>508</v>
      </c>
      <c r="C289" s="191" t="str">
        <f t="shared" si="35"/>
        <v>20</v>
      </c>
      <c r="D289" s="191" t="str">
        <f t="shared" si="36"/>
        <v>28</v>
      </c>
      <c r="E289" s="184" t="str">
        <f t="shared" si="37"/>
        <v>814</v>
      </c>
      <c r="F289" s="201" t="str">
        <f t="shared" si="42"/>
        <v>6600.25</v>
      </c>
      <c r="G289" s="142" t="s">
        <v>112</v>
      </c>
      <c r="H289" s="140">
        <v>0</v>
      </c>
      <c r="I289" s="140"/>
      <c r="J289" s="140"/>
      <c r="K289" s="140"/>
      <c r="L289" s="140"/>
      <c r="M289" s="140"/>
      <c r="N289" s="140">
        <v>0</v>
      </c>
      <c r="O289" s="140">
        <f t="shared" si="38"/>
        <v>0</v>
      </c>
      <c r="Q289" s="141"/>
      <c r="R289" s="141">
        <v>4720</v>
      </c>
      <c r="S289" s="141"/>
      <c r="T289" s="141"/>
      <c r="U289" s="141"/>
      <c r="V289" s="141"/>
      <c r="W289" s="141">
        <v>4720</v>
      </c>
      <c r="X289" s="141">
        <f t="shared" si="39"/>
        <v>0</v>
      </c>
      <c r="Z289" s="174"/>
      <c r="AA289" s="174">
        <v>4720</v>
      </c>
      <c r="AB289" s="174"/>
      <c r="AC289" s="174"/>
      <c r="AD289" s="174"/>
      <c r="AE289" s="174"/>
      <c r="AF289" s="174">
        <v>1180.03</v>
      </c>
      <c r="AG289" s="174">
        <f t="shared" si="40"/>
        <v>3539.9700000000003</v>
      </c>
      <c r="AI289" s="172">
        <v>4720</v>
      </c>
      <c r="AJ289" s="172">
        <f t="shared" si="41"/>
        <v>4720</v>
      </c>
      <c r="AK289" s="172">
        <f t="shared" si="41"/>
        <v>4720</v>
      </c>
      <c r="AL289" s="172">
        <f>IFERROR(VLOOKUP(B289,[2]rptBudgetaryBudgetCrossOrganiza!$A$4127:$N$4523,13,FALSE),"0")</f>
        <v>0</v>
      </c>
      <c r="AM289" s="172"/>
      <c r="AN289" s="172"/>
      <c r="AO289" s="172"/>
      <c r="AP289" s="172"/>
      <c r="AQ289" s="172"/>
      <c r="AS289" s="141"/>
      <c r="AT289" s="141"/>
      <c r="AU289" s="141"/>
      <c r="AV289" s="141"/>
      <c r="AW289" s="141"/>
      <c r="AX289" s="141"/>
      <c r="AY289" s="141"/>
      <c r="AZ289" s="141"/>
    </row>
    <row r="290" spans="2:52" x14ac:dyDescent="0.2">
      <c r="B290" s="142" t="s">
        <v>509</v>
      </c>
      <c r="C290" s="191" t="str">
        <f t="shared" si="35"/>
        <v>20</v>
      </c>
      <c r="D290" s="191" t="str">
        <f t="shared" si="36"/>
        <v>28</v>
      </c>
      <c r="E290" s="184" t="str">
        <f t="shared" si="37"/>
        <v>815</v>
      </c>
      <c r="F290" s="201" t="str">
        <f t="shared" si="42"/>
        <v>6600.25</v>
      </c>
      <c r="G290" s="142" t="s">
        <v>112</v>
      </c>
      <c r="H290" s="140">
        <v>4720</v>
      </c>
      <c r="I290" s="140"/>
      <c r="J290" s="140"/>
      <c r="K290" s="140"/>
      <c r="L290" s="140"/>
      <c r="M290" s="140"/>
      <c r="N290" s="140">
        <v>4720</v>
      </c>
      <c r="O290" s="140">
        <f t="shared" si="38"/>
        <v>0</v>
      </c>
      <c r="Q290" s="141"/>
      <c r="R290" s="141">
        <v>4720</v>
      </c>
      <c r="S290" s="141"/>
      <c r="T290" s="141"/>
      <c r="U290" s="141"/>
      <c r="V290" s="141"/>
      <c r="W290" s="141">
        <v>4720</v>
      </c>
      <c r="X290" s="141">
        <f t="shared" si="39"/>
        <v>0</v>
      </c>
      <c r="Z290" s="174"/>
      <c r="AA290" s="174">
        <v>4720</v>
      </c>
      <c r="AB290" s="174"/>
      <c r="AC290" s="174"/>
      <c r="AD290" s="174"/>
      <c r="AE290" s="174"/>
      <c r="AF290" s="174">
        <v>1573.36</v>
      </c>
      <c r="AG290" s="174">
        <f t="shared" si="40"/>
        <v>3146.6400000000003</v>
      </c>
      <c r="AI290" s="172">
        <v>4720</v>
      </c>
      <c r="AJ290" s="172">
        <f t="shared" si="41"/>
        <v>4720</v>
      </c>
      <c r="AK290" s="172">
        <f t="shared" si="41"/>
        <v>4720</v>
      </c>
      <c r="AL290" s="172">
        <f>IFERROR(VLOOKUP(B290,[2]rptBudgetaryBudgetCrossOrganiza!$A$4127:$N$4523,13,FALSE),"0")</f>
        <v>0</v>
      </c>
      <c r="AM290" s="172"/>
      <c r="AN290" s="172"/>
      <c r="AO290" s="172"/>
      <c r="AP290" s="172"/>
      <c r="AQ290" s="172"/>
      <c r="AS290" s="141"/>
      <c r="AT290" s="141"/>
      <c r="AU290" s="141"/>
      <c r="AV290" s="141"/>
      <c r="AW290" s="141"/>
      <c r="AX290" s="141"/>
      <c r="AY290" s="141"/>
      <c r="AZ290" s="141"/>
    </row>
    <row r="291" spans="2:52" x14ac:dyDescent="0.2">
      <c r="B291" s="142" t="s">
        <v>510</v>
      </c>
      <c r="C291" s="191" t="str">
        <f t="shared" si="35"/>
        <v>20</v>
      </c>
      <c r="D291" s="191" t="str">
        <f t="shared" si="36"/>
        <v>28</v>
      </c>
      <c r="E291" s="184" t="str">
        <f t="shared" si="37"/>
        <v>816</v>
      </c>
      <c r="F291" s="201" t="str">
        <f t="shared" si="42"/>
        <v>6600.25</v>
      </c>
      <c r="G291" s="142" t="s">
        <v>112</v>
      </c>
      <c r="H291" s="140">
        <v>0</v>
      </c>
      <c r="I291" s="140"/>
      <c r="J291" s="140"/>
      <c r="K291" s="140"/>
      <c r="L291" s="140"/>
      <c r="M291" s="140"/>
      <c r="N291" s="140">
        <v>0</v>
      </c>
      <c r="O291" s="140">
        <f t="shared" si="38"/>
        <v>0</v>
      </c>
      <c r="Q291" s="141"/>
      <c r="R291" s="141">
        <v>4720</v>
      </c>
      <c r="S291" s="141"/>
      <c r="T291" s="141"/>
      <c r="U291" s="141"/>
      <c r="V291" s="141"/>
      <c r="W291" s="141">
        <v>4720</v>
      </c>
      <c r="X291" s="141">
        <f t="shared" si="39"/>
        <v>0</v>
      </c>
      <c r="Z291" s="174"/>
      <c r="AA291" s="174">
        <v>4720</v>
      </c>
      <c r="AB291" s="174"/>
      <c r="AC291" s="174"/>
      <c r="AD291" s="174"/>
      <c r="AE291" s="174"/>
      <c r="AF291" s="174">
        <v>786.7</v>
      </c>
      <c r="AG291" s="174">
        <f t="shared" si="40"/>
        <v>3933.3</v>
      </c>
      <c r="AI291" s="172">
        <v>0</v>
      </c>
      <c r="AJ291" s="172">
        <f t="shared" si="41"/>
        <v>0</v>
      </c>
      <c r="AK291" s="172">
        <f t="shared" si="41"/>
        <v>0</v>
      </c>
      <c r="AL291" s="172">
        <f>IFERROR(VLOOKUP(B291,[2]rptBudgetaryBudgetCrossOrganiza!$A$4127:$N$4523,13,FALSE),"0")</f>
        <v>0</v>
      </c>
      <c r="AM291" s="172"/>
      <c r="AN291" s="172"/>
      <c r="AO291" s="172"/>
      <c r="AP291" s="172"/>
      <c r="AQ291" s="172"/>
      <c r="AS291" s="141"/>
      <c r="AT291" s="141"/>
      <c r="AU291" s="141"/>
      <c r="AV291" s="141"/>
      <c r="AW291" s="141"/>
      <c r="AX291" s="141"/>
      <c r="AY291" s="141"/>
      <c r="AZ291" s="141"/>
    </row>
    <row r="292" spans="2:52" x14ac:dyDescent="0.2">
      <c r="B292" s="142" t="s">
        <v>511</v>
      </c>
      <c r="C292" s="191" t="str">
        <f t="shared" si="35"/>
        <v>20</v>
      </c>
      <c r="D292" s="191" t="str">
        <f t="shared" si="36"/>
        <v>28</v>
      </c>
      <c r="E292" s="184" t="str">
        <f t="shared" si="37"/>
        <v>817</v>
      </c>
      <c r="F292" s="201" t="str">
        <f t="shared" si="42"/>
        <v>6600.25</v>
      </c>
      <c r="G292" s="142" t="s">
        <v>112</v>
      </c>
      <c r="H292" s="140">
        <v>4720</v>
      </c>
      <c r="I292" s="140"/>
      <c r="J292" s="140"/>
      <c r="K292" s="140"/>
      <c r="L292" s="140"/>
      <c r="M292" s="140"/>
      <c r="N292" s="140">
        <v>4720</v>
      </c>
      <c r="O292" s="140">
        <f t="shared" si="38"/>
        <v>0</v>
      </c>
      <c r="Q292" s="141"/>
      <c r="R292" s="141">
        <v>4720</v>
      </c>
      <c r="S292" s="141"/>
      <c r="T292" s="141"/>
      <c r="U292" s="141"/>
      <c r="V292" s="141"/>
      <c r="W292" s="141">
        <v>4720</v>
      </c>
      <c r="X292" s="141">
        <f t="shared" si="39"/>
        <v>0</v>
      </c>
      <c r="Z292" s="174"/>
      <c r="AA292" s="174">
        <v>4720</v>
      </c>
      <c r="AB292" s="174"/>
      <c r="AC292" s="174"/>
      <c r="AD292" s="174"/>
      <c r="AE292" s="174"/>
      <c r="AF292" s="174">
        <v>1180.03</v>
      </c>
      <c r="AG292" s="174">
        <f t="shared" si="40"/>
        <v>3539.9700000000003</v>
      </c>
      <c r="AI292" s="172">
        <v>4720</v>
      </c>
      <c r="AJ292" s="172">
        <f t="shared" si="41"/>
        <v>4720</v>
      </c>
      <c r="AK292" s="172">
        <f t="shared" si="41"/>
        <v>4720</v>
      </c>
      <c r="AL292" s="172">
        <f>IFERROR(VLOOKUP(B292,[2]rptBudgetaryBudgetCrossOrganiza!$A$4127:$N$4523,13,FALSE),"0")</f>
        <v>0</v>
      </c>
      <c r="AM292" s="172"/>
      <c r="AN292" s="172"/>
      <c r="AO292" s="172"/>
      <c r="AP292" s="172"/>
      <c r="AQ292" s="172"/>
      <c r="AS292" s="141"/>
      <c r="AT292" s="141"/>
      <c r="AU292" s="141"/>
      <c r="AV292" s="141"/>
      <c r="AW292" s="141"/>
      <c r="AX292" s="141"/>
      <c r="AY292" s="141"/>
      <c r="AZ292" s="141"/>
    </row>
    <row r="293" spans="2:52" x14ac:dyDescent="0.2">
      <c r="B293" s="142" t="s">
        <v>512</v>
      </c>
      <c r="C293" s="191" t="str">
        <f t="shared" si="35"/>
        <v>20</v>
      </c>
      <c r="D293" s="191" t="str">
        <f t="shared" si="36"/>
        <v>28</v>
      </c>
      <c r="E293" s="184" t="str">
        <f t="shared" si="37"/>
        <v>818</v>
      </c>
      <c r="F293" s="201" t="str">
        <f t="shared" si="42"/>
        <v>6600.25</v>
      </c>
      <c r="G293" s="142" t="s">
        <v>112</v>
      </c>
      <c r="H293" s="140">
        <v>4720</v>
      </c>
      <c r="I293" s="140"/>
      <c r="J293" s="140"/>
      <c r="K293" s="140"/>
      <c r="L293" s="140"/>
      <c r="M293" s="140"/>
      <c r="N293" s="140">
        <v>4720</v>
      </c>
      <c r="O293" s="140">
        <f t="shared" si="38"/>
        <v>0</v>
      </c>
      <c r="Q293" s="141"/>
      <c r="R293" s="141">
        <v>4720</v>
      </c>
      <c r="S293" s="141"/>
      <c r="T293" s="141"/>
      <c r="U293" s="141"/>
      <c r="V293" s="141"/>
      <c r="W293" s="141">
        <v>4720</v>
      </c>
      <c r="X293" s="141">
        <f t="shared" si="39"/>
        <v>0</v>
      </c>
      <c r="Z293" s="174"/>
      <c r="AA293" s="174">
        <v>4720</v>
      </c>
      <c r="AB293" s="174"/>
      <c r="AC293" s="174"/>
      <c r="AD293" s="174"/>
      <c r="AE293" s="174"/>
      <c r="AF293" s="174">
        <v>1180.03</v>
      </c>
      <c r="AG293" s="174">
        <f t="shared" si="40"/>
        <v>3539.9700000000003</v>
      </c>
      <c r="AI293" s="172">
        <v>4720</v>
      </c>
      <c r="AJ293" s="172">
        <f t="shared" si="41"/>
        <v>4720</v>
      </c>
      <c r="AK293" s="172">
        <f t="shared" si="41"/>
        <v>4720</v>
      </c>
      <c r="AL293" s="172">
        <f>IFERROR(VLOOKUP(B293,[2]rptBudgetaryBudgetCrossOrganiza!$A$4127:$N$4523,13,FALSE),"0")</f>
        <v>0</v>
      </c>
      <c r="AM293" s="172"/>
      <c r="AN293" s="172"/>
      <c r="AO293" s="172"/>
      <c r="AP293" s="172"/>
      <c r="AQ293" s="172"/>
      <c r="AS293" s="141"/>
      <c r="AT293" s="141"/>
      <c r="AU293" s="141"/>
      <c r="AV293" s="141"/>
      <c r="AW293" s="141"/>
      <c r="AX293" s="141"/>
      <c r="AY293" s="141"/>
      <c r="AZ293" s="141"/>
    </row>
    <row r="294" spans="2:52" x14ac:dyDescent="0.2">
      <c r="B294" s="142" t="s">
        <v>513</v>
      </c>
      <c r="C294" s="191" t="str">
        <f t="shared" si="35"/>
        <v>20</v>
      </c>
      <c r="D294" s="191" t="str">
        <f t="shared" si="36"/>
        <v>28</v>
      </c>
      <c r="E294" s="184" t="str">
        <f t="shared" si="37"/>
        <v>819</v>
      </c>
      <c r="F294" s="201" t="str">
        <f t="shared" si="42"/>
        <v>6600.25</v>
      </c>
      <c r="G294" s="142" t="s">
        <v>112</v>
      </c>
      <c r="H294" s="140">
        <v>4720</v>
      </c>
      <c r="I294" s="140"/>
      <c r="J294" s="140"/>
      <c r="K294" s="140"/>
      <c r="L294" s="140"/>
      <c r="M294" s="140"/>
      <c r="N294" s="140">
        <v>4720</v>
      </c>
      <c r="O294" s="140">
        <f t="shared" si="38"/>
        <v>0</v>
      </c>
      <c r="Q294" s="141"/>
      <c r="R294" s="141">
        <v>4720</v>
      </c>
      <c r="S294" s="141"/>
      <c r="T294" s="141"/>
      <c r="U294" s="141"/>
      <c r="V294" s="141"/>
      <c r="W294" s="141">
        <v>4720</v>
      </c>
      <c r="X294" s="141">
        <f t="shared" si="39"/>
        <v>0</v>
      </c>
      <c r="Z294" s="174"/>
      <c r="AA294" s="174">
        <v>4720</v>
      </c>
      <c r="AB294" s="174"/>
      <c r="AC294" s="174"/>
      <c r="AD294" s="174"/>
      <c r="AE294" s="174"/>
      <c r="AF294" s="174">
        <v>1180.03</v>
      </c>
      <c r="AG294" s="174">
        <f t="shared" si="40"/>
        <v>3539.9700000000003</v>
      </c>
      <c r="AI294" s="172">
        <v>4720</v>
      </c>
      <c r="AJ294" s="172">
        <f t="shared" si="41"/>
        <v>4720</v>
      </c>
      <c r="AK294" s="172">
        <f t="shared" si="41"/>
        <v>4720</v>
      </c>
      <c r="AL294" s="172">
        <f>IFERROR(VLOOKUP(B294,[2]rptBudgetaryBudgetCrossOrganiza!$A$4127:$N$4523,13,FALSE),"0")</f>
        <v>0</v>
      </c>
      <c r="AM294" s="172"/>
      <c r="AN294" s="172"/>
      <c r="AO294" s="172"/>
      <c r="AP294" s="172"/>
      <c r="AQ294" s="172"/>
      <c r="AS294" s="141"/>
      <c r="AT294" s="141"/>
      <c r="AU294" s="141"/>
      <c r="AV294" s="141"/>
      <c r="AW294" s="141"/>
      <c r="AX294" s="141"/>
      <c r="AY294" s="141"/>
      <c r="AZ294" s="141"/>
    </row>
    <row r="295" spans="2:52" x14ac:dyDescent="0.2">
      <c r="B295" s="142" t="s">
        <v>514</v>
      </c>
      <c r="C295" s="191" t="str">
        <f t="shared" si="35"/>
        <v>20</v>
      </c>
      <c r="D295" s="191" t="str">
        <f t="shared" si="36"/>
        <v>28</v>
      </c>
      <c r="E295" s="184" t="str">
        <f t="shared" si="37"/>
        <v>820</v>
      </c>
      <c r="F295" s="201" t="str">
        <f t="shared" si="42"/>
        <v>6600.25</v>
      </c>
      <c r="G295" s="142" t="s">
        <v>112</v>
      </c>
      <c r="H295" s="140">
        <v>4720</v>
      </c>
      <c r="I295" s="140"/>
      <c r="J295" s="140"/>
      <c r="K295" s="140"/>
      <c r="L295" s="140"/>
      <c r="M295" s="140"/>
      <c r="N295" s="140">
        <v>4720</v>
      </c>
      <c r="O295" s="140">
        <f t="shared" si="38"/>
        <v>0</v>
      </c>
      <c r="Q295" s="141"/>
      <c r="R295" s="141">
        <v>4720</v>
      </c>
      <c r="S295" s="141"/>
      <c r="T295" s="141"/>
      <c r="U295" s="141"/>
      <c r="V295" s="141"/>
      <c r="W295" s="141">
        <v>4720</v>
      </c>
      <c r="X295" s="141">
        <f t="shared" si="39"/>
        <v>0</v>
      </c>
      <c r="Z295" s="174"/>
      <c r="AA295" s="174">
        <v>4720</v>
      </c>
      <c r="AB295" s="174"/>
      <c r="AC295" s="174"/>
      <c r="AD295" s="174"/>
      <c r="AE295" s="174"/>
      <c r="AF295" s="174">
        <v>1180.03</v>
      </c>
      <c r="AG295" s="174">
        <f t="shared" si="40"/>
        <v>3539.9700000000003</v>
      </c>
      <c r="AI295" s="172">
        <v>4720</v>
      </c>
      <c r="AJ295" s="172">
        <f t="shared" si="41"/>
        <v>4720</v>
      </c>
      <c r="AK295" s="172">
        <f t="shared" si="41"/>
        <v>4720</v>
      </c>
      <c r="AL295" s="172">
        <f>IFERROR(VLOOKUP(B295,[2]rptBudgetaryBudgetCrossOrganiza!$A$4127:$N$4523,13,FALSE),"0")</f>
        <v>0</v>
      </c>
      <c r="AM295" s="172"/>
      <c r="AN295" s="172"/>
      <c r="AO295" s="172"/>
      <c r="AP295" s="172"/>
      <c r="AQ295" s="172"/>
      <c r="AS295" s="141"/>
      <c r="AT295" s="141"/>
      <c r="AU295" s="141"/>
      <c r="AV295" s="141"/>
      <c r="AW295" s="141"/>
      <c r="AX295" s="141"/>
      <c r="AY295" s="141"/>
      <c r="AZ295" s="141"/>
    </row>
    <row r="296" spans="2:52" x14ac:dyDescent="0.2">
      <c r="B296" s="142" t="s">
        <v>515</v>
      </c>
      <c r="C296" s="191" t="str">
        <f t="shared" si="35"/>
        <v>20</v>
      </c>
      <c r="D296" s="191" t="str">
        <f t="shared" si="36"/>
        <v>28</v>
      </c>
      <c r="E296" s="184" t="str">
        <f t="shared" si="37"/>
        <v>821</v>
      </c>
      <c r="F296" s="201" t="str">
        <f t="shared" si="42"/>
        <v>6600.25</v>
      </c>
      <c r="G296" s="142" t="s">
        <v>112</v>
      </c>
      <c r="H296" s="140">
        <v>4720</v>
      </c>
      <c r="I296" s="140"/>
      <c r="J296" s="140"/>
      <c r="K296" s="140"/>
      <c r="L296" s="140"/>
      <c r="M296" s="140"/>
      <c r="N296" s="140">
        <v>4720</v>
      </c>
      <c r="O296" s="140">
        <f t="shared" si="38"/>
        <v>0</v>
      </c>
      <c r="Q296" s="141"/>
      <c r="R296" s="141">
        <v>4720</v>
      </c>
      <c r="S296" s="141"/>
      <c r="T296" s="141"/>
      <c r="U296" s="141"/>
      <c r="V296" s="141"/>
      <c r="W296" s="141">
        <v>4720</v>
      </c>
      <c r="X296" s="141">
        <f t="shared" si="39"/>
        <v>0</v>
      </c>
      <c r="Z296" s="174"/>
      <c r="AA296" s="174">
        <v>4720</v>
      </c>
      <c r="AB296" s="174"/>
      <c r="AC296" s="174"/>
      <c r="AD296" s="174"/>
      <c r="AE296" s="174"/>
      <c r="AF296" s="174">
        <v>1180.03</v>
      </c>
      <c r="AG296" s="174">
        <f t="shared" si="40"/>
        <v>3539.9700000000003</v>
      </c>
      <c r="AI296" s="172">
        <v>4720</v>
      </c>
      <c r="AJ296" s="172">
        <f t="shared" si="41"/>
        <v>4720</v>
      </c>
      <c r="AK296" s="172">
        <f t="shared" si="41"/>
        <v>4720</v>
      </c>
      <c r="AL296" s="172">
        <f>IFERROR(VLOOKUP(B296,[2]rptBudgetaryBudgetCrossOrganiza!$A$4127:$N$4523,13,FALSE),"0")</f>
        <v>0</v>
      </c>
      <c r="AM296" s="172"/>
      <c r="AN296" s="172"/>
      <c r="AO296" s="172"/>
      <c r="AP296" s="172"/>
      <c r="AQ296" s="172"/>
      <c r="AS296" s="141"/>
      <c r="AT296" s="141"/>
      <c r="AU296" s="141"/>
      <c r="AV296" s="141"/>
      <c r="AW296" s="141"/>
      <c r="AX296" s="141"/>
      <c r="AY296" s="141"/>
      <c r="AZ296" s="141"/>
    </row>
    <row r="297" spans="2:52" x14ac:dyDescent="0.2">
      <c r="B297" s="142" t="s">
        <v>516</v>
      </c>
      <c r="C297" s="191" t="str">
        <f t="shared" si="35"/>
        <v>20</v>
      </c>
      <c r="D297" s="191" t="str">
        <f t="shared" si="36"/>
        <v>28</v>
      </c>
      <c r="E297" s="184" t="str">
        <f t="shared" si="37"/>
        <v>822</v>
      </c>
      <c r="F297" s="201" t="str">
        <f t="shared" si="42"/>
        <v>6600.25</v>
      </c>
      <c r="G297" s="142" t="s">
        <v>112</v>
      </c>
      <c r="H297" s="140">
        <v>4720</v>
      </c>
      <c r="I297" s="140"/>
      <c r="J297" s="140"/>
      <c r="K297" s="140"/>
      <c r="L297" s="140"/>
      <c r="M297" s="140"/>
      <c r="N297" s="140">
        <v>4720</v>
      </c>
      <c r="O297" s="140">
        <f t="shared" si="38"/>
        <v>0</v>
      </c>
      <c r="Q297" s="141"/>
      <c r="R297" s="141">
        <v>4720</v>
      </c>
      <c r="S297" s="141"/>
      <c r="T297" s="141"/>
      <c r="U297" s="141"/>
      <c r="V297" s="141"/>
      <c r="W297" s="141">
        <v>4720</v>
      </c>
      <c r="X297" s="141">
        <f t="shared" si="39"/>
        <v>0</v>
      </c>
      <c r="Z297" s="174"/>
      <c r="AA297" s="174">
        <v>4720</v>
      </c>
      <c r="AB297" s="174"/>
      <c r="AC297" s="174"/>
      <c r="AD297" s="174"/>
      <c r="AE297" s="174"/>
      <c r="AF297" s="174">
        <v>1180.03</v>
      </c>
      <c r="AG297" s="174">
        <f t="shared" si="40"/>
        <v>3539.9700000000003</v>
      </c>
      <c r="AI297" s="172">
        <v>4720</v>
      </c>
      <c r="AJ297" s="172">
        <f t="shared" si="41"/>
        <v>4720</v>
      </c>
      <c r="AK297" s="172">
        <f t="shared" si="41"/>
        <v>4720</v>
      </c>
      <c r="AL297" s="172">
        <f>IFERROR(VLOOKUP(B297,[2]rptBudgetaryBudgetCrossOrganiza!$A$4127:$N$4523,13,FALSE),"0")</f>
        <v>0</v>
      </c>
      <c r="AM297" s="172"/>
      <c r="AN297" s="172"/>
      <c r="AO297" s="172"/>
      <c r="AP297" s="172"/>
      <c r="AQ297" s="172"/>
      <c r="AS297" s="141"/>
      <c r="AT297" s="141"/>
      <c r="AU297" s="141"/>
      <c r="AV297" s="141"/>
      <c r="AW297" s="141"/>
      <c r="AX297" s="141"/>
      <c r="AY297" s="141"/>
      <c r="AZ297" s="141"/>
    </row>
    <row r="298" spans="2:52" x14ac:dyDescent="0.2">
      <c r="B298" s="142" t="s">
        <v>517</v>
      </c>
      <c r="C298" s="191" t="str">
        <f t="shared" si="35"/>
        <v>20</v>
      </c>
      <c r="D298" s="191" t="str">
        <f t="shared" si="36"/>
        <v>28</v>
      </c>
      <c r="E298" s="184" t="str">
        <f t="shared" si="37"/>
        <v>823</v>
      </c>
      <c r="F298" s="201" t="str">
        <f t="shared" si="42"/>
        <v>6600.25</v>
      </c>
      <c r="G298" s="142" t="s">
        <v>112</v>
      </c>
      <c r="H298" s="140">
        <v>4720</v>
      </c>
      <c r="I298" s="140"/>
      <c r="J298" s="140"/>
      <c r="K298" s="140"/>
      <c r="L298" s="140"/>
      <c r="M298" s="140"/>
      <c r="N298" s="140">
        <v>4720</v>
      </c>
      <c r="O298" s="140">
        <f t="shared" si="38"/>
        <v>0</v>
      </c>
      <c r="Q298" s="141"/>
      <c r="R298" s="141">
        <v>2950</v>
      </c>
      <c r="S298" s="141"/>
      <c r="T298" s="141"/>
      <c r="U298" s="141"/>
      <c r="V298" s="141"/>
      <c r="W298" s="141">
        <v>2950</v>
      </c>
      <c r="X298" s="141">
        <f t="shared" si="39"/>
        <v>0</v>
      </c>
      <c r="Z298" s="174"/>
      <c r="AA298" s="174">
        <v>2930</v>
      </c>
      <c r="AB298" s="174"/>
      <c r="AC298" s="174"/>
      <c r="AD298" s="174"/>
      <c r="AE298" s="174"/>
      <c r="AF298" s="174">
        <v>732.2</v>
      </c>
      <c r="AG298" s="174">
        <f t="shared" si="40"/>
        <v>2197.8000000000002</v>
      </c>
      <c r="AI298" s="172">
        <v>2930</v>
      </c>
      <c r="AJ298" s="172">
        <f t="shared" si="41"/>
        <v>2930</v>
      </c>
      <c r="AK298" s="172">
        <f t="shared" si="41"/>
        <v>2930</v>
      </c>
      <c r="AL298" s="172">
        <f>IFERROR(VLOOKUP(B298,[2]rptBudgetaryBudgetCrossOrganiza!$A$4127:$N$4523,13,FALSE),"0")</f>
        <v>0</v>
      </c>
      <c r="AM298" s="172"/>
      <c r="AN298" s="172"/>
      <c r="AO298" s="172"/>
      <c r="AP298" s="172"/>
      <c r="AQ298" s="172"/>
      <c r="AS298" s="141"/>
      <c r="AT298" s="141"/>
      <c r="AU298" s="141"/>
      <c r="AV298" s="141"/>
      <c r="AW298" s="141"/>
      <c r="AX298" s="141"/>
      <c r="AY298" s="141"/>
      <c r="AZ298" s="141"/>
    </row>
    <row r="299" spans="2:52" x14ac:dyDescent="0.2">
      <c r="B299" s="142" t="s">
        <v>518</v>
      </c>
      <c r="C299" s="191" t="str">
        <f t="shared" si="35"/>
        <v>20</v>
      </c>
      <c r="D299" s="191" t="str">
        <f t="shared" si="36"/>
        <v>28</v>
      </c>
      <c r="E299" s="184" t="str">
        <f t="shared" si="37"/>
        <v>824</v>
      </c>
      <c r="F299" s="201" t="str">
        <f t="shared" si="42"/>
        <v>6600.25</v>
      </c>
      <c r="G299" s="142" t="s">
        <v>112</v>
      </c>
      <c r="H299" s="140">
        <v>2360</v>
      </c>
      <c r="I299" s="140"/>
      <c r="J299" s="140"/>
      <c r="K299" s="140"/>
      <c r="L299" s="140"/>
      <c r="M299" s="140"/>
      <c r="N299" s="140">
        <v>2360</v>
      </c>
      <c r="O299" s="140">
        <f t="shared" si="38"/>
        <v>0</v>
      </c>
      <c r="Q299" s="141"/>
      <c r="R299" s="141">
        <v>2360</v>
      </c>
      <c r="S299" s="141"/>
      <c r="T299" s="141"/>
      <c r="U299" s="141"/>
      <c r="V299" s="141"/>
      <c r="W299" s="141">
        <v>2360</v>
      </c>
      <c r="X299" s="141">
        <f t="shared" si="39"/>
        <v>0</v>
      </c>
      <c r="Z299" s="174"/>
      <c r="AA299" s="174">
        <v>2360</v>
      </c>
      <c r="AB299" s="174"/>
      <c r="AC299" s="174"/>
      <c r="AD299" s="174"/>
      <c r="AE299" s="174"/>
      <c r="AF299" s="174">
        <v>589.70000000000005</v>
      </c>
      <c r="AG299" s="174">
        <f t="shared" si="40"/>
        <v>1770.3</v>
      </c>
      <c r="AI299" s="172">
        <v>2360</v>
      </c>
      <c r="AJ299" s="172">
        <f t="shared" si="41"/>
        <v>2360</v>
      </c>
      <c r="AK299" s="172">
        <f t="shared" si="41"/>
        <v>2360</v>
      </c>
      <c r="AL299" s="172">
        <f>IFERROR(VLOOKUP(B299,[2]rptBudgetaryBudgetCrossOrganiza!$A$4127:$N$4523,13,FALSE),"0")</f>
        <v>0</v>
      </c>
      <c r="AM299" s="172"/>
      <c r="AN299" s="172"/>
      <c r="AO299" s="172"/>
      <c r="AP299" s="172"/>
      <c r="AQ299" s="172"/>
      <c r="AS299" s="141"/>
      <c r="AT299" s="141"/>
      <c r="AU299" s="141"/>
      <c r="AV299" s="141"/>
      <c r="AW299" s="141"/>
      <c r="AX299" s="141"/>
      <c r="AY299" s="141"/>
      <c r="AZ299" s="141"/>
    </row>
    <row r="300" spans="2:52" x14ac:dyDescent="0.2">
      <c r="B300" s="142" t="s">
        <v>519</v>
      </c>
      <c r="C300" s="191" t="str">
        <f t="shared" si="35"/>
        <v>20</v>
      </c>
      <c r="D300" s="191" t="str">
        <f t="shared" si="36"/>
        <v>28</v>
      </c>
      <c r="E300" s="184" t="str">
        <f t="shared" si="37"/>
        <v>825</v>
      </c>
      <c r="F300" s="201" t="str">
        <f t="shared" si="42"/>
        <v>6600.25</v>
      </c>
      <c r="G300" s="142" t="s">
        <v>112</v>
      </c>
      <c r="H300" s="140">
        <v>4720</v>
      </c>
      <c r="I300" s="140"/>
      <c r="J300" s="140"/>
      <c r="K300" s="140"/>
      <c r="L300" s="140"/>
      <c r="M300" s="140"/>
      <c r="N300" s="140">
        <v>4720</v>
      </c>
      <c r="O300" s="140">
        <f t="shared" si="38"/>
        <v>0</v>
      </c>
      <c r="Q300" s="141"/>
      <c r="R300" s="141">
        <v>4720</v>
      </c>
      <c r="S300" s="141"/>
      <c r="T300" s="141"/>
      <c r="U300" s="141"/>
      <c r="V300" s="141"/>
      <c r="W300" s="141">
        <v>4720</v>
      </c>
      <c r="X300" s="141">
        <f t="shared" si="39"/>
        <v>0</v>
      </c>
      <c r="Z300" s="174"/>
      <c r="AA300" s="174">
        <v>4720</v>
      </c>
      <c r="AB300" s="174"/>
      <c r="AC300" s="174"/>
      <c r="AD300" s="174"/>
      <c r="AE300" s="174"/>
      <c r="AF300" s="174">
        <v>1180.03</v>
      </c>
      <c r="AG300" s="174">
        <f t="shared" si="40"/>
        <v>3539.9700000000003</v>
      </c>
      <c r="AI300" s="172">
        <v>4720</v>
      </c>
      <c r="AJ300" s="172">
        <f t="shared" si="41"/>
        <v>4720</v>
      </c>
      <c r="AK300" s="172">
        <f t="shared" si="41"/>
        <v>4720</v>
      </c>
      <c r="AL300" s="172">
        <f>IFERROR(VLOOKUP(B300,[2]rptBudgetaryBudgetCrossOrganiza!$A$4127:$N$4523,13,FALSE),"0")</f>
        <v>0</v>
      </c>
      <c r="AM300" s="172"/>
      <c r="AN300" s="172"/>
      <c r="AO300" s="172"/>
      <c r="AP300" s="172"/>
      <c r="AQ300" s="172"/>
      <c r="AS300" s="141"/>
      <c r="AT300" s="141"/>
      <c r="AU300" s="141"/>
      <c r="AV300" s="141"/>
      <c r="AW300" s="141"/>
      <c r="AX300" s="141"/>
      <c r="AY300" s="141"/>
      <c r="AZ300" s="141"/>
    </row>
    <row r="301" spans="2:52" x14ac:dyDescent="0.2">
      <c r="B301" s="142" t="s">
        <v>520</v>
      </c>
      <c r="C301" s="191" t="str">
        <f t="shared" si="35"/>
        <v>20</v>
      </c>
      <c r="D301" s="191" t="str">
        <f t="shared" si="36"/>
        <v>28</v>
      </c>
      <c r="E301" s="184" t="str">
        <f t="shared" si="37"/>
        <v>826</v>
      </c>
      <c r="F301" s="201" t="str">
        <f t="shared" si="42"/>
        <v>6600.25</v>
      </c>
      <c r="G301" s="142" t="s">
        <v>112</v>
      </c>
      <c r="H301" s="140">
        <v>4720</v>
      </c>
      <c r="I301" s="140"/>
      <c r="J301" s="140"/>
      <c r="K301" s="140"/>
      <c r="L301" s="140"/>
      <c r="M301" s="140"/>
      <c r="N301" s="140">
        <v>4720</v>
      </c>
      <c r="O301" s="140">
        <f t="shared" si="38"/>
        <v>0</v>
      </c>
      <c r="Q301" s="141"/>
      <c r="R301" s="141">
        <v>4720</v>
      </c>
      <c r="S301" s="141"/>
      <c r="T301" s="141"/>
      <c r="U301" s="141"/>
      <c r="V301" s="141"/>
      <c r="W301" s="141">
        <v>4720</v>
      </c>
      <c r="X301" s="141">
        <f t="shared" si="39"/>
        <v>0</v>
      </c>
      <c r="Z301" s="174"/>
      <c r="AA301" s="174">
        <v>4720</v>
      </c>
      <c r="AB301" s="174"/>
      <c r="AC301" s="174"/>
      <c r="AD301" s="174"/>
      <c r="AE301" s="174"/>
      <c r="AF301" s="174">
        <v>1180.03</v>
      </c>
      <c r="AG301" s="174">
        <f t="shared" si="40"/>
        <v>3539.9700000000003</v>
      </c>
      <c r="AI301" s="172">
        <v>4720</v>
      </c>
      <c r="AJ301" s="172">
        <f t="shared" si="41"/>
        <v>4720</v>
      </c>
      <c r="AK301" s="172">
        <f t="shared" si="41"/>
        <v>4720</v>
      </c>
      <c r="AL301" s="172">
        <f>IFERROR(VLOOKUP(B301,[2]rptBudgetaryBudgetCrossOrganiza!$A$4127:$N$4523,13,FALSE),"0")</f>
        <v>0</v>
      </c>
      <c r="AM301" s="172"/>
      <c r="AN301" s="172"/>
      <c r="AO301" s="172"/>
      <c r="AP301" s="172"/>
      <c r="AQ301" s="172"/>
      <c r="AS301" s="141"/>
      <c r="AT301" s="141"/>
      <c r="AU301" s="141"/>
      <c r="AV301" s="141"/>
      <c r="AW301" s="141"/>
      <c r="AX301" s="141"/>
      <c r="AY301" s="141"/>
      <c r="AZ301" s="141"/>
    </row>
    <row r="302" spans="2:52" x14ac:dyDescent="0.2">
      <c r="B302" s="142" t="s">
        <v>521</v>
      </c>
      <c r="C302" s="191" t="str">
        <f t="shared" si="35"/>
        <v>20</v>
      </c>
      <c r="D302" s="191" t="str">
        <f t="shared" si="36"/>
        <v>28</v>
      </c>
      <c r="E302" s="184" t="str">
        <f t="shared" si="37"/>
        <v>827</v>
      </c>
      <c r="F302" s="201" t="str">
        <f t="shared" si="42"/>
        <v>6600.25</v>
      </c>
      <c r="G302" s="142" t="s">
        <v>112</v>
      </c>
      <c r="H302" s="140">
        <v>4720</v>
      </c>
      <c r="I302" s="140"/>
      <c r="J302" s="140"/>
      <c r="K302" s="140"/>
      <c r="L302" s="140"/>
      <c r="M302" s="140"/>
      <c r="N302" s="140">
        <v>4720</v>
      </c>
      <c r="O302" s="140">
        <f t="shared" si="38"/>
        <v>0</v>
      </c>
      <c r="Q302" s="141"/>
      <c r="R302" s="141">
        <v>4720</v>
      </c>
      <c r="S302" s="141"/>
      <c r="T302" s="141"/>
      <c r="U302" s="141"/>
      <c r="V302" s="141"/>
      <c r="W302" s="141">
        <v>4720</v>
      </c>
      <c r="X302" s="141">
        <f t="shared" si="39"/>
        <v>0</v>
      </c>
      <c r="Z302" s="174"/>
      <c r="AA302" s="174">
        <v>4720</v>
      </c>
      <c r="AB302" s="174"/>
      <c r="AC302" s="174"/>
      <c r="AD302" s="174"/>
      <c r="AE302" s="174"/>
      <c r="AF302" s="174">
        <v>1180.03</v>
      </c>
      <c r="AG302" s="174">
        <f t="shared" si="40"/>
        <v>3539.9700000000003</v>
      </c>
      <c r="AI302" s="172">
        <v>4720</v>
      </c>
      <c r="AJ302" s="172">
        <f t="shared" si="41"/>
        <v>4720</v>
      </c>
      <c r="AK302" s="172">
        <f t="shared" si="41"/>
        <v>4720</v>
      </c>
      <c r="AL302" s="172">
        <f>IFERROR(VLOOKUP(B302,[2]rptBudgetaryBudgetCrossOrganiza!$A$4127:$N$4523,13,FALSE),"0")</f>
        <v>0</v>
      </c>
      <c r="AM302" s="172"/>
      <c r="AN302" s="172"/>
      <c r="AO302" s="172"/>
      <c r="AP302" s="172"/>
      <c r="AQ302" s="172"/>
      <c r="AS302" s="141"/>
      <c r="AT302" s="141"/>
      <c r="AU302" s="141"/>
      <c r="AV302" s="141"/>
      <c r="AW302" s="141"/>
      <c r="AX302" s="141"/>
      <c r="AY302" s="141"/>
      <c r="AZ302" s="141"/>
    </row>
    <row r="303" spans="2:52" x14ac:dyDescent="0.2">
      <c r="B303" s="142" t="s">
        <v>522</v>
      </c>
      <c r="C303" s="191" t="str">
        <f t="shared" si="35"/>
        <v>20</v>
      </c>
      <c r="D303" s="191" t="str">
        <f t="shared" si="36"/>
        <v>28</v>
      </c>
      <c r="E303" s="184" t="str">
        <f t="shared" si="37"/>
        <v>828</v>
      </c>
      <c r="F303" s="201" t="str">
        <f t="shared" si="42"/>
        <v>6600.25</v>
      </c>
      <c r="G303" s="142" t="s">
        <v>112</v>
      </c>
      <c r="H303" s="140">
        <v>0</v>
      </c>
      <c r="I303" s="140"/>
      <c r="J303" s="140"/>
      <c r="K303" s="140"/>
      <c r="L303" s="140"/>
      <c r="M303" s="140"/>
      <c r="N303" s="140">
        <v>0</v>
      </c>
      <c r="O303" s="140">
        <f t="shared" si="38"/>
        <v>0</v>
      </c>
      <c r="Q303" s="141"/>
      <c r="R303" s="141">
        <v>0</v>
      </c>
      <c r="S303" s="141"/>
      <c r="T303" s="141"/>
      <c r="U303" s="141"/>
      <c r="V303" s="141"/>
      <c r="W303" s="141">
        <v>0</v>
      </c>
      <c r="X303" s="141">
        <f t="shared" si="39"/>
        <v>0</v>
      </c>
      <c r="Z303" s="174"/>
      <c r="AA303" s="174">
        <v>0</v>
      </c>
      <c r="AB303" s="174"/>
      <c r="AC303" s="174"/>
      <c r="AD303" s="174"/>
      <c r="AE303" s="174"/>
      <c r="AF303" s="174">
        <v>0</v>
      </c>
      <c r="AG303" s="174">
        <f t="shared" si="40"/>
        <v>0</v>
      </c>
      <c r="AI303" s="172">
        <v>0</v>
      </c>
      <c r="AJ303" s="172">
        <f t="shared" si="41"/>
        <v>0</v>
      </c>
      <c r="AK303" s="172">
        <f t="shared" si="41"/>
        <v>0</v>
      </c>
      <c r="AL303" s="172">
        <f>IFERROR(VLOOKUP(B303,[2]rptBudgetaryBudgetCrossOrganiza!$A$4127:$N$4523,13,FALSE),"0")</f>
        <v>0</v>
      </c>
      <c r="AM303" s="172"/>
      <c r="AN303" s="172"/>
      <c r="AO303" s="172"/>
      <c r="AP303" s="172"/>
      <c r="AQ303" s="172"/>
      <c r="AS303" s="141"/>
      <c r="AT303" s="141"/>
      <c r="AU303" s="141"/>
      <c r="AV303" s="141"/>
      <c r="AW303" s="141"/>
      <c r="AX303" s="141"/>
      <c r="AY303" s="141"/>
      <c r="AZ303" s="141"/>
    </row>
    <row r="304" spans="2:52" x14ac:dyDescent="0.2">
      <c r="B304" s="142" t="s">
        <v>523</v>
      </c>
      <c r="C304" s="191" t="str">
        <f t="shared" si="35"/>
        <v>20</v>
      </c>
      <c r="D304" s="191" t="str">
        <f t="shared" si="36"/>
        <v>28</v>
      </c>
      <c r="E304" s="184" t="str">
        <f t="shared" si="37"/>
        <v>829</v>
      </c>
      <c r="F304" s="201" t="str">
        <f t="shared" si="42"/>
        <v>6600.25</v>
      </c>
      <c r="G304" s="142" t="s">
        <v>112</v>
      </c>
      <c r="H304" s="140">
        <v>4720</v>
      </c>
      <c r="I304" s="140"/>
      <c r="J304" s="140"/>
      <c r="K304" s="140"/>
      <c r="L304" s="140"/>
      <c r="M304" s="140"/>
      <c r="N304" s="140">
        <v>4720</v>
      </c>
      <c r="O304" s="140">
        <f t="shared" si="38"/>
        <v>0</v>
      </c>
      <c r="Q304" s="141"/>
      <c r="R304" s="141">
        <v>4720</v>
      </c>
      <c r="S304" s="141"/>
      <c r="T304" s="141"/>
      <c r="U304" s="141"/>
      <c r="V304" s="141"/>
      <c r="W304" s="141">
        <v>4720</v>
      </c>
      <c r="X304" s="141">
        <f t="shared" si="39"/>
        <v>0</v>
      </c>
      <c r="Z304" s="174"/>
      <c r="AA304" s="174">
        <v>4720</v>
      </c>
      <c r="AB304" s="174"/>
      <c r="AC304" s="174"/>
      <c r="AD304" s="174"/>
      <c r="AE304" s="174"/>
      <c r="AF304" s="174">
        <v>1180.03</v>
      </c>
      <c r="AG304" s="174">
        <f t="shared" si="40"/>
        <v>3539.9700000000003</v>
      </c>
      <c r="AI304" s="172">
        <v>4720</v>
      </c>
      <c r="AJ304" s="172">
        <f t="shared" si="41"/>
        <v>4720</v>
      </c>
      <c r="AK304" s="172">
        <f t="shared" si="41"/>
        <v>4720</v>
      </c>
      <c r="AL304" s="172">
        <f>IFERROR(VLOOKUP(B304,[2]rptBudgetaryBudgetCrossOrganiza!$A$4127:$N$4523,13,FALSE),"0")</f>
        <v>0</v>
      </c>
      <c r="AM304" s="172"/>
      <c r="AN304" s="172"/>
      <c r="AO304" s="172"/>
      <c r="AP304" s="172"/>
      <c r="AQ304" s="172"/>
      <c r="AS304" s="141"/>
      <c r="AT304" s="141"/>
      <c r="AU304" s="141"/>
      <c r="AV304" s="141"/>
      <c r="AW304" s="141"/>
      <c r="AX304" s="141"/>
      <c r="AY304" s="141"/>
      <c r="AZ304" s="141"/>
    </row>
    <row r="305" spans="2:52" x14ac:dyDescent="0.2">
      <c r="B305" s="142" t="s">
        <v>524</v>
      </c>
      <c r="C305" s="191" t="str">
        <f t="shared" si="35"/>
        <v>20</v>
      </c>
      <c r="D305" s="191" t="str">
        <f t="shared" si="36"/>
        <v>28</v>
      </c>
      <c r="E305" s="184" t="str">
        <f t="shared" si="37"/>
        <v>831</v>
      </c>
      <c r="F305" s="201" t="str">
        <f t="shared" si="42"/>
        <v>6600.25</v>
      </c>
      <c r="G305" s="142" t="s">
        <v>112</v>
      </c>
      <c r="H305" s="140">
        <v>0</v>
      </c>
      <c r="I305" s="140"/>
      <c r="J305" s="140"/>
      <c r="K305" s="140"/>
      <c r="L305" s="140"/>
      <c r="M305" s="140"/>
      <c r="N305" s="140">
        <v>0</v>
      </c>
      <c r="O305" s="140">
        <f t="shared" si="38"/>
        <v>0</v>
      </c>
      <c r="Q305" s="141"/>
      <c r="R305" s="141">
        <v>0</v>
      </c>
      <c r="S305" s="141"/>
      <c r="T305" s="141"/>
      <c r="U305" s="141"/>
      <c r="V305" s="141"/>
      <c r="W305" s="141">
        <v>0</v>
      </c>
      <c r="X305" s="141">
        <f t="shared" si="39"/>
        <v>0</v>
      </c>
      <c r="Z305" s="174"/>
      <c r="AA305" s="174">
        <v>0</v>
      </c>
      <c r="AB305" s="174"/>
      <c r="AC305" s="174"/>
      <c r="AD305" s="174"/>
      <c r="AE305" s="174"/>
      <c r="AF305" s="174">
        <v>0</v>
      </c>
      <c r="AG305" s="174">
        <f t="shared" si="40"/>
        <v>0</v>
      </c>
      <c r="AI305" s="172">
        <v>0</v>
      </c>
      <c r="AJ305" s="172">
        <f t="shared" si="41"/>
        <v>0</v>
      </c>
      <c r="AK305" s="172">
        <f t="shared" si="41"/>
        <v>0</v>
      </c>
      <c r="AL305" s="172">
        <f>IFERROR(VLOOKUP(B305,[2]rptBudgetaryBudgetCrossOrganiza!$A$4127:$N$4523,13,FALSE),"0")</f>
        <v>0</v>
      </c>
      <c r="AM305" s="172"/>
      <c r="AN305" s="172"/>
      <c r="AO305" s="172"/>
      <c r="AP305" s="172"/>
      <c r="AQ305" s="172"/>
      <c r="AS305" s="141"/>
      <c r="AT305" s="141"/>
      <c r="AU305" s="141"/>
      <c r="AV305" s="141"/>
      <c r="AW305" s="141"/>
      <c r="AX305" s="141"/>
      <c r="AY305" s="141"/>
      <c r="AZ305" s="141"/>
    </row>
    <row r="306" spans="2:52" x14ac:dyDescent="0.2">
      <c r="B306" s="142" t="s">
        <v>525</v>
      </c>
      <c r="C306" s="191" t="str">
        <f t="shared" si="35"/>
        <v>20</v>
      </c>
      <c r="D306" s="191" t="str">
        <f t="shared" si="36"/>
        <v>28</v>
      </c>
      <c r="E306" s="184" t="str">
        <f t="shared" si="37"/>
        <v>832</v>
      </c>
      <c r="F306" s="201" t="str">
        <f t="shared" si="42"/>
        <v>6600.25</v>
      </c>
      <c r="G306" s="142" t="s">
        <v>112</v>
      </c>
      <c r="H306" s="140">
        <v>4720</v>
      </c>
      <c r="I306" s="140"/>
      <c r="J306" s="140"/>
      <c r="K306" s="140"/>
      <c r="L306" s="140"/>
      <c r="M306" s="140"/>
      <c r="N306" s="140">
        <v>4720</v>
      </c>
      <c r="O306" s="140">
        <f t="shared" si="38"/>
        <v>0</v>
      </c>
      <c r="Q306" s="141"/>
      <c r="R306" s="141">
        <v>4720</v>
      </c>
      <c r="S306" s="141"/>
      <c r="T306" s="141"/>
      <c r="U306" s="141"/>
      <c r="V306" s="141"/>
      <c r="W306" s="141">
        <v>4720</v>
      </c>
      <c r="X306" s="141">
        <f t="shared" si="39"/>
        <v>0</v>
      </c>
      <c r="Z306" s="174"/>
      <c r="AA306" s="174">
        <v>4720</v>
      </c>
      <c r="AB306" s="174"/>
      <c r="AC306" s="174"/>
      <c r="AD306" s="174"/>
      <c r="AE306" s="174"/>
      <c r="AF306" s="174">
        <v>1180.03</v>
      </c>
      <c r="AG306" s="174">
        <f t="shared" si="40"/>
        <v>3539.9700000000003</v>
      </c>
      <c r="AI306" s="172">
        <v>4720</v>
      </c>
      <c r="AJ306" s="172">
        <f t="shared" si="41"/>
        <v>4720</v>
      </c>
      <c r="AK306" s="172">
        <f t="shared" si="41"/>
        <v>4720</v>
      </c>
      <c r="AL306" s="172">
        <f>IFERROR(VLOOKUP(B306,[2]rptBudgetaryBudgetCrossOrganiza!$A$4127:$N$4523,13,FALSE),"0")</f>
        <v>0</v>
      </c>
      <c r="AM306" s="172"/>
      <c r="AN306" s="172"/>
      <c r="AO306" s="172"/>
      <c r="AP306" s="172"/>
      <c r="AQ306" s="172"/>
      <c r="AS306" s="141"/>
      <c r="AT306" s="141"/>
      <c r="AU306" s="141"/>
      <c r="AV306" s="141"/>
      <c r="AW306" s="141"/>
      <c r="AX306" s="141"/>
      <c r="AY306" s="141"/>
      <c r="AZ306" s="141"/>
    </row>
    <row r="307" spans="2:52" x14ac:dyDescent="0.2">
      <c r="B307" s="142" t="s">
        <v>526</v>
      </c>
      <c r="C307" s="191" t="str">
        <f t="shared" si="35"/>
        <v>20</v>
      </c>
      <c r="D307" s="191" t="str">
        <f t="shared" si="36"/>
        <v>28</v>
      </c>
      <c r="E307" s="184" t="str">
        <f t="shared" si="37"/>
        <v>833</v>
      </c>
      <c r="F307" s="201" t="str">
        <f t="shared" si="42"/>
        <v>6600.25</v>
      </c>
      <c r="G307" s="142" t="s">
        <v>112</v>
      </c>
      <c r="H307" s="140">
        <v>4720</v>
      </c>
      <c r="I307" s="140"/>
      <c r="J307" s="140"/>
      <c r="K307" s="140"/>
      <c r="L307" s="140"/>
      <c r="M307" s="140"/>
      <c r="N307" s="140">
        <v>4720</v>
      </c>
      <c r="O307" s="140">
        <f t="shared" si="38"/>
        <v>0</v>
      </c>
      <c r="Q307" s="141"/>
      <c r="R307" s="141">
        <v>4720</v>
      </c>
      <c r="S307" s="141"/>
      <c r="T307" s="141"/>
      <c r="U307" s="141"/>
      <c r="V307" s="141"/>
      <c r="W307" s="141">
        <v>4720</v>
      </c>
      <c r="X307" s="141">
        <f t="shared" si="39"/>
        <v>0</v>
      </c>
      <c r="Z307" s="174"/>
      <c r="AA307" s="174">
        <v>4720</v>
      </c>
      <c r="AB307" s="174"/>
      <c r="AC307" s="174"/>
      <c r="AD307" s="174"/>
      <c r="AE307" s="174"/>
      <c r="AF307" s="174">
        <v>1180.03</v>
      </c>
      <c r="AG307" s="174">
        <f t="shared" si="40"/>
        <v>3539.9700000000003</v>
      </c>
      <c r="AI307" s="172">
        <v>4720</v>
      </c>
      <c r="AJ307" s="172">
        <f t="shared" si="41"/>
        <v>4720</v>
      </c>
      <c r="AK307" s="172">
        <f t="shared" si="41"/>
        <v>4720</v>
      </c>
      <c r="AL307" s="172">
        <f>IFERROR(VLOOKUP(B307,[2]rptBudgetaryBudgetCrossOrganiza!$A$4127:$N$4523,13,FALSE),"0")</f>
        <v>0</v>
      </c>
      <c r="AM307" s="172"/>
      <c r="AN307" s="172"/>
      <c r="AO307" s="172"/>
      <c r="AP307" s="172"/>
      <c r="AQ307" s="172"/>
      <c r="AS307" s="141"/>
      <c r="AT307" s="141"/>
      <c r="AU307" s="141"/>
      <c r="AV307" s="141"/>
      <c r="AW307" s="141"/>
      <c r="AX307" s="141"/>
      <c r="AY307" s="141"/>
      <c r="AZ307" s="141"/>
    </row>
    <row r="308" spans="2:52" x14ac:dyDescent="0.2">
      <c r="B308" s="142" t="s">
        <v>527</v>
      </c>
      <c r="C308" s="191" t="str">
        <f t="shared" si="35"/>
        <v>20</v>
      </c>
      <c r="D308" s="191" t="str">
        <f t="shared" si="36"/>
        <v>28</v>
      </c>
      <c r="E308" s="184" t="str">
        <f t="shared" si="37"/>
        <v>834</v>
      </c>
      <c r="F308" s="201" t="str">
        <f t="shared" si="42"/>
        <v>6600.25</v>
      </c>
      <c r="G308" s="142" t="s">
        <v>112</v>
      </c>
      <c r="H308" s="140">
        <v>275</v>
      </c>
      <c r="I308" s="140"/>
      <c r="J308" s="140"/>
      <c r="K308" s="140"/>
      <c r="L308" s="140"/>
      <c r="M308" s="140"/>
      <c r="N308" s="140">
        <v>275</v>
      </c>
      <c r="O308" s="140">
        <f t="shared" si="38"/>
        <v>0</v>
      </c>
      <c r="Q308" s="141"/>
      <c r="R308" s="141">
        <v>275</v>
      </c>
      <c r="S308" s="141"/>
      <c r="T308" s="141"/>
      <c r="U308" s="141"/>
      <c r="V308" s="141"/>
      <c r="W308" s="141">
        <v>275</v>
      </c>
      <c r="X308" s="141">
        <f t="shared" si="39"/>
        <v>0</v>
      </c>
      <c r="Z308" s="174"/>
      <c r="AA308" s="174">
        <v>275</v>
      </c>
      <c r="AB308" s="174"/>
      <c r="AC308" s="174"/>
      <c r="AD308" s="174"/>
      <c r="AE308" s="174"/>
      <c r="AF308" s="174">
        <v>68.45</v>
      </c>
      <c r="AG308" s="174">
        <f t="shared" si="40"/>
        <v>206.55</v>
      </c>
      <c r="AI308" s="172">
        <v>275</v>
      </c>
      <c r="AJ308" s="172">
        <f t="shared" si="41"/>
        <v>275</v>
      </c>
      <c r="AK308" s="172">
        <f t="shared" si="41"/>
        <v>275</v>
      </c>
      <c r="AL308" s="172">
        <f>IFERROR(VLOOKUP(B308,[2]rptBudgetaryBudgetCrossOrganiza!$A$4127:$N$4523,13,FALSE),"0")</f>
        <v>0</v>
      </c>
      <c r="AM308" s="172"/>
      <c r="AN308" s="172"/>
      <c r="AO308" s="172"/>
      <c r="AP308" s="172"/>
      <c r="AQ308" s="172"/>
      <c r="AS308" s="141"/>
      <c r="AT308" s="141"/>
      <c r="AU308" s="141"/>
      <c r="AV308" s="141"/>
      <c r="AW308" s="141"/>
      <c r="AX308" s="141"/>
      <c r="AY308" s="141"/>
      <c r="AZ308" s="141"/>
    </row>
    <row r="309" spans="2:52" x14ac:dyDescent="0.2">
      <c r="B309" s="142" t="s">
        <v>528</v>
      </c>
      <c r="C309" s="191" t="str">
        <f t="shared" si="35"/>
        <v>20</v>
      </c>
      <c r="D309" s="191" t="str">
        <f t="shared" si="36"/>
        <v>28</v>
      </c>
      <c r="E309" s="184" t="str">
        <f t="shared" si="37"/>
        <v>835</v>
      </c>
      <c r="F309" s="201" t="str">
        <f t="shared" si="42"/>
        <v>6600.25</v>
      </c>
      <c r="G309" s="142" t="s">
        <v>112</v>
      </c>
      <c r="H309" s="140">
        <v>4720</v>
      </c>
      <c r="I309" s="140"/>
      <c r="J309" s="140"/>
      <c r="K309" s="140"/>
      <c r="L309" s="140"/>
      <c r="M309" s="140"/>
      <c r="N309" s="140">
        <v>4720</v>
      </c>
      <c r="O309" s="140">
        <f t="shared" si="38"/>
        <v>0</v>
      </c>
      <c r="Q309" s="141"/>
      <c r="R309" s="141">
        <v>4720</v>
      </c>
      <c r="S309" s="141"/>
      <c r="T309" s="141"/>
      <c r="U309" s="141"/>
      <c r="V309" s="141"/>
      <c r="W309" s="141">
        <v>4720</v>
      </c>
      <c r="X309" s="141">
        <f t="shared" si="39"/>
        <v>0</v>
      </c>
      <c r="Z309" s="174"/>
      <c r="AA309" s="174">
        <v>4720</v>
      </c>
      <c r="AB309" s="174"/>
      <c r="AC309" s="174"/>
      <c r="AD309" s="174"/>
      <c r="AE309" s="174"/>
      <c r="AF309" s="174">
        <v>1180.03</v>
      </c>
      <c r="AG309" s="174">
        <f t="shared" si="40"/>
        <v>3539.9700000000003</v>
      </c>
      <c r="AI309" s="172">
        <v>4720</v>
      </c>
      <c r="AJ309" s="172">
        <f t="shared" si="41"/>
        <v>4720</v>
      </c>
      <c r="AK309" s="172">
        <f t="shared" si="41"/>
        <v>4720</v>
      </c>
      <c r="AL309" s="172">
        <f>IFERROR(VLOOKUP(B309,[2]rptBudgetaryBudgetCrossOrganiza!$A$4127:$N$4523,13,FALSE),"0")</f>
        <v>0</v>
      </c>
      <c r="AM309" s="172"/>
      <c r="AN309" s="172"/>
      <c r="AO309" s="172"/>
      <c r="AP309" s="172"/>
      <c r="AQ309" s="172"/>
      <c r="AS309" s="141"/>
      <c r="AT309" s="141"/>
      <c r="AU309" s="141"/>
      <c r="AV309" s="141"/>
      <c r="AW309" s="141"/>
      <c r="AX309" s="141"/>
      <c r="AY309" s="141"/>
      <c r="AZ309" s="141"/>
    </row>
    <row r="310" spans="2:52" x14ac:dyDescent="0.2">
      <c r="B310" s="142" t="s">
        <v>529</v>
      </c>
      <c r="C310" s="191" t="str">
        <f t="shared" si="35"/>
        <v>20</v>
      </c>
      <c r="D310" s="191" t="str">
        <f t="shared" si="36"/>
        <v>28</v>
      </c>
      <c r="E310" s="184" t="str">
        <f t="shared" si="37"/>
        <v>836</v>
      </c>
      <c r="F310" s="201" t="str">
        <f t="shared" si="42"/>
        <v>6600.25</v>
      </c>
      <c r="G310" s="142" t="s">
        <v>112</v>
      </c>
      <c r="H310" s="140">
        <v>4720</v>
      </c>
      <c r="I310" s="140"/>
      <c r="J310" s="140"/>
      <c r="K310" s="140"/>
      <c r="L310" s="140"/>
      <c r="M310" s="140"/>
      <c r="N310" s="140">
        <v>4720</v>
      </c>
      <c r="O310" s="140">
        <f t="shared" si="38"/>
        <v>0</v>
      </c>
      <c r="Q310" s="141"/>
      <c r="R310" s="141">
        <v>4720</v>
      </c>
      <c r="S310" s="141"/>
      <c r="T310" s="141"/>
      <c r="U310" s="141"/>
      <c r="V310" s="141"/>
      <c r="W310" s="141">
        <v>4720</v>
      </c>
      <c r="X310" s="141">
        <f t="shared" si="39"/>
        <v>0</v>
      </c>
      <c r="Z310" s="174"/>
      <c r="AA310" s="174">
        <v>4720</v>
      </c>
      <c r="AB310" s="174"/>
      <c r="AC310" s="174"/>
      <c r="AD310" s="174"/>
      <c r="AE310" s="174"/>
      <c r="AF310" s="174">
        <v>1180.03</v>
      </c>
      <c r="AG310" s="174">
        <f t="shared" si="40"/>
        <v>3539.9700000000003</v>
      </c>
      <c r="AI310" s="172">
        <v>4720</v>
      </c>
      <c r="AJ310" s="172">
        <f t="shared" si="41"/>
        <v>4720</v>
      </c>
      <c r="AK310" s="172">
        <f t="shared" si="41"/>
        <v>4720</v>
      </c>
      <c r="AL310" s="172">
        <f>IFERROR(VLOOKUP(B310,[2]rptBudgetaryBudgetCrossOrganiza!$A$4127:$N$4523,13,FALSE),"0")</f>
        <v>0</v>
      </c>
      <c r="AM310" s="172"/>
      <c r="AN310" s="172"/>
      <c r="AO310" s="172"/>
      <c r="AP310" s="172"/>
      <c r="AQ310" s="172"/>
      <c r="AS310" s="141"/>
      <c r="AT310" s="141"/>
      <c r="AU310" s="141"/>
      <c r="AV310" s="141"/>
      <c r="AW310" s="141"/>
      <c r="AX310" s="141"/>
      <c r="AY310" s="141"/>
      <c r="AZ310" s="141"/>
    </row>
    <row r="311" spans="2:52" x14ac:dyDescent="0.2">
      <c r="B311" s="142" t="s">
        <v>530</v>
      </c>
      <c r="C311" s="191" t="str">
        <f t="shared" si="35"/>
        <v>20</v>
      </c>
      <c r="D311" s="191" t="str">
        <f t="shared" si="36"/>
        <v>28</v>
      </c>
      <c r="E311" s="184" t="str">
        <f t="shared" si="37"/>
        <v>837</v>
      </c>
      <c r="F311" s="201" t="str">
        <f t="shared" si="42"/>
        <v>6600.25</v>
      </c>
      <c r="G311" s="142" t="s">
        <v>112</v>
      </c>
      <c r="H311" s="140">
        <v>2375</v>
      </c>
      <c r="I311" s="140"/>
      <c r="J311" s="140"/>
      <c r="K311" s="140"/>
      <c r="L311" s="140"/>
      <c r="M311" s="140"/>
      <c r="N311" s="140">
        <v>2375</v>
      </c>
      <c r="O311" s="140">
        <f t="shared" si="38"/>
        <v>0</v>
      </c>
      <c r="Q311" s="141"/>
      <c r="R311" s="141">
        <v>2375</v>
      </c>
      <c r="S311" s="141"/>
      <c r="T311" s="141"/>
      <c r="U311" s="141"/>
      <c r="V311" s="141"/>
      <c r="W311" s="141">
        <v>2375</v>
      </c>
      <c r="X311" s="141">
        <f t="shared" si="39"/>
        <v>0</v>
      </c>
      <c r="Z311" s="174"/>
      <c r="AA311" s="174">
        <v>2375</v>
      </c>
      <c r="AB311" s="174"/>
      <c r="AC311" s="174"/>
      <c r="AD311" s="174"/>
      <c r="AE311" s="174"/>
      <c r="AF311" s="174">
        <v>593.48</v>
      </c>
      <c r="AG311" s="174">
        <f t="shared" si="40"/>
        <v>1781.52</v>
      </c>
      <c r="AI311" s="172">
        <v>2375</v>
      </c>
      <c r="AJ311" s="172">
        <f t="shared" si="41"/>
        <v>2375</v>
      </c>
      <c r="AK311" s="172">
        <f t="shared" si="41"/>
        <v>2375</v>
      </c>
      <c r="AL311" s="172">
        <f>IFERROR(VLOOKUP(B311,[2]rptBudgetaryBudgetCrossOrganiza!$A$4127:$N$4523,13,FALSE),"0")</f>
        <v>0</v>
      </c>
      <c r="AM311" s="172"/>
      <c r="AN311" s="172"/>
      <c r="AO311" s="172"/>
      <c r="AP311" s="172"/>
      <c r="AQ311" s="172"/>
      <c r="AS311" s="141"/>
      <c r="AT311" s="141"/>
      <c r="AU311" s="141"/>
      <c r="AV311" s="141"/>
      <c r="AW311" s="141"/>
      <c r="AX311" s="141"/>
      <c r="AY311" s="141"/>
      <c r="AZ311" s="141"/>
    </row>
    <row r="312" spans="2:52" x14ac:dyDescent="0.2">
      <c r="B312" s="142" t="s">
        <v>531</v>
      </c>
      <c r="C312" s="191" t="str">
        <f t="shared" si="35"/>
        <v>20</v>
      </c>
      <c r="D312" s="191" t="str">
        <f t="shared" si="36"/>
        <v>28</v>
      </c>
      <c r="E312" s="184" t="str">
        <f t="shared" si="37"/>
        <v>802</v>
      </c>
      <c r="F312" s="201" t="str">
        <f t="shared" si="42"/>
        <v>6600.27</v>
      </c>
      <c r="G312" s="142" t="s">
        <v>136</v>
      </c>
      <c r="H312" s="140">
        <v>11000</v>
      </c>
      <c r="I312" s="140"/>
      <c r="J312" s="140"/>
      <c r="K312" s="140"/>
      <c r="L312" s="140"/>
      <c r="M312" s="140"/>
      <c r="N312" s="140">
        <v>7901.19</v>
      </c>
      <c r="O312" s="140">
        <f t="shared" si="38"/>
        <v>3098.8100000000004</v>
      </c>
      <c r="Q312" s="141"/>
      <c r="R312" s="141">
        <v>11250</v>
      </c>
      <c r="S312" s="141"/>
      <c r="T312" s="141"/>
      <c r="U312" s="141"/>
      <c r="V312" s="141"/>
      <c r="W312" s="141">
        <v>5019.59</v>
      </c>
      <c r="X312" s="141">
        <f t="shared" si="39"/>
        <v>6230.41</v>
      </c>
      <c r="Z312" s="174"/>
      <c r="AA312" s="174">
        <v>11500</v>
      </c>
      <c r="AB312" s="174"/>
      <c r="AC312" s="174"/>
      <c r="AD312" s="174"/>
      <c r="AE312" s="174"/>
      <c r="AF312" s="174">
        <v>6691.75</v>
      </c>
      <c r="AG312" s="174">
        <f t="shared" si="40"/>
        <v>4808.25</v>
      </c>
      <c r="AI312" s="172">
        <v>11500</v>
      </c>
      <c r="AJ312" s="172">
        <f t="shared" si="41"/>
        <v>11500</v>
      </c>
      <c r="AK312" s="172">
        <f t="shared" si="41"/>
        <v>11500</v>
      </c>
      <c r="AL312" s="172">
        <f>IFERROR(VLOOKUP(B312,[2]rptBudgetaryBudgetCrossOrganiza!$A$4127:$N$4523,13,FALSE),"0")</f>
        <v>0</v>
      </c>
      <c r="AM312" s="172"/>
      <c r="AN312" s="172"/>
      <c r="AO312" s="172"/>
      <c r="AP312" s="172"/>
      <c r="AQ312" s="172"/>
      <c r="AS312" s="141"/>
      <c r="AT312" s="141"/>
      <c r="AU312" s="141"/>
      <c r="AV312" s="141"/>
      <c r="AW312" s="141"/>
      <c r="AX312" s="141"/>
      <c r="AY312" s="141"/>
      <c r="AZ312" s="141"/>
    </row>
    <row r="313" spans="2:52" x14ac:dyDescent="0.2">
      <c r="B313" s="142" t="s">
        <v>532</v>
      </c>
      <c r="C313" s="191" t="str">
        <f t="shared" si="35"/>
        <v>20</v>
      </c>
      <c r="D313" s="191" t="str">
        <f t="shared" si="36"/>
        <v>28</v>
      </c>
      <c r="E313" s="184" t="str">
        <f t="shared" si="37"/>
        <v>803</v>
      </c>
      <c r="F313" s="201" t="str">
        <f t="shared" si="42"/>
        <v>6600.27</v>
      </c>
      <c r="G313" s="142" t="s">
        <v>136</v>
      </c>
      <c r="H313" s="140">
        <v>0</v>
      </c>
      <c r="I313" s="140"/>
      <c r="J313" s="140"/>
      <c r="K313" s="140"/>
      <c r="L313" s="140"/>
      <c r="M313" s="140"/>
      <c r="N313" s="140">
        <v>15370.89</v>
      </c>
      <c r="O313" s="140">
        <f t="shared" si="38"/>
        <v>-15370.89</v>
      </c>
      <c r="Q313" s="141"/>
      <c r="R313" s="141">
        <v>17500</v>
      </c>
      <c r="S313" s="141"/>
      <c r="T313" s="141"/>
      <c r="U313" s="141"/>
      <c r="V313" s="141"/>
      <c r="W313" s="141">
        <v>14273.11</v>
      </c>
      <c r="X313" s="141">
        <f t="shared" si="39"/>
        <v>3226.8899999999994</v>
      </c>
      <c r="Z313" s="174"/>
      <c r="AA313" s="174">
        <v>18000</v>
      </c>
      <c r="AB313" s="174"/>
      <c r="AC313" s="174"/>
      <c r="AD313" s="174"/>
      <c r="AE313" s="174"/>
      <c r="AF313" s="174">
        <v>6246.55</v>
      </c>
      <c r="AG313" s="174">
        <f t="shared" si="40"/>
        <v>11753.45</v>
      </c>
      <c r="AI313" s="172">
        <v>18000</v>
      </c>
      <c r="AJ313" s="172">
        <f t="shared" si="41"/>
        <v>18000</v>
      </c>
      <c r="AK313" s="172">
        <f t="shared" si="41"/>
        <v>18000</v>
      </c>
      <c r="AL313" s="172">
        <f>IFERROR(VLOOKUP(B313,[2]rptBudgetaryBudgetCrossOrganiza!$A$4127:$N$4523,13,FALSE),"0")</f>
        <v>0</v>
      </c>
      <c r="AM313" s="172"/>
      <c r="AN313" s="172"/>
      <c r="AO313" s="172"/>
      <c r="AP313" s="172"/>
      <c r="AQ313" s="172"/>
      <c r="AS313" s="141"/>
      <c r="AT313" s="141"/>
      <c r="AU313" s="141"/>
      <c r="AV313" s="141"/>
      <c r="AW313" s="141"/>
      <c r="AX313" s="141"/>
      <c r="AY313" s="141"/>
      <c r="AZ313" s="141"/>
    </row>
    <row r="314" spans="2:52" x14ac:dyDescent="0.2">
      <c r="B314" s="142" t="s">
        <v>533</v>
      </c>
      <c r="C314" s="191" t="str">
        <f t="shared" si="35"/>
        <v>20</v>
      </c>
      <c r="D314" s="191" t="str">
        <f t="shared" si="36"/>
        <v>28</v>
      </c>
      <c r="E314" s="184" t="str">
        <f t="shared" si="37"/>
        <v>804</v>
      </c>
      <c r="F314" s="201" t="str">
        <f t="shared" si="42"/>
        <v>6600.27</v>
      </c>
      <c r="G314" s="142" t="s">
        <v>136</v>
      </c>
      <c r="H314" s="140">
        <v>6800</v>
      </c>
      <c r="I314" s="140"/>
      <c r="J314" s="140"/>
      <c r="K314" s="140"/>
      <c r="L314" s="140"/>
      <c r="M314" s="140"/>
      <c r="N314" s="140">
        <v>7861.56</v>
      </c>
      <c r="O314" s="140">
        <f t="shared" si="38"/>
        <v>-1061.5600000000004</v>
      </c>
      <c r="Q314" s="141"/>
      <c r="R314" s="141">
        <v>6950</v>
      </c>
      <c r="S314" s="141"/>
      <c r="T314" s="141"/>
      <c r="U314" s="141"/>
      <c r="V314" s="141"/>
      <c r="W314" s="141">
        <v>4080.37</v>
      </c>
      <c r="X314" s="141">
        <f t="shared" si="39"/>
        <v>2869.63</v>
      </c>
      <c r="Z314" s="174"/>
      <c r="AA314" s="174">
        <v>6000</v>
      </c>
      <c r="AB314" s="174"/>
      <c r="AC314" s="174"/>
      <c r="AD314" s="174"/>
      <c r="AE314" s="174"/>
      <c r="AF314" s="174">
        <v>-10634.46</v>
      </c>
      <c r="AG314" s="174">
        <f t="shared" si="40"/>
        <v>16634.46</v>
      </c>
      <c r="AI314" s="172">
        <v>6000</v>
      </c>
      <c r="AJ314" s="172">
        <f t="shared" si="41"/>
        <v>6000</v>
      </c>
      <c r="AK314" s="172">
        <f t="shared" si="41"/>
        <v>6000</v>
      </c>
      <c r="AL314" s="172">
        <f>IFERROR(VLOOKUP(B314,[2]rptBudgetaryBudgetCrossOrganiza!$A$4127:$N$4523,13,FALSE),"0")</f>
        <v>0</v>
      </c>
      <c r="AM314" s="172"/>
      <c r="AN314" s="172"/>
      <c r="AO314" s="172"/>
      <c r="AP314" s="172"/>
      <c r="AQ314" s="172"/>
      <c r="AS314" s="141"/>
      <c r="AT314" s="141"/>
      <c r="AU314" s="141"/>
      <c r="AV314" s="141"/>
      <c r="AW314" s="141"/>
      <c r="AX314" s="141"/>
      <c r="AY314" s="141"/>
      <c r="AZ314" s="141"/>
    </row>
    <row r="315" spans="2:52" x14ac:dyDescent="0.2">
      <c r="B315" s="142" t="s">
        <v>534</v>
      </c>
      <c r="C315" s="191" t="str">
        <f t="shared" si="35"/>
        <v>20</v>
      </c>
      <c r="D315" s="191" t="str">
        <f t="shared" si="36"/>
        <v>28</v>
      </c>
      <c r="E315" s="184" t="str">
        <f t="shared" si="37"/>
        <v>805</v>
      </c>
      <c r="F315" s="201" t="str">
        <f t="shared" si="42"/>
        <v>6600.27</v>
      </c>
      <c r="G315" s="142" t="s">
        <v>136</v>
      </c>
      <c r="H315" s="140">
        <v>6800</v>
      </c>
      <c r="I315" s="140"/>
      <c r="J315" s="140"/>
      <c r="K315" s="140"/>
      <c r="L315" s="140"/>
      <c r="M315" s="140"/>
      <c r="N315" s="140">
        <v>8145.64</v>
      </c>
      <c r="O315" s="140">
        <f t="shared" si="38"/>
        <v>-1345.6400000000003</v>
      </c>
      <c r="Q315" s="141"/>
      <c r="R315" s="141">
        <v>6950</v>
      </c>
      <c r="S315" s="141"/>
      <c r="T315" s="141"/>
      <c r="U315" s="141"/>
      <c r="V315" s="141"/>
      <c r="W315" s="141">
        <v>5138.3100000000004</v>
      </c>
      <c r="X315" s="141">
        <f t="shared" si="39"/>
        <v>1811.6899999999996</v>
      </c>
      <c r="Z315" s="174"/>
      <c r="AA315" s="174">
        <v>7200</v>
      </c>
      <c r="AB315" s="174"/>
      <c r="AC315" s="174"/>
      <c r="AD315" s="174"/>
      <c r="AE315" s="174"/>
      <c r="AF315" s="174">
        <v>1685.24</v>
      </c>
      <c r="AG315" s="174">
        <f t="shared" si="40"/>
        <v>5514.76</v>
      </c>
      <c r="AI315" s="172">
        <v>7200</v>
      </c>
      <c r="AJ315" s="172">
        <f t="shared" si="41"/>
        <v>7200</v>
      </c>
      <c r="AK315" s="172">
        <f t="shared" si="41"/>
        <v>7200</v>
      </c>
      <c r="AL315" s="172">
        <f>IFERROR(VLOOKUP(B315,[2]rptBudgetaryBudgetCrossOrganiza!$A$4127:$N$4523,13,FALSE),"0")</f>
        <v>0</v>
      </c>
      <c r="AM315" s="172"/>
      <c r="AN315" s="172"/>
      <c r="AO315" s="172"/>
      <c r="AP315" s="172"/>
      <c r="AQ315" s="172"/>
      <c r="AS315" s="141"/>
      <c r="AT315" s="141"/>
      <c r="AU315" s="141"/>
      <c r="AV315" s="141"/>
      <c r="AW315" s="141"/>
      <c r="AX315" s="141"/>
      <c r="AY315" s="141"/>
      <c r="AZ315" s="141"/>
    </row>
    <row r="316" spans="2:52" x14ac:dyDescent="0.2">
      <c r="B316" s="142" t="s">
        <v>535</v>
      </c>
      <c r="C316" s="191" t="str">
        <f t="shared" si="35"/>
        <v>20</v>
      </c>
      <c r="D316" s="191" t="str">
        <f t="shared" si="36"/>
        <v>28</v>
      </c>
      <c r="E316" s="184" t="str">
        <f t="shared" si="37"/>
        <v>806</v>
      </c>
      <c r="F316" s="201" t="str">
        <f t="shared" si="42"/>
        <v>6600.27</v>
      </c>
      <c r="G316" s="142" t="s">
        <v>136</v>
      </c>
      <c r="H316" s="140">
        <v>4500</v>
      </c>
      <c r="I316" s="140"/>
      <c r="J316" s="140"/>
      <c r="K316" s="140"/>
      <c r="L316" s="140"/>
      <c r="M316" s="140"/>
      <c r="N316" s="140">
        <v>2206.77</v>
      </c>
      <c r="O316" s="140">
        <f t="shared" si="38"/>
        <v>2293.23</v>
      </c>
      <c r="Q316" s="141"/>
      <c r="R316" s="141">
        <v>4600</v>
      </c>
      <c r="S316" s="141"/>
      <c r="T316" s="141"/>
      <c r="U316" s="141"/>
      <c r="V316" s="141"/>
      <c r="W316" s="141">
        <v>3299.48</v>
      </c>
      <c r="X316" s="141">
        <f t="shared" si="39"/>
        <v>1300.52</v>
      </c>
      <c r="Z316" s="174"/>
      <c r="AA316" s="174">
        <v>5000</v>
      </c>
      <c r="AB316" s="174"/>
      <c r="AC316" s="174"/>
      <c r="AD316" s="174"/>
      <c r="AE316" s="174"/>
      <c r="AF316" s="174">
        <v>2502.6999999999998</v>
      </c>
      <c r="AG316" s="174">
        <f t="shared" si="40"/>
        <v>2497.3000000000002</v>
      </c>
      <c r="AI316" s="172">
        <v>5000</v>
      </c>
      <c r="AJ316" s="172">
        <f t="shared" si="41"/>
        <v>5000</v>
      </c>
      <c r="AK316" s="172">
        <f t="shared" si="41"/>
        <v>5000</v>
      </c>
      <c r="AL316" s="172">
        <f>IFERROR(VLOOKUP(B316,[2]rptBudgetaryBudgetCrossOrganiza!$A$4127:$N$4523,13,FALSE),"0")</f>
        <v>0</v>
      </c>
      <c r="AM316" s="172"/>
      <c r="AN316" s="172"/>
      <c r="AO316" s="172"/>
      <c r="AP316" s="172"/>
      <c r="AQ316" s="172"/>
      <c r="AS316" s="141"/>
      <c r="AT316" s="141"/>
      <c r="AU316" s="141"/>
      <c r="AV316" s="141"/>
      <c r="AW316" s="141"/>
      <c r="AX316" s="141"/>
      <c r="AY316" s="141"/>
      <c r="AZ316" s="141"/>
    </row>
    <row r="317" spans="2:52" x14ac:dyDescent="0.2">
      <c r="B317" s="142" t="s">
        <v>536</v>
      </c>
      <c r="C317" s="191" t="str">
        <f t="shared" si="35"/>
        <v>20</v>
      </c>
      <c r="D317" s="191" t="str">
        <f t="shared" si="36"/>
        <v>28</v>
      </c>
      <c r="E317" s="184" t="str">
        <f t="shared" si="37"/>
        <v>807</v>
      </c>
      <c r="F317" s="201" t="str">
        <f t="shared" si="42"/>
        <v>6600.27</v>
      </c>
      <c r="G317" s="142" t="s">
        <v>136</v>
      </c>
      <c r="H317" s="140">
        <v>1000</v>
      </c>
      <c r="I317" s="140"/>
      <c r="J317" s="140"/>
      <c r="K317" s="140"/>
      <c r="L317" s="140"/>
      <c r="M317" s="140"/>
      <c r="N317" s="140">
        <v>527.9</v>
      </c>
      <c r="O317" s="140">
        <f t="shared" si="38"/>
        <v>472.1</v>
      </c>
      <c r="Q317" s="141"/>
      <c r="R317" s="141">
        <v>1050</v>
      </c>
      <c r="S317" s="141"/>
      <c r="T317" s="141"/>
      <c r="U317" s="141"/>
      <c r="V317" s="141"/>
      <c r="W317" s="141">
        <v>1105.5999999999999</v>
      </c>
      <c r="X317" s="141">
        <f t="shared" si="39"/>
        <v>-55.599999999999909</v>
      </c>
      <c r="Z317" s="174"/>
      <c r="AA317" s="174">
        <v>1100</v>
      </c>
      <c r="AB317" s="174"/>
      <c r="AC317" s="174"/>
      <c r="AD317" s="174"/>
      <c r="AE317" s="174"/>
      <c r="AF317" s="174">
        <v>-217.2</v>
      </c>
      <c r="AG317" s="174">
        <f t="shared" si="40"/>
        <v>1317.2</v>
      </c>
      <c r="AI317" s="172">
        <v>1100</v>
      </c>
      <c r="AJ317" s="172">
        <f t="shared" si="41"/>
        <v>1100</v>
      </c>
      <c r="AK317" s="172">
        <f t="shared" si="41"/>
        <v>1100</v>
      </c>
      <c r="AL317" s="172">
        <f>IFERROR(VLOOKUP(B317,[2]rptBudgetaryBudgetCrossOrganiza!$A$4127:$N$4523,13,FALSE),"0")</f>
        <v>0</v>
      </c>
      <c r="AM317" s="172"/>
      <c r="AN317" s="172"/>
      <c r="AO317" s="172"/>
      <c r="AP317" s="172"/>
      <c r="AQ317" s="172"/>
      <c r="AS317" s="141"/>
      <c r="AT317" s="141"/>
      <c r="AU317" s="141"/>
      <c r="AV317" s="141"/>
      <c r="AW317" s="141"/>
      <c r="AX317" s="141"/>
      <c r="AY317" s="141"/>
      <c r="AZ317" s="141"/>
    </row>
    <row r="318" spans="2:52" x14ac:dyDescent="0.2">
      <c r="B318" s="142" t="s">
        <v>537</v>
      </c>
      <c r="C318" s="191" t="str">
        <f t="shared" si="35"/>
        <v>20</v>
      </c>
      <c r="D318" s="191" t="str">
        <f t="shared" si="36"/>
        <v>28</v>
      </c>
      <c r="E318" s="184" t="str">
        <f t="shared" si="37"/>
        <v>808</v>
      </c>
      <c r="F318" s="201" t="str">
        <f t="shared" si="42"/>
        <v>6600.27</v>
      </c>
      <c r="G318" s="142" t="s">
        <v>136</v>
      </c>
      <c r="H318" s="140">
        <v>14500</v>
      </c>
      <c r="I318" s="140"/>
      <c r="J318" s="140"/>
      <c r="K318" s="140"/>
      <c r="L318" s="140"/>
      <c r="M318" s="140"/>
      <c r="N318" s="140">
        <v>20933.43</v>
      </c>
      <c r="O318" s="140">
        <f t="shared" si="38"/>
        <v>-6433.43</v>
      </c>
      <c r="Q318" s="141"/>
      <c r="R318" s="141">
        <v>14800</v>
      </c>
      <c r="S318" s="141"/>
      <c r="T318" s="141"/>
      <c r="U318" s="141"/>
      <c r="V318" s="141"/>
      <c r="W318" s="141">
        <v>16076.96</v>
      </c>
      <c r="X318" s="141">
        <f t="shared" si="39"/>
        <v>-1276.9599999999991</v>
      </c>
      <c r="Z318" s="174"/>
      <c r="AA318" s="174">
        <v>17000</v>
      </c>
      <c r="AB318" s="174"/>
      <c r="AC318" s="174"/>
      <c r="AD318" s="174"/>
      <c r="AE318" s="174"/>
      <c r="AF318" s="174">
        <v>5031.01</v>
      </c>
      <c r="AG318" s="174">
        <f t="shared" si="40"/>
        <v>11968.99</v>
      </c>
      <c r="AI318" s="172">
        <v>17000</v>
      </c>
      <c r="AJ318" s="172">
        <f t="shared" si="41"/>
        <v>17000</v>
      </c>
      <c r="AK318" s="172">
        <f t="shared" si="41"/>
        <v>17000</v>
      </c>
      <c r="AL318" s="172">
        <f>IFERROR(VLOOKUP(B318,[2]rptBudgetaryBudgetCrossOrganiza!$A$4127:$N$4523,13,FALSE),"0")</f>
        <v>0</v>
      </c>
      <c r="AM318" s="172"/>
      <c r="AN318" s="172"/>
      <c r="AO318" s="172"/>
      <c r="AP318" s="172"/>
      <c r="AQ318" s="172"/>
      <c r="AS318" s="141"/>
      <c r="AT318" s="141"/>
      <c r="AU318" s="141"/>
      <c r="AV318" s="141"/>
      <c r="AW318" s="141"/>
      <c r="AX318" s="141"/>
      <c r="AY318" s="141"/>
      <c r="AZ318" s="141"/>
    </row>
    <row r="319" spans="2:52" x14ac:dyDescent="0.2">
      <c r="B319" s="142" t="s">
        <v>538</v>
      </c>
      <c r="C319" s="191" t="str">
        <f t="shared" si="35"/>
        <v>20</v>
      </c>
      <c r="D319" s="191" t="str">
        <f t="shared" si="36"/>
        <v>28</v>
      </c>
      <c r="E319" s="184" t="str">
        <f t="shared" si="37"/>
        <v>809</v>
      </c>
      <c r="F319" s="201" t="str">
        <f t="shared" si="42"/>
        <v>6600.27</v>
      </c>
      <c r="G319" s="142" t="s">
        <v>136</v>
      </c>
      <c r="H319" s="140">
        <v>22000</v>
      </c>
      <c r="I319" s="140"/>
      <c r="J319" s="140"/>
      <c r="K319" s="140"/>
      <c r="L319" s="140"/>
      <c r="M319" s="140"/>
      <c r="N319" s="140">
        <v>30449.9</v>
      </c>
      <c r="O319" s="140">
        <f t="shared" si="38"/>
        <v>-8449.9000000000015</v>
      </c>
      <c r="Q319" s="141"/>
      <c r="R319" s="141">
        <v>22450</v>
      </c>
      <c r="S319" s="141"/>
      <c r="T319" s="141"/>
      <c r="U319" s="141"/>
      <c r="V319" s="141"/>
      <c r="W319" s="141">
        <v>25236.91</v>
      </c>
      <c r="X319" s="141">
        <f t="shared" si="39"/>
        <v>-2786.91</v>
      </c>
      <c r="Z319" s="174"/>
      <c r="AA319" s="174">
        <v>23000</v>
      </c>
      <c r="AB319" s="174"/>
      <c r="AC319" s="174"/>
      <c r="AD319" s="174"/>
      <c r="AE319" s="174"/>
      <c r="AF319" s="174">
        <v>-1922.63</v>
      </c>
      <c r="AG319" s="174">
        <f t="shared" si="40"/>
        <v>24922.63</v>
      </c>
      <c r="AI319" s="172">
        <v>23000</v>
      </c>
      <c r="AJ319" s="172">
        <f t="shared" si="41"/>
        <v>23000</v>
      </c>
      <c r="AK319" s="172">
        <f t="shared" si="41"/>
        <v>23000</v>
      </c>
      <c r="AL319" s="172">
        <f>IFERROR(VLOOKUP(B319,[2]rptBudgetaryBudgetCrossOrganiza!$A$4127:$N$4523,13,FALSE),"0")</f>
        <v>0</v>
      </c>
      <c r="AM319" s="172"/>
      <c r="AN319" s="172"/>
      <c r="AO319" s="172"/>
      <c r="AP319" s="172"/>
      <c r="AQ319" s="172"/>
      <c r="AS319" s="141"/>
      <c r="AT319" s="141"/>
      <c r="AU319" s="141"/>
      <c r="AV319" s="141"/>
      <c r="AW319" s="141"/>
      <c r="AX319" s="141"/>
      <c r="AY319" s="141"/>
      <c r="AZ319" s="141"/>
    </row>
    <row r="320" spans="2:52" x14ac:dyDescent="0.2">
      <c r="B320" s="142" t="s">
        <v>539</v>
      </c>
      <c r="C320" s="191" t="str">
        <f t="shared" si="35"/>
        <v>20</v>
      </c>
      <c r="D320" s="191" t="str">
        <f t="shared" si="36"/>
        <v>28</v>
      </c>
      <c r="E320" s="184" t="str">
        <f t="shared" si="37"/>
        <v>810</v>
      </c>
      <c r="F320" s="201" t="str">
        <f t="shared" si="42"/>
        <v>6600.27</v>
      </c>
      <c r="G320" s="142" t="s">
        <v>136</v>
      </c>
      <c r="H320" s="140">
        <v>10500</v>
      </c>
      <c r="I320" s="140"/>
      <c r="J320" s="140"/>
      <c r="K320" s="140"/>
      <c r="L320" s="140"/>
      <c r="M320" s="140"/>
      <c r="N320" s="140">
        <v>5834.76</v>
      </c>
      <c r="O320" s="140">
        <f t="shared" si="38"/>
        <v>4665.24</v>
      </c>
      <c r="Q320" s="141"/>
      <c r="R320" s="141">
        <v>10750</v>
      </c>
      <c r="S320" s="141"/>
      <c r="T320" s="141"/>
      <c r="U320" s="141"/>
      <c r="V320" s="141"/>
      <c r="W320" s="141">
        <v>5026.8900000000003</v>
      </c>
      <c r="X320" s="141">
        <f t="shared" si="39"/>
        <v>5723.11</v>
      </c>
      <c r="Z320" s="174"/>
      <c r="AA320" s="174">
        <v>10500</v>
      </c>
      <c r="AB320" s="174"/>
      <c r="AC320" s="174"/>
      <c r="AD320" s="174"/>
      <c r="AE320" s="174"/>
      <c r="AF320" s="174">
        <v>4860.04</v>
      </c>
      <c r="AG320" s="174">
        <f t="shared" si="40"/>
        <v>5639.96</v>
      </c>
      <c r="AI320" s="172">
        <v>10500</v>
      </c>
      <c r="AJ320" s="172">
        <f t="shared" si="41"/>
        <v>10500</v>
      </c>
      <c r="AK320" s="172">
        <f t="shared" si="41"/>
        <v>10500</v>
      </c>
      <c r="AL320" s="172">
        <f>IFERROR(VLOOKUP(B320,[2]rptBudgetaryBudgetCrossOrganiza!$A$4127:$N$4523,13,FALSE),"0")</f>
        <v>0</v>
      </c>
      <c r="AM320" s="172"/>
      <c r="AN320" s="172"/>
      <c r="AO320" s="172"/>
      <c r="AP320" s="172"/>
      <c r="AQ320" s="172"/>
      <c r="AS320" s="141"/>
      <c r="AT320" s="141"/>
      <c r="AU320" s="141"/>
      <c r="AV320" s="141"/>
      <c r="AW320" s="141"/>
      <c r="AX320" s="141"/>
      <c r="AY320" s="141"/>
      <c r="AZ320" s="141"/>
    </row>
    <row r="321" spans="2:52" x14ac:dyDescent="0.2">
      <c r="B321" s="142" t="s">
        <v>540</v>
      </c>
      <c r="C321" s="191" t="str">
        <f t="shared" si="35"/>
        <v>20</v>
      </c>
      <c r="D321" s="191" t="str">
        <f t="shared" si="36"/>
        <v>28</v>
      </c>
      <c r="E321" s="184" t="str">
        <f t="shared" si="37"/>
        <v>811</v>
      </c>
      <c r="F321" s="201" t="str">
        <f t="shared" si="42"/>
        <v>6600.27</v>
      </c>
      <c r="G321" s="142" t="s">
        <v>136</v>
      </c>
      <c r="H321" s="140">
        <v>5600</v>
      </c>
      <c r="I321" s="140"/>
      <c r="J321" s="140"/>
      <c r="K321" s="140"/>
      <c r="L321" s="140"/>
      <c r="M321" s="140"/>
      <c r="N321" s="140">
        <v>5357.18</v>
      </c>
      <c r="O321" s="140">
        <f t="shared" si="38"/>
        <v>242.81999999999971</v>
      </c>
      <c r="Q321" s="141"/>
      <c r="R321" s="141">
        <v>5725</v>
      </c>
      <c r="S321" s="141"/>
      <c r="T321" s="141"/>
      <c r="U321" s="141"/>
      <c r="V321" s="141"/>
      <c r="W321" s="141">
        <v>3449.29</v>
      </c>
      <c r="X321" s="141">
        <f t="shared" si="39"/>
        <v>2275.71</v>
      </c>
      <c r="Z321" s="174"/>
      <c r="AA321" s="174">
        <v>6000</v>
      </c>
      <c r="AB321" s="174"/>
      <c r="AC321" s="174"/>
      <c r="AD321" s="174"/>
      <c r="AE321" s="174"/>
      <c r="AF321" s="174">
        <v>12.82</v>
      </c>
      <c r="AG321" s="174">
        <f t="shared" si="40"/>
        <v>5987.18</v>
      </c>
      <c r="AI321" s="172">
        <v>6000</v>
      </c>
      <c r="AJ321" s="172">
        <f t="shared" si="41"/>
        <v>6000</v>
      </c>
      <c r="AK321" s="172">
        <f t="shared" si="41"/>
        <v>6000</v>
      </c>
      <c r="AL321" s="172">
        <f>IFERROR(VLOOKUP(B321,[2]rptBudgetaryBudgetCrossOrganiza!$A$4127:$N$4523,13,FALSE),"0")</f>
        <v>0</v>
      </c>
      <c r="AM321" s="172"/>
      <c r="AN321" s="172"/>
      <c r="AO321" s="172"/>
      <c r="AP321" s="172"/>
      <c r="AQ321" s="172"/>
      <c r="AS321" s="141"/>
      <c r="AT321" s="141"/>
      <c r="AU321" s="141"/>
      <c r="AV321" s="141"/>
      <c r="AW321" s="141"/>
      <c r="AX321" s="141"/>
      <c r="AY321" s="141"/>
      <c r="AZ321" s="141"/>
    </row>
    <row r="322" spans="2:52" x14ac:dyDescent="0.2">
      <c r="B322" s="142" t="s">
        <v>541</v>
      </c>
      <c r="C322" s="191" t="str">
        <f t="shared" si="35"/>
        <v>20</v>
      </c>
      <c r="D322" s="191" t="str">
        <f t="shared" si="36"/>
        <v>28</v>
      </c>
      <c r="E322" s="184" t="str">
        <f t="shared" si="37"/>
        <v>812</v>
      </c>
      <c r="F322" s="201" t="str">
        <f t="shared" si="42"/>
        <v>6600.27</v>
      </c>
      <c r="G322" s="142" t="s">
        <v>136</v>
      </c>
      <c r="H322" s="140">
        <v>0</v>
      </c>
      <c r="I322" s="140"/>
      <c r="J322" s="140"/>
      <c r="K322" s="140"/>
      <c r="L322" s="140"/>
      <c r="M322" s="140"/>
      <c r="N322" s="140">
        <v>0</v>
      </c>
      <c r="O322" s="140">
        <f t="shared" si="38"/>
        <v>0</v>
      </c>
      <c r="Q322" s="141"/>
      <c r="R322" s="141">
        <v>0</v>
      </c>
      <c r="S322" s="141"/>
      <c r="T322" s="141"/>
      <c r="U322" s="141"/>
      <c r="V322" s="141"/>
      <c r="W322" s="141">
        <v>0</v>
      </c>
      <c r="X322" s="141">
        <f t="shared" si="39"/>
        <v>0</v>
      </c>
      <c r="Z322" s="174"/>
      <c r="AA322" s="174">
        <v>0</v>
      </c>
      <c r="AB322" s="174"/>
      <c r="AC322" s="174"/>
      <c r="AD322" s="174"/>
      <c r="AE322" s="174"/>
      <c r="AF322" s="174">
        <v>0</v>
      </c>
      <c r="AG322" s="174">
        <f t="shared" si="40"/>
        <v>0</v>
      </c>
      <c r="AI322" s="172">
        <v>0</v>
      </c>
      <c r="AJ322" s="172">
        <f t="shared" si="41"/>
        <v>0</v>
      </c>
      <c r="AK322" s="172">
        <f t="shared" si="41"/>
        <v>0</v>
      </c>
      <c r="AL322" s="172">
        <f>IFERROR(VLOOKUP(B322,[2]rptBudgetaryBudgetCrossOrganiza!$A$4127:$N$4523,13,FALSE),"0")</f>
        <v>0</v>
      </c>
      <c r="AM322" s="172"/>
      <c r="AN322" s="172"/>
      <c r="AO322" s="172"/>
      <c r="AP322" s="172"/>
      <c r="AQ322" s="172"/>
      <c r="AS322" s="141"/>
      <c r="AT322" s="141"/>
      <c r="AU322" s="141"/>
      <c r="AV322" s="141"/>
      <c r="AW322" s="141"/>
      <c r="AX322" s="141"/>
      <c r="AY322" s="141"/>
      <c r="AZ322" s="141"/>
    </row>
    <row r="323" spans="2:52" x14ac:dyDescent="0.2">
      <c r="B323" s="142" t="s">
        <v>542</v>
      </c>
      <c r="C323" s="191" t="str">
        <f t="shared" si="35"/>
        <v>20</v>
      </c>
      <c r="D323" s="191" t="str">
        <f t="shared" si="36"/>
        <v>28</v>
      </c>
      <c r="E323" s="184" t="str">
        <f t="shared" si="37"/>
        <v>813</v>
      </c>
      <c r="F323" s="201" t="str">
        <f t="shared" si="42"/>
        <v>6600.27</v>
      </c>
      <c r="G323" s="142" t="s">
        <v>136</v>
      </c>
      <c r="H323" s="140">
        <v>2300</v>
      </c>
      <c r="I323" s="140"/>
      <c r="J323" s="140"/>
      <c r="K323" s="140"/>
      <c r="L323" s="140"/>
      <c r="M323" s="140"/>
      <c r="N323" s="140">
        <v>1126.9100000000001</v>
      </c>
      <c r="O323" s="140">
        <f t="shared" si="38"/>
        <v>1173.0899999999999</v>
      </c>
      <c r="Q323" s="141"/>
      <c r="R323" s="141">
        <v>2300</v>
      </c>
      <c r="S323" s="141"/>
      <c r="T323" s="141"/>
      <c r="U323" s="141"/>
      <c r="V323" s="141"/>
      <c r="W323" s="141">
        <v>2571.62</v>
      </c>
      <c r="X323" s="141">
        <f t="shared" si="39"/>
        <v>-271.61999999999989</v>
      </c>
      <c r="Z323" s="174"/>
      <c r="AA323" s="174">
        <v>2370</v>
      </c>
      <c r="AB323" s="174"/>
      <c r="AC323" s="174"/>
      <c r="AD323" s="174"/>
      <c r="AE323" s="174"/>
      <c r="AF323" s="174">
        <v>825.46</v>
      </c>
      <c r="AG323" s="174">
        <f t="shared" si="40"/>
        <v>1544.54</v>
      </c>
      <c r="AI323" s="172">
        <v>2370</v>
      </c>
      <c r="AJ323" s="172">
        <f t="shared" si="41"/>
        <v>2370</v>
      </c>
      <c r="AK323" s="172">
        <f t="shared" si="41"/>
        <v>2370</v>
      </c>
      <c r="AL323" s="172">
        <f>IFERROR(VLOOKUP(B323,[2]rptBudgetaryBudgetCrossOrganiza!$A$4127:$N$4523,13,FALSE),"0")</f>
        <v>0</v>
      </c>
      <c r="AM323" s="172"/>
      <c r="AN323" s="172"/>
      <c r="AO323" s="172"/>
      <c r="AP323" s="172"/>
      <c r="AQ323" s="172"/>
      <c r="AS323" s="141"/>
      <c r="AT323" s="141"/>
      <c r="AU323" s="141"/>
      <c r="AV323" s="141"/>
      <c r="AW323" s="141"/>
      <c r="AX323" s="141"/>
      <c r="AY323" s="141"/>
      <c r="AZ323" s="141"/>
    </row>
    <row r="324" spans="2:52" x14ac:dyDescent="0.2">
      <c r="B324" s="142" t="s">
        <v>543</v>
      </c>
      <c r="C324" s="191" t="str">
        <f t="shared" ref="C324:C387" si="43">MID(B324,5,2)</f>
        <v>20</v>
      </c>
      <c r="D324" s="191" t="str">
        <f t="shared" ref="D324:D387" si="44">MID(B324,8,2)</f>
        <v>28</v>
      </c>
      <c r="E324" s="184" t="str">
        <f t="shared" ref="E324:E387" si="45">MID(B324,11,3)</f>
        <v>814</v>
      </c>
      <c r="F324" s="201" t="str">
        <f t="shared" si="42"/>
        <v>6600.27</v>
      </c>
      <c r="G324" s="142" t="s">
        <v>136</v>
      </c>
      <c r="H324" s="140">
        <v>25800</v>
      </c>
      <c r="I324" s="140"/>
      <c r="J324" s="140"/>
      <c r="K324" s="140"/>
      <c r="L324" s="140"/>
      <c r="M324" s="140"/>
      <c r="N324" s="140">
        <v>24613.45</v>
      </c>
      <c r="O324" s="140">
        <f t="shared" ref="O324:O387" si="46">H324-N324</f>
        <v>1186.5499999999993</v>
      </c>
      <c r="Q324" s="141"/>
      <c r="R324" s="141">
        <v>26325</v>
      </c>
      <c r="S324" s="141"/>
      <c r="T324" s="141"/>
      <c r="U324" s="141"/>
      <c r="V324" s="141"/>
      <c r="W324" s="141">
        <v>31799.84</v>
      </c>
      <c r="X324" s="141">
        <f t="shared" ref="X324:X387" si="47">R324-W324</f>
        <v>-5474.84</v>
      </c>
      <c r="Z324" s="174"/>
      <c r="AA324" s="174">
        <v>27000</v>
      </c>
      <c r="AB324" s="174"/>
      <c r="AC324" s="174"/>
      <c r="AD324" s="174"/>
      <c r="AE324" s="174"/>
      <c r="AF324" s="174">
        <v>7335.21</v>
      </c>
      <c r="AG324" s="174">
        <f t="shared" ref="AG324:AG387" si="48">AA324-AF324</f>
        <v>19664.79</v>
      </c>
      <c r="AI324" s="172">
        <v>27000</v>
      </c>
      <c r="AJ324" s="172">
        <f t="shared" ref="AJ324:AK387" si="49">AI324</f>
        <v>27000</v>
      </c>
      <c r="AK324" s="172">
        <f t="shared" si="49"/>
        <v>27000</v>
      </c>
      <c r="AL324" s="172">
        <f>IFERROR(VLOOKUP(B324,[2]rptBudgetaryBudgetCrossOrganiza!$A$4127:$N$4523,13,FALSE),"0")</f>
        <v>0</v>
      </c>
      <c r="AM324" s="172"/>
      <c r="AN324" s="172"/>
      <c r="AO324" s="172"/>
      <c r="AP324" s="172"/>
      <c r="AQ324" s="172"/>
      <c r="AS324" s="141"/>
      <c r="AT324" s="141"/>
      <c r="AU324" s="141"/>
      <c r="AV324" s="141"/>
      <c r="AW324" s="141"/>
      <c r="AX324" s="141"/>
      <c r="AY324" s="141"/>
      <c r="AZ324" s="141"/>
    </row>
    <row r="325" spans="2:52" x14ac:dyDescent="0.2">
      <c r="B325" s="142" t="s">
        <v>544</v>
      </c>
      <c r="C325" s="191" t="str">
        <f t="shared" si="43"/>
        <v>20</v>
      </c>
      <c r="D325" s="191" t="str">
        <f t="shared" si="44"/>
        <v>28</v>
      </c>
      <c r="E325" s="184" t="str">
        <f t="shared" si="45"/>
        <v>815</v>
      </c>
      <c r="F325" s="201" t="str">
        <f t="shared" si="42"/>
        <v>6600.27</v>
      </c>
      <c r="G325" s="142" t="s">
        <v>136</v>
      </c>
      <c r="H325" s="140">
        <v>6500</v>
      </c>
      <c r="I325" s="140"/>
      <c r="J325" s="140"/>
      <c r="K325" s="140"/>
      <c r="L325" s="140"/>
      <c r="M325" s="140"/>
      <c r="N325" s="140">
        <v>2704.95</v>
      </c>
      <c r="O325" s="140">
        <f t="shared" si="46"/>
        <v>3795.05</v>
      </c>
      <c r="Q325" s="141"/>
      <c r="R325" s="141">
        <v>6650</v>
      </c>
      <c r="S325" s="141"/>
      <c r="T325" s="141"/>
      <c r="U325" s="141"/>
      <c r="V325" s="141"/>
      <c r="W325" s="141">
        <v>2333.63</v>
      </c>
      <c r="X325" s="141">
        <f t="shared" si="47"/>
        <v>4316.37</v>
      </c>
      <c r="Z325" s="174"/>
      <c r="AA325" s="174">
        <v>6500</v>
      </c>
      <c r="AB325" s="174"/>
      <c r="AC325" s="174"/>
      <c r="AD325" s="174"/>
      <c r="AE325" s="174"/>
      <c r="AF325" s="174">
        <v>3811.77</v>
      </c>
      <c r="AG325" s="174">
        <f t="shared" si="48"/>
        <v>2688.23</v>
      </c>
      <c r="AI325" s="172">
        <v>6500</v>
      </c>
      <c r="AJ325" s="172">
        <f t="shared" si="49"/>
        <v>6500</v>
      </c>
      <c r="AK325" s="172">
        <f t="shared" si="49"/>
        <v>6500</v>
      </c>
      <c r="AL325" s="172">
        <f>IFERROR(VLOOKUP(B325,[2]rptBudgetaryBudgetCrossOrganiza!$A$4127:$N$4523,13,FALSE),"0")</f>
        <v>0</v>
      </c>
      <c r="AM325" s="172"/>
      <c r="AN325" s="172"/>
      <c r="AO325" s="172"/>
      <c r="AP325" s="172"/>
      <c r="AQ325" s="172"/>
      <c r="AS325" s="141"/>
      <c r="AT325" s="141"/>
      <c r="AU325" s="141"/>
      <c r="AV325" s="141"/>
      <c r="AW325" s="141"/>
      <c r="AX325" s="141"/>
      <c r="AY325" s="141"/>
      <c r="AZ325" s="141"/>
    </row>
    <row r="326" spans="2:52" x14ac:dyDescent="0.2">
      <c r="B326" s="142" t="s">
        <v>545</v>
      </c>
      <c r="C326" s="191" t="str">
        <f t="shared" si="43"/>
        <v>20</v>
      </c>
      <c r="D326" s="191" t="str">
        <f t="shared" si="44"/>
        <v>28</v>
      </c>
      <c r="E326" s="184" t="str">
        <f t="shared" si="45"/>
        <v>816</v>
      </c>
      <c r="F326" s="201" t="str">
        <f t="shared" ref="F326:F389" si="50">RIGHT(B326,7)</f>
        <v>6600.27</v>
      </c>
      <c r="G326" s="142" t="s">
        <v>136</v>
      </c>
      <c r="H326" s="140">
        <v>10500</v>
      </c>
      <c r="I326" s="140"/>
      <c r="J326" s="140"/>
      <c r="K326" s="140"/>
      <c r="L326" s="140"/>
      <c r="M326" s="140"/>
      <c r="N326" s="140">
        <v>7605.56</v>
      </c>
      <c r="O326" s="140">
        <f t="shared" si="46"/>
        <v>2894.4399999999996</v>
      </c>
      <c r="Q326" s="141"/>
      <c r="R326" s="141">
        <v>10750</v>
      </c>
      <c r="S326" s="141"/>
      <c r="T326" s="141"/>
      <c r="U326" s="141"/>
      <c r="V326" s="141"/>
      <c r="W326" s="141">
        <v>7223.92</v>
      </c>
      <c r="X326" s="141">
        <f t="shared" si="47"/>
        <v>3526.08</v>
      </c>
      <c r="Z326" s="174"/>
      <c r="AA326" s="174">
        <v>9000</v>
      </c>
      <c r="AB326" s="174"/>
      <c r="AC326" s="174"/>
      <c r="AD326" s="174"/>
      <c r="AE326" s="174"/>
      <c r="AF326" s="174">
        <v>1124.7</v>
      </c>
      <c r="AG326" s="174">
        <f t="shared" si="48"/>
        <v>7875.3</v>
      </c>
      <c r="AI326" s="172">
        <v>0</v>
      </c>
      <c r="AJ326" s="172">
        <f t="shared" si="49"/>
        <v>0</v>
      </c>
      <c r="AK326" s="172">
        <f t="shared" si="49"/>
        <v>0</v>
      </c>
      <c r="AL326" s="172">
        <f>IFERROR(VLOOKUP(B326,[2]rptBudgetaryBudgetCrossOrganiza!$A$4127:$N$4523,13,FALSE),"0")</f>
        <v>0</v>
      </c>
      <c r="AM326" s="172"/>
      <c r="AN326" s="172"/>
      <c r="AO326" s="172"/>
      <c r="AP326" s="172"/>
      <c r="AQ326" s="172"/>
      <c r="AS326" s="141"/>
      <c r="AT326" s="141"/>
      <c r="AU326" s="141"/>
      <c r="AV326" s="141"/>
      <c r="AW326" s="141"/>
      <c r="AX326" s="141"/>
      <c r="AY326" s="141"/>
      <c r="AZ326" s="141"/>
    </row>
    <row r="327" spans="2:52" x14ac:dyDescent="0.2">
      <c r="B327" s="142" t="s">
        <v>546</v>
      </c>
      <c r="C327" s="191" t="str">
        <f t="shared" si="43"/>
        <v>20</v>
      </c>
      <c r="D327" s="191" t="str">
        <f t="shared" si="44"/>
        <v>28</v>
      </c>
      <c r="E327" s="184" t="str">
        <f t="shared" si="45"/>
        <v>817</v>
      </c>
      <c r="F327" s="201" t="str">
        <f t="shared" si="50"/>
        <v>6600.27</v>
      </c>
      <c r="G327" s="142" t="s">
        <v>136</v>
      </c>
      <c r="H327" s="140">
        <v>33600</v>
      </c>
      <c r="I327" s="140"/>
      <c r="J327" s="140"/>
      <c r="K327" s="140"/>
      <c r="L327" s="140"/>
      <c r="M327" s="140"/>
      <c r="N327" s="140">
        <v>29052.19</v>
      </c>
      <c r="O327" s="140">
        <f t="shared" si="46"/>
        <v>4547.8100000000013</v>
      </c>
      <c r="Q327" s="141"/>
      <c r="R327" s="141">
        <v>34300</v>
      </c>
      <c r="S327" s="141"/>
      <c r="T327" s="141"/>
      <c r="U327" s="141"/>
      <c r="V327" s="141"/>
      <c r="W327" s="141">
        <v>36649.9</v>
      </c>
      <c r="X327" s="141">
        <f t="shared" si="47"/>
        <v>-2349.9000000000015</v>
      </c>
      <c r="Z327" s="174"/>
      <c r="AA327" s="174">
        <v>35000</v>
      </c>
      <c r="AB327" s="174"/>
      <c r="AC327" s="174"/>
      <c r="AD327" s="174"/>
      <c r="AE327" s="174"/>
      <c r="AF327" s="174">
        <v>10138.91</v>
      </c>
      <c r="AG327" s="174">
        <f t="shared" si="48"/>
        <v>24861.09</v>
      </c>
      <c r="AI327" s="172">
        <v>35000</v>
      </c>
      <c r="AJ327" s="172">
        <f t="shared" si="49"/>
        <v>35000</v>
      </c>
      <c r="AK327" s="172">
        <f t="shared" si="49"/>
        <v>35000</v>
      </c>
      <c r="AL327" s="172">
        <f>IFERROR(VLOOKUP(B327,[2]rptBudgetaryBudgetCrossOrganiza!$A$4127:$N$4523,13,FALSE),"0")</f>
        <v>0</v>
      </c>
      <c r="AM327" s="172"/>
      <c r="AN327" s="172"/>
      <c r="AO327" s="172"/>
      <c r="AP327" s="172"/>
      <c r="AQ327" s="172"/>
      <c r="AS327" s="141"/>
      <c r="AT327" s="141"/>
      <c r="AU327" s="141"/>
      <c r="AV327" s="141"/>
      <c r="AW327" s="141"/>
      <c r="AX327" s="141"/>
      <c r="AY327" s="141"/>
      <c r="AZ327" s="141"/>
    </row>
    <row r="328" spans="2:52" x14ac:dyDescent="0.2">
      <c r="B328" s="142" t="s">
        <v>547</v>
      </c>
      <c r="C328" s="191" t="str">
        <f t="shared" si="43"/>
        <v>20</v>
      </c>
      <c r="D328" s="191" t="str">
        <f t="shared" si="44"/>
        <v>28</v>
      </c>
      <c r="E328" s="184" t="str">
        <f t="shared" si="45"/>
        <v>818</v>
      </c>
      <c r="F328" s="201" t="str">
        <f t="shared" si="50"/>
        <v>6600.27</v>
      </c>
      <c r="G328" s="142" t="s">
        <v>136</v>
      </c>
      <c r="H328" s="140">
        <v>30000</v>
      </c>
      <c r="I328" s="140"/>
      <c r="J328" s="140"/>
      <c r="K328" s="140"/>
      <c r="L328" s="140"/>
      <c r="M328" s="140"/>
      <c r="N328" s="140">
        <v>37584.49</v>
      </c>
      <c r="O328" s="140">
        <f t="shared" si="46"/>
        <v>-7584.489999999998</v>
      </c>
      <c r="Q328" s="141"/>
      <c r="R328" s="141">
        <v>30600</v>
      </c>
      <c r="S328" s="141"/>
      <c r="T328" s="141"/>
      <c r="U328" s="141"/>
      <c r="V328" s="141"/>
      <c r="W328" s="141">
        <v>29273.57</v>
      </c>
      <c r="X328" s="141">
        <f t="shared" si="47"/>
        <v>1326.4300000000003</v>
      </c>
      <c r="Z328" s="174"/>
      <c r="AA328" s="174">
        <v>30000</v>
      </c>
      <c r="AB328" s="174"/>
      <c r="AC328" s="174"/>
      <c r="AD328" s="174"/>
      <c r="AE328" s="174"/>
      <c r="AF328" s="174">
        <v>1597.38</v>
      </c>
      <c r="AG328" s="174">
        <f t="shared" si="48"/>
        <v>28402.62</v>
      </c>
      <c r="AI328" s="172">
        <v>30000</v>
      </c>
      <c r="AJ328" s="172">
        <f t="shared" si="49"/>
        <v>30000</v>
      </c>
      <c r="AK328" s="172">
        <f t="shared" si="49"/>
        <v>30000</v>
      </c>
      <c r="AL328" s="172">
        <f>IFERROR(VLOOKUP(B328,[2]rptBudgetaryBudgetCrossOrganiza!$A$4127:$N$4523,13,FALSE),"0")</f>
        <v>0</v>
      </c>
      <c r="AM328" s="172"/>
      <c r="AN328" s="172"/>
      <c r="AO328" s="172"/>
      <c r="AP328" s="172"/>
      <c r="AQ328" s="172"/>
      <c r="AS328" s="141"/>
      <c r="AT328" s="141"/>
      <c r="AU328" s="141"/>
      <c r="AV328" s="141"/>
      <c r="AW328" s="141"/>
      <c r="AX328" s="141"/>
      <c r="AY328" s="141"/>
      <c r="AZ328" s="141"/>
    </row>
    <row r="329" spans="2:52" x14ac:dyDescent="0.2">
      <c r="B329" s="142" t="s">
        <v>548</v>
      </c>
      <c r="C329" s="191" t="str">
        <f t="shared" si="43"/>
        <v>20</v>
      </c>
      <c r="D329" s="191" t="str">
        <f t="shared" si="44"/>
        <v>28</v>
      </c>
      <c r="E329" s="184" t="str">
        <f t="shared" si="45"/>
        <v>819</v>
      </c>
      <c r="F329" s="201" t="str">
        <f t="shared" si="50"/>
        <v>6600.27</v>
      </c>
      <c r="G329" s="142" t="s">
        <v>136</v>
      </c>
      <c r="H329" s="140">
        <v>38200</v>
      </c>
      <c r="I329" s="140"/>
      <c r="J329" s="140"/>
      <c r="K329" s="140"/>
      <c r="L329" s="140"/>
      <c r="M329" s="140"/>
      <c r="N329" s="140">
        <v>35071.22</v>
      </c>
      <c r="O329" s="140">
        <f t="shared" si="46"/>
        <v>3128.7799999999988</v>
      </c>
      <c r="Q329" s="141"/>
      <c r="R329" s="141">
        <v>38964</v>
      </c>
      <c r="S329" s="141"/>
      <c r="T329" s="141"/>
      <c r="U329" s="141"/>
      <c r="V329" s="141"/>
      <c r="W329" s="141">
        <v>29370.77</v>
      </c>
      <c r="X329" s="141">
        <f t="shared" si="47"/>
        <v>9593.23</v>
      </c>
      <c r="Z329" s="174"/>
      <c r="AA329" s="174">
        <v>33000</v>
      </c>
      <c r="AB329" s="174"/>
      <c r="AC329" s="174"/>
      <c r="AD329" s="174"/>
      <c r="AE329" s="174"/>
      <c r="AF329" s="174">
        <v>8693.2099999999991</v>
      </c>
      <c r="AG329" s="174">
        <f t="shared" si="48"/>
        <v>24306.79</v>
      </c>
      <c r="AI329" s="172">
        <v>33000</v>
      </c>
      <c r="AJ329" s="172">
        <f t="shared" si="49"/>
        <v>33000</v>
      </c>
      <c r="AK329" s="172">
        <f t="shared" si="49"/>
        <v>33000</v>
      </c>
      <c r="AL329" s="172">
        <f>IFERROR(VLOOKUP(B329,[2]rptBudgetaryBudgetCrossOrganiza!$A$4127:$N$4523,13,FALSE),"0")</f>
        <v>0</v>
      </c>
      <c r="AM329" s="172"/>
      <c r="AN329" s="172"/>
      <c r="AO329" s="172"/>
      <c r="AP329" s="172"/>
      <c r="AQ329" s="172"/>
      <c r="AS329" s="141"/>
      <c r="AT329" s="141"/>
      <c r="AU329" s="141"/>
      <c r="AV329" s="141"/>
      <c r="AW329" s="141"/>
      <c r="AX329" s="141"/>
      <c r="AY329" s="141"/>
      <c r="AZ329" s="141"/>
    </row>
    <row r="330" spans="2:52" x14ac:dyDescent="0.2">
      <c r="B330" s="142" t="s">
        <v>549</v>
      </c>
      <c r="C330" s="191" t="str">
        <f t="shared" si="43"/>
        <v>20</v>
      </c>
      <c r="D330" s="191" t="str">
        <f t="shared" si="44"/>
        <v>28</v>
      </c>
      <c r="E330" s="184" t="str">
        <f t="shared" si="45"/>
        <v>820</v>
      </c>
      <c r="F330" s="201" t="str">
        <f t="shared" si="50"/>
        <v>6600.27</v>
      </c>
      <c r="G330" s="142" t="s">
        <v>136</v>
      </c>
      <c r="H330" s="140">
        <v>29400</v>
      </c>
      <c r="I330" s="140"/>
      <c r="J330" s="140"/>
      <c r="K330" s="140"/>
      <c r="L330" s="140"/>
      <c r="M330" s="140"/>
      <c r="N330" s="140">
        <v>33411.129999999997</v>
      </c>
      <c r="O330" s="140">
        <f t="shared" si="46"/>
        <v>-4011.1299999999974</v>
      </c>
      <c r="Q330" s="141"/>
      <c r="R330" s="141">
        <v>30000</v>
      </c>
      <c r="S330" s="141"/>
      <c r="T330" s="141"/>
      <c r="U330" s="141"/>
      <c r="V330" s="141"/>
      <c r="W330" s="141">
        <v>30383.64</v>
      </c>
      <c r="X330" s="141">
        <f t="shared" si="47"/>
        <v>-383.63999999999942</v>
      </c>
      <c r="Z330" s="174"/>
      <c r="AA330" s="174">
        <v>33000</v>
      </c>
      <c r="AB330" s="174"/>
      <c r="AC330" s="174"/>
      <c r="AD330" s="174"/>
      <c r="AE330" s="174"/>
      <c r="AF330" s="174">
        <v>4129.76</v>
      </c>
      <c r="AG330" s="174">
        <f t="shared" si="48"/>
        <v>28870.239999999998</v>
      </c>
      <c r="AI330" s="172">
        <v>33000</v>
      </c>
      <c r="AJ330" s="172">
        <f t="shared" si="49"/>
        <v>33000</v>
      </c>
      <c r="AK330" s="172">
        <f t="shared" si="49"/>
        <v>33000</v>
      </c>
      <c r="AL330" s="172">
        <f>IFERROR(VLOOKUP(B330,[2]rptBudgetaryBudgetCrossOrganiza!$A$4127:$N$4523,13,FALSE),"0")</f>
        <v>0</v>
      </c>
      <c r="AM330" s="172"/>
      <c r="AN330" s="172"/>
      <c r="AO330" s="172"/>
      <c r="AP330" s="172"/>
      <c r="AQ330" s="172"/>
      <c r="AS330" s="141"/>
      <c r="AT330" s="141"/>
      <c r="AU330" s="141"/>
      <c r="AV330" s="141"/>
      <c r="AW330" s="141"/>
      <c r="AX330" s="141"/>
      <c r="AY330" s="141"/>
      <c r="AZ330" s="141"/>
    </row>
    <row r="331" spans="2:52" x14ac:dyDescent="0.2">
      <c r="B331" s="142" t="s">
        <v>550</v>
      </c>
      <c r="C331" s="191" t="str">
        <f t="shared" si="43"/>
        <v>20</v>
      </c>
      <c r="D331" s="191" t="str">
        <f t="shared" si="44"/>
        <v>28</v>
      </c>
      <c r="E331" s="184" t="str">
        <f t="shared" si="45"/>
        <v>821</v>
      </c>
      <c r="F331" s="201" t="str">
        <f t="shared" si="50"/>
        <v>6600.27</v>
      </c>
      <c r="G331" s="142" t="s">
        <v>136</v>
      </c>
      <c r="H331" s="140">
        <v>0</v>
      </c>
      <c r="I331" s="140"/>
      <c r="J331" s="140"/>
      <c r="K331" s="140"/>
      <c r="L331" s="140"/>
      <c r="M331" s="140"/>
      <c r="N331" s="140">
        <v>0</v>
      </c>
      <c r="O331" s="140">
        <f t="shared" si="46"/>
        <v>0</v>
      </c>
      <c r="Q331" s="141"/>
      <c r="R331" s="141">
        <v>0</v>
      </c>
      <c r="S331" s="141"/>
      <c r="T331" s="141"/>
      <c r="U331" s="141"/>
      <c r="V331" s="141"/>
      <c r="W331" s="141">
        <v>0</v>
      </c>
      <c r="X331" s="141">
        <f t="shared" si="47"/>
        <v>0</v>
      </c>
      <c r="Z331" s="174"/>
      <c r="AA331" s="174">
        <v>0</v>
      </c>
      <c r="AB331" s="174"/>
      <c r="AC331" s="174"/>
      <c r="AD331" s="174"/>
      <c r="AE331" s="174"/>
      <c r="AF331" s="174">
        <v>0</v>
      </c>
      <c r="AG331" s="174">
        <f t="shared" si="48"/>
        <v>0</v>
      </c>
      <c r="AI331" s="172">
        <v>0</v>
      </c>
      <c r="AJ331" s="172">
        <f t="shared" si="49"/>
        <v>0</v>
      </c>
      <c r="AK331" s="172">
        <f t="shared" si="49"/>
        <v>0</v>
      </c>
      <c r="AL331" s="172">
        <f>IFERROR(VLOOKUP(B331,[2]rptBudgetaryBudgetCrossOrganiza!$A$4127:$N$4523,13,FALSE),"0")</f>
        <v>0</v>
      </c>
      <c r="AM331" s="172"/>
      <c r="AN331" s="172"/>
      <c r="AO331" s="172"/>
      <c r="AP331" s="172"/>
      <c r="AQ331" s="172"/>
      <c r="AS331" s="141"/>
      <c r="AT331" s="141"/>
      <c r="AU331" s="141"/>
      <c r="AV331" s="141"/>
      <c r="AW331" s="141"/>
      <c r="AX331" s="141"/>
      <c r="AY331" s="141"/>
      <c r="AZ331" s="141"/>
    </row>
    <row r="332" spans="2:52" x14ac:dyDescent="0.2">
      <c r="B332" s="142" t="s">
        <v>551</v>
      </c>
      <c r="C332" s="191" t="str">
        <f t="shared" si="43"/>
        <v>20</v>
      </c>
      <c r="D332" s="191" t="str">
        <f t="shared" si="44"/>
        <v>28</v>
      </c>
      <c r="E332" s="184" t="str">
        <f t="shared" si="45"/>
        <v>822</v>
      </c>
      <c r="F332" s="201" t="str">
        <f t="shared" si="50"/>
        <v>6600.27</v>
      </c>
      <c r="G332" s="142" t="s">
        <v>136</v>
      </c>
      <c r="H332" s="140">
        <v>32000</v>
      </c>
      <c r="I332" s="140"/>
      <c r="J332" s="140"/>
      <c r="K332" s="140"/>
      <c r="L332" s="140"/>
      <c r="M332" s="140"/>
      <c r="N332" s="140">
        <v>39386.21</v>
      </c>
      <c r="O332" s="140">
        <f t="shared" si="46"/>
        <v>-7386.2099999999991</v>
      </c>
      <c r="Q332" s="141"/>
      <c r="R332" s="141">
        <v>32650</v>
      </c>
      <c r="S332" s="141"/>
      <c r="T332" s="141"/>
      <c r="U332" s="141"/>
      <c r="V332" s="141"/>
      <c r="W332" s="141">
        <v>40448.97</v>
      </c>
      <c r="X332" s="141">
        <f t="shared" si="47"/>
        <v>-7798.9700000000012</v>
      </c>
      <c r="Z332" s="174"/>
      <c r="AA332" s="174">
        <v>35000</v>
      </c>
      <c r="AB332" s="174"/>
      <c r="AC332" s="174"/>
      <c r="AD332" s="174"/>
      <c r="AE332" s="174"/>
      <c r="AF332" s="174">
        <v>6108.35</v>
      </c>
      <c r="AG332" s="174">
        <f t="shared" si="48"/>
        <v>28891.65</v>
      </c>
      <c r="AI332" s="172">
        <v>35000</v>
      </c>
      <c r="AJ332" s="172">
        <f t="shared" si="49"/>
        <v>35000</v>
      </c>
      <c r="AK332" s="172">
        <f t="shared" si="49"/>
        <v>35000</v>
      </c>
      <c r="AL332" s="172">
        <f>IFERROR(VLOOKUP(B332,[2]rptBudgetaryBudgetCrossOrganiza!$A$4127:$N$4523,13,FALSE),"0")</f>
        <v>0</v>
      </c>
      <c r="AM332" s="172"/>
      <c r="AN332" s="172"/>
      <c r="AO332" s="172"/>
      <c r="AP332" s="172"/>
      <c r="AQ332" s="172"/>
      <c r="AS332" s="141"/>
      <c r="AT332" s="141"/>
      <c r="AU332" s="141"/>
      <c r="AV332" s="141"/>
      <c r="AW332" s="141"/>
      <c r="AX332" s="141"/>
      <c r="AY332" s="141"/>
      <c r="AZ332" s="141"/>
    </row>
    <row r="333" spans="2:52" x14ac:dyDescent="0.2">
      <c r="B333" s="142" t="s">
        <v>552</v>
      </c>
      <c r="C333" s="191" t="str">
        <f t="shared" si="43"/>
        <v>20</v>
      </c>
      <c r="D333" s="191" t="str">
        <f t="shared" si="44"/>
        <v>28</v>
      </c>
      <c r="E333" s="184" t="str">
        <f t="shared" si="45"/>
        <v>823</v>
      </c>
      <c r="F333" s="201" t="str">
        <f t="shared" si="50"/>
        <v>6600.27</v>
      </c>
      <c r="G333" s="142" t="s">
        <v>136</v>
      </c>
      <c r="H333" s="140">
        <v>80000</v>
      </c>
      <c r="I333" s="140"/>
      <c r="J333" s="140"/>
      <c r="K333" s="140"/>
      <c r="L333" s="140"/>
      <c r="M333" s="140"/>
      <c r="N333" s="140">
        <v>97919.5</v>
      </c>
      <c r="O333" s="140">
        <f t="shared" si="46"/>
        <v>-17919.5</v>
      </c>
      <c r="Q333" s="141"/>
      <c r="R333" s="141">
        <v>50590</v>
      </c>
      <c r="S333" s="141"/>
      <c r="T333" s="141"/>
      <c r="U333" s="141"/>
      <c r="V333" s="141"/>
      <c r="W333" s="141">
        <v>101738.22</v>
      </c>
      <c r="X333" s="141">
        <f t="shared" si="47"/>
        <v>-51148.22</v>
      </c>
      <c r="Z333" s="174"/>
      <c r="AA333" s="174">
        <v>62000</v>
      </c>
      <c r="AB333" s="174"/>
      <c r="AC333" s="174"/>
      <c r="AD333" s="174"/>
      <c r="AE333" s="174"/>
      <c r="AF333" s="174">
        <v>-35211.800000000003</v>
      </c>
      <c r="AG333" s="174">
        <f t="shared" si="48"/>
        <v>97211.8</v>
      </c>
      <c r="AI333" s="172">
        <v>62000</v>
      </c>
      <c r="AJ333" s="172">
        <f t="shared" si="49"/>
        <v>62000</v>
      </c>
      <c r="AK333" s="172">
        <f t="shared" si="49"/>
        <v>62000</v>
      </c>
      <c r="AL333" s="172">
        <f>IFERROR(VLOOKUP(B333,[2]rptBudgetaryBudgetCrossOrganiza!$A$4127:$N$4523,13,FALSE),"0")</f>
        <v>0</v>
      </c>
      <c r="AM333" s="172"/>
      <c r="AN333" s="172"/>
      <c r="AO333" s="172"/>
      <c r="AP333" s="172"/>
      <c r="AQ333" s="172"/>
      <c r="AS333" s="141"/>
      <c r="AT333" s="141"/>
      <c r="AU333" s="141"/>
      <c r="AV333" s="141"/>
      <c r="AW333" s="141"/>
      <c r="AX333" s="141"/>
      <c r="AY333" s="141"/>
      <c r="AZ333" s="141"/>
    </row>
    <row r="334" spans="2:52" x14ac:dyDescent="0.2">
      <c r="B334" s="142" t="s">
        <v>553</v>
      </c>
      <c r="C334" s="191" t="str">
        <f t="shared" si="43"/>
        <v>20</v>
      </c>
      <c r="D334" s="191" t="str">
        <f t="shared" si="44"/>
        <v>28</v>
      </c>
      <c r="E334" s="184" t="str">
        <f t="shared" si="45"/>
        <v>824</v>
      </c>
      <c r="F334" s="201" t="str">
        <f t="shared" si="50"/>
        <v>6600.27</v>
      </c>
      <c r="G334" s="142" t="s">
        <v>136</v>
      </c>
      <c r="H334" s="140">
        <v>3400</v>
      </c>
      <c r="I334" s="140"/>
      <c r="J334" s="140"/>
      <c r="K334" s="140"/>
      <c r="L334" s="140"/>
      <c r="M334" s="140"/>
      <c r="N334" s="140">
        <v>3631.55</v>
      </c>
      <c r="O334" s="140">
        <f t="shared" si="46"/>
        <v>-231.55000000000018</v>
      </c>
      <c r="Q334" s="141"/>
      <c r="R334" s="141">
        <v>3475</v>
      </c>
      <c r="S334" s="141"/>
      <c r="T334" s="141"/>
      <c r="U334" s="141"/>
      <c r="V334" s="141"/>
      <c r="W334" s="141">
        <v>4400.03</v>
      </c>
      <c r="X334" s="141">
        <f t="shared" si="47"/>
        <v>-925.02999999999975</v>
      </c>
      <c r="Z334" s="174"/>
      <c r="AA334" s="174">
        <v>3500</v>
      </c>
      <c r="AB334" s="174"/>
      <c r="AC334" s="174"/>
      <c r="AD334" s="174"/>
      <c r="AE334" s="174"/>
      <c r="AF334" s="174">
        <v>2285.54</v>
      </c>
      <c r="AG334" s="174">
        <f t="shared" si="48"/>
        <v>1214.46</v>
      </c>
      <c r="AI334" s="172">
        <v>3500</v>
      </c>
      <c r="AJ334" s="172">
        <f t="shared" si="49"/>
        <v>3500</v>
      </c>
      <c r="AK334" s="172">
        <f t="shared" si="49"/>
        <v>3500</v>
      </c>
      <c r="AL334" s="172">
        <f>IFERROR(VLOOKUP(B334,[2]rptBudgetaryBudgetCrossOrganiza!$A$4127:$N$4523,13,FALSE),"0")</f>
        <v>0</v>
      </c>
      <c r="AM334" s="172"/>
      <c r="AN334" s="172"/>
      <c r="AO334" s="172"/>
      <c r="AP334" s="172"/>
      <c r="AQ334" s="172"/>
      <c r="AS334" s="141"/>
      <c r="AT334" s="141"/>
      <c r="AU334" s="141"/>
      <c r="AV334" s="141"/>
      <c r="AW334" s="141"/>
      <c r="AX334" s="141"/>
      <c r="AY334" s="141"/>
      <c r="AZ334" s="141"/>
    </row>
    <row r="335" spans="2:52" x14ac:dyDescent="0.2">
      <c r="B335" s="142" t="s">
        <v>554</v>
      </c>
      <c r="C335" s="191" t="str">
        <f t="shared" si="43"/>
        <v>20</v>
      </c>
      <c r="D335" s="191" t="str">
        <f t="shared" si="44"/>
        <v>28</v>
      </c>
      <c r="E335" s="184" t="str">
        <f t="shared" si="45"/>
        <v>825</v>
      </c>
      <c r="F335" s="201" t="str">
        <f t="shared" si="50"/>
        <v>6600.27</v>
      </c>
      <c r="G335" s="142" t="s">
        <v>136</v>
      </c>
      <c r="H335" s="140">
        <v>6500</v>
      </c>
      <c r="I335" s="140"/>
      <c r="J335" s="140"/>
      <c r="K335" s="140"/>
      <c r="L335" s="140"/>
      <c r="M335" s="140"/>
      <c r="N335" s="140">
        <v>13924.37</v>
      </c>
      <c r="O335" s="140">
        <f t="shared" si="46"/>
        <v>-7424.3700000000008</v>
      </c>
      <c r="Q335" s="141"/>
      <c r="R335" s="141">
        <v>6650</v>
      </c>
      <c r="S335" s="141"/>
      <c r="T335" s="141"/>
      <c r="U335" s="141"/>
      <c r="V335" s="141"/>
      <c r="W335" s="141">
        <v>11185.79</v>
      </c>
      <c r="X335" s="141">
        <f t="shared" si="47"/>
        <v>-4535.7900000000009</v>
      </c>
      <c r="Z335" s="174"/>
      <c r="AA335" s="174">
        <v>7000</v>
      </c>
      <c r="AB335" s="174"/>
      <c r="AC335" s="174"/>
      <c r="AD335" s="174"/>
      <c r="AE335" s="174"/>
      <c r="AF335" s="174">
        <v>-3680.07</v>
      </c>
      <c r="AG335" s="174">
        <f t="shared" si="48"/>
        <v>10680.07</v>
      </c>
      <c r="AI335" s="172">
        <v>7000</v>
      </c>
      <c r="AJ335" s="172">
        <f t="shared" si="49"/>
        <v>7000</v>
      </c>
      <c r="AK335" s="172">
        <f t="shared" si="49"/>
        <v>7000</v>
      </c>
      <c r="AL335" s="172">
        <f>IFERROR(VLOOKUP(B335,[2]rptBudgetaryBudgetCrossOrganiza!$A$4127:$N$4523,13,FALSE),"0")</f>
        <v>0</v>
      </c>
      <c r="AM335" s="172"/>
      <c r="AN335" s="172"/>
      <c r="AO335" s="172"/>
      <c r="AP335" s="172"/>
      <c r="AQ335" s="172"/>
      <c r="AS335" s="141"/>
      <c r="AT335" s="141"/>
      <c r="AU335" s="141"/>
      <c r="AV335" s="141"/>
      <c r="AW335" s="141"/>
      <c r="AX335" s="141"/>
      <c r="AY335" s="141"/>
      <c r="AZ335" s="141"/>
    </row>
    <row r="336" spans="2:52" x14ac:dyDescent="0.2">
      <c r="B336" s="142" t="s">
        <v>555</v>
      </c>
      <c r="C336" s="191" t="str">
        <f t="shared" si="43"/>
        <v>20</v>
      </c>
      <c r="D336" s="191" t="str">
        <f t="shared" si="44"/>
        <v>28</v>
      </c>
      <c r="E336" s="184" t="str">
        <f t="shared" si="45"/>
        <v>826</v>
      </c>
      <c r="F336" s="201" t="str">
        <f t="shared" si="50"/>
        <v>6600.27</v>
      </c>
      <c r="G336" s="142" t="s">
        <v>136</v>
      </c>
      <c r="H336" s="140">
        <v>82000</v>
      </c>
      <c r="I336" s="140"/>
      <c r="J336" s="140"/>
      <c r="K336" s="140"/>
      <c r="L336" s="140"/>
      <c r="M336" s="140"/>
      <c r="N336" s="140">
        <v>94088.9</v>
      </c>
      <c r="O336" s="140">
        <f t="shared" si="46"/>
        <v>-12088.899999999994</v>
      </c>
      <c r="Q336" s="141"/>
      <c r="R336" s="141">
        <v>82000</v>
      </c>
      <c r="S336" s="141"/>
      <c r="T336" s="141"/>
      <c r="U336" s="141"/>
      <c r="V336" s="141"/>
      <c r="W336" s="141">
        <v>92164.05</v>
      </c>
      <c r="X336" s="141">
        <f t="shared" si="47"/>
        <v>-10164.050000000003</v>
      </c>
      <c r="Z336" s="174"/>
      <c r="AA336" s="174">
        <v>84000</v>
      </c>
      <c r="AB336" s="174"/>
      <c r="AC336" s="174"/>
      <c r="AD336" s="174"/>
      <c r="AE336" s="174"/>
      <c r="AF336" s="174">
        <v>-6811.23</v>
      </c>
      <c r="AG336" s="174">
        <f t="shared" si="48"/>
        <v>90811.23</v>
      </c>
      <c r="AI336" s="172">
        <v>84000</v>
      </c>
      <c r="AJ336" s="172">
        <f t="shared" si="49"/>
        <v>84000</v>
      </c>
      <c r="AK336" s="172">
        <f t="shared" si="49"/>
        <v>84000</v>
      </c>
      <c r="AL336" s="172">
        <f>IFERROR(VLOOKUP(B336,[2]rptBudgetaryBudgetCrossOrganiza!$A$4127:$N$4523,13,FALSE),"0")</f>
        <v>0</v>
      </c>
      <c r="AM336" s="172"/>
      <c r="AN336" s="172"/>
      <c r="AO336" s="172"/>
      <c r="AP336" s="172"/>
      <c r="AQ336" s="172"/>
      <c r="AS336" s="141"/>
      <c r="AT336" s="141"/>
      <c r="AU336" s="141"/>
      <c r="AV336" s="141"/>
      <c r="AW336" s="141"/>
      <c r="AX336" s="141"/>
      <c r="AY336" s="141"/>
      <c r="AZ336" s="141"/>
    </row>
    <row r="337" spans="2:52" x14ac:dyDescent="0.2">
      <c r="B337" s="142" t="s">
        <v>556</v>
      </c>
      <c r="C337" s="191" t="str">
        <f t="shared" si="43"/>
        <v>20</v>
      </c>
      <c r="D337" s="191" t="str">
        <f t="shared" si="44"/>
        <v>28</v>
      </c>
      <c r="E337" s="184" t="str">
        <f t="shared" si="45"/>
        <v>827</v>
      </c>
      <c r="F337" s="201" t="str">
        <f t="shared" si="50"/>
        <v>6600.27</v>
      </c>
      <c r="G337" s="142" t="s">
        <v>136</v>
      </c>
      <c r="H337" s="140">
        <v>3400</v>
      </c>
      <c r="I337" s="140"/>
      <c r="J337" s="140"/>
      <c r="K337" s="140"/>
      <c r="L337" s="140"/>
      <c r="M337" s="140"/>
      <c r="N337" s="140">
        <v>4186.57</v>
      </c>
      <c r="O337" s="140">
        <f t="shared" si="46"/>
        <v>-786.56999999999971</v>
      </c>
      <c r="Q337" s="141"/>
      <c r="R337" s="141">
        <v>3475</v>
      </c>
      <c r="S337" s="141"/>
      <c r="T337" s="141"/>
      <c r="U337" s="141"/>
      <c r="V337" s="141"/>
      <c r="W337" s="141">
        <v>1245.1300000000001</v>
      </c>
      <c r="X337" s="141">
        <f t="shared" si="47"/>
        <v>2229.87</v>
      </c>
      <c r="Z337" s="174"/>
      <c r="AA337" s="174">
        <v>3500</v>
      </c>
      <c r="AB337" s="174"/>
      <c r="AC337" s="174"/>
      <c r="AD337" s="174"/>
      <c r="AE337" s="174"/>
      <c r="AF337" s="174">
        <v>-682.92</v>
      </c>
      <c r="AG337" s="174">
        <f t="shared" si="48"/>
        <v>4182.92</v>
      </c>
      <c r="AI337" s="172">
        <v>3500</v>
      </c>
      <c r="AJ337" s="172">
        <f t="shared" si="49"/>
        <v>3500</v>
      </c>
      <c r="AK337" s="172">
        <f t="shared" si="49"/>
        <v>3500</v>
      </c>
      <c r="AL337" s="172">
        <f>IFERROR(VLOOKUP(B337,[2]rptBudgetaryBudgetCrossOrganiza!$A$4127:$N$4523,13,FALSE),"0")</f>
        <v>0</v>
      </c>
      <c r="AM337" s="172"/>
      <c r="AN337" s="172"/>
      <c r="AO337" s="172"/>
      <c r="AP337" s="172"/>
      <c r="AQ337" s="172"/>
      <c r="AS337" s="141"/>
      <c r="AT337" s="141"/>
      <c r="AU337" s="141"/>
      <c r="AV337" s="141"/>
      <c r="AW337" s="141"/>
      <c r="AX337" s="141"/>
      <c r="AY337" s="141"/>
      <c r="AZ337" s="141"/>
    </row>
    <row r="338" spans="2:52" x14ac:dyDescent="0.2">
      <c r="B338" s="142" t="s">
        <v>557</v>
      </c>
      <c r="C338" s="191" t="str">
        <f t="shared" si="43"/>
        <v>20</v>
      </c>
      <c r="D338" s="191" t="str">
        <f t="shared" si="44"/>
        <v>28</v>
      </c>
      <c r="E338" s="184" t="str">
        <f t="shared" si="45"/>
        <v>828</v>
      </c>
      <c r="F338" s="201" t="str">
        <f t="shared" si="50"/>
        <v>6600.27</v>
      </c>
      <c r="G338" s="142" t="s">
        <v>136</v>
      </c>
      <c r="H338" s="140">
        <v>4325</v>
      </c>
      <c r="I338" s="140"/>
      <c r="J338" s="140"/>
      <c r="K338" s="140"/>
      <c r="L338" s="140"/>
      <c r="M338" s="140"/>
      <c r="N338" s="140">
        <v>1328.09</v>
      </c>
      <c r="O338" s="140">
        <f t="shared" si="46"/>
        <v>2996.91</v>
      </c>
      <c r="Q338" s="141"/>
      <c r="R338" s="141">
        <v>4425</v>
      </c>
      <c r="S338" s="141"/>
      <c r="T338" s="141"/>
      <c r="U338" s="141"/>
      <c r="V338" s="141"/>
      <c r="W338" s="141">
        <v>5044.8500000000004</v>
      </c>
      <c r="X338" s="141">
        <f t="shared" si="47"/>
        <v>-619.85000000000036</v>
      </c>
      <c r="Z338" s="174"/>
      <c r="AA338" s="174">
        <v>4400</v>
      </c>
      <c r="AB338" s="174"/>
      <c r="AC338" s="174"/>
      <c r="AD338" s="174"/>
      <c r="AE338" s="174"/>
      <c r="AF338" s="174">
        <v>2003.51</v>
      </c>
      <c r="AG338" s="174">
        <f t="shared" si="48"/>
        <v>2396.4899999999998</v>
      </c>
      <c r="AI338" s="172">
        <v>4400</v>
      </c>
      <c r="AJ338" s="172">
        <f t="shared" si="49"/>
        <v>4400</v>
      </c>
      <c r="AK338" s="172">
        <f t="shared" si="49"/>
        <v>4400</v>
      </c>
      <c r="AL338" s="172">
        <f>IFERROR(VLOOKUP(B338,[2]rptBudgetaryBudgetCrossOrganiza!$A$4127:$N$4523,13,FALSE),"0")</f>
        <v>0</v>
      </c>
      <c r="AM338" s="172"/>
      <c r="AN338" s="172"/>
      <c r="AO338" s="172"/>
      <c r="AP338" s="172"/>
      <c r="AQ338" s="172"/>
      <c r="AS338" s="141"/>
      <c r="AT338" s="141"/>
      <c r="AU338" s="141"/>
      <c r="AV338" s="141"/>
      <c r="AW338" s="141"/>
      <c r="AX338" s="141"/>
      <c r="AY338" s="141"/>
      <c r="AZ338" s="141"/>
    </row>
    <row r="339" spans="2:52" x14ac:dyDescent="0.2">
      <c r="B339" s="142" t="s">
        <v>558</v>
      </c>
      <c r="C339" s="191" t="str">
        <f t="shared" si="43"/>
        <v>20</v>
      </c>
      <c r="D339" s="191" t="str">
        <f t="shared" si="44"/>
        <v>28</v>
      </c>
      <c r="E339" s="184" t="str">
        <f t="shared" si="45"/>
        <v>829</v>
      </c>
      <c r="F339" s="201" t="str">
        <f t="shared" si="50"/>
        <v>6600.27</v>
      </c>
      <c r="G339" s="142" t="s">
        <v>136</v>
      </c>
      <c r="H339" s="140">
        <v>4900</v>
      </c>
      <c r="I339" s="140"/>
      <c r="J339" s="140"/>
      <c r="K339" s="140"/>
      <c r="L339" s="140"/>
      <c r="M339" s="140"/>
      <c r="N339" s="140">
        <v>5448.99</v>
      </c>
      <c r="O339" s="140">
        <f t="shared" si="46"/>
        <v>-548.98999999999978</v>
      </c>
      <c r="Q339" s="141"/>
      <c r="R339" s="141">
        <v>5000</v>
      </c>
      <c r="S339" s="141"/>
      <c r="T339" s="141"/>
      <c r="U339" s="141"/>
      <c r="V339" s="141"/>
      <c r="W339" s="141">
        <v>2432.16</v>
      </c>
      <c r="X339" s="141">
        <f t="shared" si="47"/>
        <v>2567.84</v>
      </c>
      <c r="Z339" s="174"/>
      <c r="AA339" s="174">
        <v>5000</v>
      </c>
      <c r="AB339" s="174"/>
      <c r="AC339" s="174"/>
      <c r="AD339" s="174"/>
      <c r="AE339" s="174"/>
      <c r="AF339" s="174">
        <v>210.01</v>
      </c>
      <c r="AG339" s="174">
        <f t="shared" si="48"/>
        <v>4789.99</v>
      </c>
      <c r="AI339" s="172">
        <v>5000</v>
      </c>
      <c r="AJ339" s="172">
        <f t="shared" si="49"/>
        <v>5000</v>
      </c>
      <c r="AK339" s="172">
        <f t="shared" si="49"/>
        <v>5000</v>
      </c>
      <c r="AL339" s="172">
        <f>IFERROR(VLOOKUP(B339,[2]rptBudgetaryBudgetCrossOrganiza!$A$4127:$N$4523,13,FALSE),"0")</f>
        <v>0</v>
      </c>
      <c r="AM339" s="172"/>
      <c r="AN339" s="172"/>
      <c r="AO339" s="172"/>
      <c r="AP339" s="172"/>
      <c r="AQ339" s="172"/>
      <c r="AS339" s="141"/>
      <c r="AT339" s="141"/>
      <c r="AU339" s="141"/>
      <c r="AV339" s="141"/>
      <c r="AW339" s="141"/>
      <c r="AX339" s="141"/>
      <c r="AY339" s="141"/>
      <c r="AZ339" s="141"/>
    </row>
    <row r="340" spans="2:52" x14ac:dyDescent="0.2">
      <c r="B340" s="142" t="s">
        <v>559</v>
      </c>
      <c r="C340" s="191" t="str">
        <f t="shared" si="43"/>
        <v>20</v>
      </c>
      <c r="D340" s="191" t="str">
        <f t="shared" si="44"/>
        <v>28</v>
      </c>
      <c r="E340" s="184" t="str">
        <f t="shared" si="45"/>
        <v>831</v>
      </c>
      <c r="F340" s="201" t="str">
        <f t="shared" si="50"/>
        <v>6600.27</v>
      </c>
      <c r="G340" s="142" t="s">
        <v>136</v>
      </c>
      <c r="H340" s="140">
        <v>0</v>
      </c>
      <c r="I340" s="140"/>
      <c r="J340" s="140"/>
      <c r="K340" s="140"/>
      <c r="L340" s="140"/>
      <c r="M340" s="140"/>
      <c r="N340" s="140">
        <v>9910.82</v>
      </c>
      <c r="O340" s="140">
        <f t="shared" si="46"/>
        <v>-9910.82</v>
      </c>
      <c r="Q340" s="141"/>
      <c r="R340" s="141">
        <v>12000</v>
      </c>
      <c r="S340" s="141"/>
      <c r="T340" s="141"/>
      <c r="U340" s="141"/>
      <c r="V340" s="141"/>
      <c r="W340" s="141">
        <v>8160.2</v>
      </c>
      <c r="X340" s="141">
        <f t="shared" si="47"/>
        <v>3839.8</v>
      </c>
      <c r="Z340" s="174"/>
      <c r="AA340" s="174">
        <v>11500</v>
      </c>
      <c r="AB340" s="174"/>
      <c r="AC340" s="174"/>
      <c r="AD340" s="174"/>
      <c r="AE340" s="174"/>
      <c r="AF340" s="174">
        <v>3282.99</v>
      </c>
      <c r="AG340" s="174">
        <f t="shared" si="48"/>
        <v>8217.01</v>
      </c>
      <c r="AI340" s="172">
        <v>11500</v>
      </c>
      <c r="AJ340" s="172">
        <f t="shared" si="49"/>
        <v>11500</v>
      </c>
      <c r="AK340" s="172">
        <f t="shared" si="49"/>
        <v>11500</v>
      </c>
      <c r="AL340" s="172">
        <f>IFERROR(VLOOKUP(B340,[2]rptBudgetaryBudgetCrossOrganiza!$A$4127:$N$4523,13,FALSE),"0")</f>
        <v>0</v>
      </c>
      <c r="AM340" s="172"/>
      <c r="AN340" s="172"/>
      <c r="AO340" s="172"/>
      <c r="AP340" s="172"/>
      <c r="AQ340" s="172"/>
      <c r="AS340" s="141"/>
      <c r="AT340" s="141"/>
      <c r="AU340" s="141"/>
      <c r="AV340" s="141"/>
      <c r="AW340" s="141"/>
      <c r="AX340" s="141"/>
      <c r="AY340" s="141"/>
      <c r="AZ340" s="141"/>
    </row>
    <row r="341" spans="2:52" x14ac:dyDescent="0.2">
      <c r="B341" s="142" t="s">
        <v>560</v>
      </c>
      <c r="C341" s="191" t="str">
        <f t="shared" si="43"/>
        <v>20</v>
      </c>
      <c r="D341" s="191" t="str">
        <f t="shared" si="44"/>
        <v>28</v>
      </c>
      <c r="E341" s="184" t="str">
        <f t="shared" si="45"/>
        <v>832</v>
      </c>
      <c r="F341" s="201" t="str">
        <f t="shared" si="50"/>
        <v>6600.27</v>
      </c>
      <c r="G341" s="142" t="s">
        <v>136</v>
      </c>
      <c r="H341" s="140">
        <v>8300</v>
      </c>
      <c r="I341" s="140"/>
      <c r="J341" s="140"/>
      <c r="K341" s="140"/>
      <c r="L341" s="140"/>
      <c r="M341" s="140"/>
      <c r="N341" s="140">
        <v>10058.549999999999</v>
      </c>
      <c r="O341" s="140">
        <f t="shared" si="46"/>
        <v>-1758.5499999999993</v>
      </c>
      <c r="Q341" s="141"/>
      <c r="R341" s="141">
        <v>8475</v>
      </c>
      <c r="S341" s="141"/>
      <c r="T341" s="141"/>
      <c r="U341" s="141"/>
      <c r="V341" s="141"/>
      <c r="W341" s="141">
        <v>10655.46</v>
      </c>
      <c r="X341" s="141">
        <f t="shared" si="47"/>
        <v>-2180.4599999999991</v>
      </c>
      <c r="Z341" s="174"/>
      <c r="AA341" s="174">
        <v>9500</v>
      </c>
      <c r="AB341" s="174"/>
      <c r="AC341" s="174"/>
      <c r="AD341" s="174"/>
      <c r="AE341" s="174"/>
      <c r="AF341" s="174">
        <v>-2104.16</v>
      </c>
      <c r="AG341" s="174">
        <f t="shared" si="48"/>
        <v>11604.16</v>
      </c>
      <c r="AI341" s="172">
        <v>9500</v>
      </c>
      <c r="AJ341" s="172">
        <f t="shared" si="49"/>
        <v>9500</v>
      </c>
      <c r="AK341" s="172">
        <f t="shared" si="49"/>
        <v>9500</v>
      </c>
      <c r="AL341" s="172">
        <f>IFERROR(VLOOKUP(B341,[2]rptBudgetaryBudgetCrossOrganiza!$A$4127:$N$4523,13,FALSE),"0")</f>
        <v>0</v>
      </c>
      <c r="AM341" s="172"/>
      <c r="AN341" s="172"/>
      <c r="AO341" s="172"/>
      <c r="AP341" s="172"/>
      <c r="AQ341" s="172"/>
      <c r="AS341" s="141"/>
      <c r="AT341" s="141"/>
      <c r="AU341" s="141"/>
      <c r="AV341" s="141"/>
      <c r="AW341" s="141"/>
      <c r="AX341" s="141"/>
      <c r="AY341" s="141"/>
      <c r="AZ341" s="141"/>
    </row>
    <row r="342" spans="2:52" x14ac:dyDescent="0.2">
      <c r="B342" s="142" t="s">
        <v>561</v>
      </c>
      <c r="C342" s="191" t="str">
        <f t="shared" si="43"/>
        <v>20</v>
      </c>
      <c r="D342" s="191" t="str">
        <f t="shared" si="44"/>
        <v>28</v>
      </c>
      <c r="E342" s="184" t="str">
        <f t="shared" si="45"/>
        <v>833</v>
      </c>
      <c r="F342" s="201" t="str">
        <f t="shared" si="50"/>
        <v>6600.27</v>
      </c>
      <c r="G342" s="142" t="s">
        <v>136</v>
      </c>
      <c r="H342" s="140">
        <v>7100</v>
      </c>
      <c r="I342" s="140"/>
      <c r="J342" s="140"/>
      <c r="K342" s="140"/>
      <c r="L342" s="140"/>
      <c r="M342" s="140"/>
      <c r="N342" s="140">
        <v>5183.8599999999997</v>
      </c>
      <c r="O342" s="140">
        <f t="shared" si="46"/>
        <v>1916.1400000000003</v>
      </c>
      <c r="Q342" s="141"/>
      <c r="R342" s="141">
        <v>7250</v>
      </c>
      <c r="S342" s="141"/>
      <c r="T342" s="141"/>
      <c r="U342" s="141"/>
      <c r="V342" s="141"/>
      <c r="W342" s="141">
        <v>10433.219999999999</v>
      </c>
      <c r="X342" s="141">
        <f t="shared" si="47"/>
        <v>-3183.2199999999993</v>
      </c>
      <c r="Z342" s="174"/>
      <c r="AA342" s="174">
        <v>7500</v>
      </c>
      <c r="AB342" s="174"/>
      <c r="AC342" s="174"/>
      <c r="AD342" s="174"/>
      <c r="AE342" s="174"/>
      <c r="AF342" s="174">
        <v>555.77</v>
      </c>
      <c r="AG342" s="174">
        <f t="shared" si="48"/>
        <v>6944.23</v>
      </c>
      <c r="AI342" s="172">
        <v>7500</v>
      </c>
      <c r="AJ342" s="172">
        <f t="shared" si="49"/>
        <v>7500</v>
      </c>
      <c r="AK342" s="172">
        <f t="shared" si="49"/>
        <v>7500</v>
      </c>
      <c r="AL342" s="172">
        <f>IFERROR(VLOOKUP(B342,[2]rptBudgetaryBudgetCrossOrganiza!$A$4127:$N$4523,13,FALSE),"0")</f>
        <v>0</v>
      </c>
      <c r="AM342" s="172"/>
      <c r="AN342" s="172"/>
      <c r="AO342" s="172"/>
      <c r="AP342" s="172"/>
      <c r="AQ342" s="172"/>
      <c r="AS342" s="141"/>
      <c r="AT342" s="141"/>
      <c r="AU342" s="141"/>
      <c r="AV342" s="141"/>
      <c r="AW342" s="141"/>
      <c r="AX342" s="141"/>
      <c r="AY342" s="141"/>
      <c r="AZ342" s="141"/>
    </row>
    <row r="343" spans="2:52" x14ac:dyDescent="0.2">
      <c r="B343" s="142" t="s">
        <v>562</v>
      </c>
      <c r="C343" s="191" t="str">
        <f t="shared" si="43"/>
        <v>20</v>
      </c>
      <c r="D343" s="191" t="str">
        <f t="shared" si="44"/>
        <v>28</v>
      </c>
      <c r="E343" s="184" t="str">
        <f t="shared" si="45"/>
        <v>834</v>
      </c>
      <c r="F343" s="201" t="str">
        <f t="shared" si="50"/>
        <v>6600.27</v>
      </c>
      <c r="G343" s="142" t="s">
        <v>136</v>
      </c>
      <c r="H343" s="140">
        <v>850</v>
      </c>
      <c r="I343" s="140"/>
      <c r="J343" s="140"/>
      <c r="K343" s="140"/>
      <c r="L343" s="140"/>
      <c r="M343" s="140"/>
      <c r="N343" s="140">
        <v>281.73</v>
      </c>
      <c r="O343" s="140">
        <f t="shared" si="46"/>
        <v>568.27</v>
      </c>
      <c r="Q343" s="141"/>
      <c r="R343" s="141">
        <v>850</v>
      </c>
      <c r="S343" s="141"/>
      <c r="T343" s="141"/>
      <c r="U343" s="141"/>
      <c r="V343" s="141"/>
      <c r="W343" s="141">
        <v>642.9</v>
      </c>
      <c r="X343" s="141">
        <f t="shared" si="47"/>
        <v>207.10000000000002</v>
      </c>
      <c r="Z343" s="174"/>
      <c r="AA343" s="174">
        <v>1000</v>
      </c>
      <c r="AB343" s="174"/>
      <c r="AC343" s="174"/>
      <c r="AD343" s="174"/>
      <c r="AE343" s="174"/>
      <c r="AF343" s="174">
        <v>613.86</v>
      </c>
      <c r="AG343" s="174">
        <f t="shared" si="48"/>
        <v>386.14</v>
      </c>
      <c r="AI343" s="172">
        <v>1000</v>
      </c>
      <c r="AJ343" s="172">
        <f t="shared" si="49"/>
        <v>1000</v>
      </c>
      <c r="AK343" s="172">
        <f t="shared" si="49"/>
        <v>1000</v>
      </c>
      <c r="AL343" s="172">
        <f>IFERROR(VLOOKUP(B343,[2]rptBudgetaryBudgetCrossOrganiza!$A$4127:$N$4523,13,FALSE),"0")</f>
        <v>0</v>
      </c>
      <c r="AM343" s="172"/>
      <c r="AN343" s="172"/>
      <c r="AO343" s="172"/>
      <c r="AP343" s="172"/>
      <c r="AQ343" s="172"/>
      <c r="AS343" s="141"/>
      <c r="AT343" s="141"/>
      <c r="AU343" s="141"/>
      <c r="AV343" s="141"/>
      <c r="AW343" s="141"/>
      <c r="AX343" s="141"/>
      <c r="AY343" s="141"/>
      <c r="AZ343" s="141"/>
    </row>
    <row r="344" spans="2:52" x14ac:dyDescent="0.2">
      <c r="B344" s="142" t="s">
        <v>563</v>
      </c>
      <c r="C344" s="191" t="str">
        <f t="shared" si="43"/>
        <v>20</v>
      </c>
      <c r="D344" s="191" t="str">
        <f t="shared" si="44"/>
        <v>28</v>
      </c>
      <c r="E344" s="184" t="str">
        <f t="shared" si="45"/>
        <v>835</v>
      </c>
      <c r="F344" s="201" t="str">
        <f t="shared" si="50"/>
        <v>6600.27</v>
      </c>
      <c r="G344" s="142" t="s">
        <v>136</v>
      </c>
      <c r="H344" s="140">
        <v>4900</v>
      </c>
      <c r="I344" s="140"/>
      <c r="J344" s="140"/>
      <c r="K344" s="140"/>
      <c r="L344" s="140"/>
      <c r="M344" s="140"/>
      <c r="N344" s="140">
        <v>1898.78</v>
      </c>
      <c r="O344" s="140">
        <f t="shared" si="46"/>
        <v>3001.2200000000003</v>
      </c>
      <c r="Q344" s="141"/>
      <c r="R344" s="141">
        <v>5000</v>
      </c>
      <c r="S344" s="141"/>
      <c r="T344" s="141"/>
      <c r="U344" s="141"/>
      <c r="V344" s="141"/>
      <c r="W344" s="141">
        <v>798.18</v>
      </c>
      <c r="X344" s="141">
        <f t="shared" si="47"/>
        <v>4201.82</v>
      </c>
      <c r="Z344" s="174"/>
      <c r="AA344" s="174">
        <v>6000</v>
      </c>
      <c r="AB344" s="174"/>
      <c r="AC344" s="174"/>
      <c r="AD344" s="174"/>
      <c r="AE344" s="174"/>
      <c r="AF344" s="174">
        <v>4439.17</v>
      </c>
      <c r="AG344" s="174">
        <f t="shared" si="48"/>
        <v>1560.83</v>
      </c>
      <c r="AI344" s="172">
        <v>6000</v>
      </c>
      <c r="AJ344" s="172">
        <f t="shared" si="49"/>
        <v>6000</v>
      </c>
      <c r="AK344" s="172">
        <f t="shared" si="49"/>
        <v>6000</v>
      </c>
      <c r="AL344" s="172">
        <f>IFERROR(VLOOKUP(B344,[2]rptBudgetaryBudgetCrossOrganiza!$A$4127:$N$4523,13,FALSE),"0")</f>
        <v>0</v>
      </c>
      <c r="AM344" s="172"/>
      <c r="AN344" s="172"/>
      <c r="AO344" s="172"/>
      <c r="AP344" s="172"/>
      <c r="AQ344" s="172"/>
      <c r="AS344" s="141"/>
      <c r="AT344" s="141"/>
      <c r="AU344" s="141"/>
      <c r="AV344" s="141"/>
      <c r="AW344" s="141"/>
      <c r="AX344" s="141"/>
      <c r="AY344" s="141"/>
      <c r="AZ344" s="141"/>
    </row>
    <row r="345" spans="2:52" x14ac:dyDescent="0.2">
      <c r="B345" s="142" t="s">
        <v>564</v>
      </c>
      <c r="C345" s="191" t="str">
        <f t="shared" si="43"/>
        <v>20</v>
      </c>
      <c r="D345" s="191" t="str">
        <f t="shared" si="44"/>
        <v>28</v>
      </c>
      <c r="E345" s="184" t="str">
        <f t="shared" si="45"/>
        <v>836</v>
      </c>
      <c r="F345" s="201" t="str">
        <f t="shared" si="50"/>
        <v>6600.27</v>
      </c>
      <c r="G345" s="142" t="s">
        <v>136</v>
      </c>
      <c r="H345" s="140">
        <v>0</v>
      </c>
      <c r="I345" s="140"/>
      <c r="J345" s="140"/>
      <c r="K345" s="140"/>
      <c r="L345" s="140"/>
      <c r="M345" s="140"/>
      <c r="N345" s="140">
        <v>0</v>
      </c>
      <c r="O345" s="140">
        <f t="shared" si="46"/>
        <v>0</v>
      </c>
      <c r="Q345" s="141"/>
      <c r="R345" s="141">
        <v>0</v>
      </c>
      <c r="S345" s="141"/>
      <c r="T345" s="141"/>
      <c r="U345" s="141"/>
      <c r="V345" s="141"/>
      <c r="W345" s="141">
        <v>0</v>
      </c>
      <c r="X345" s="141">
        <f t="shared" si="47"/>
        <v>0</v>
      </c>
      <c r="Z345" s="174"/>
      <c r="AA345" s="174">
        <v>0</v>
      </c>
      <c r="AB345" s="174"/>
      <c r="AC345" s="174"/>
      <c r="AD345" s="174"/>
      <c r="AE345" s="174"/>
      <c r="AF345" s="174">
        <v>0</v>
      </c>
      <c r="AG345" s="174">
        <f t="shared" si="48"/>
        <v>0</v>
      </c>
      <c r="AI345" s="172">
        <v>0</v>
      </c>
      <c r="AJ345" s="172">
        <f t="shared" si="49"/>
        <v>0</v>
      </c>
      <c r="AK345" s="172">
        <f t="shared" si="49"/>
        <v>0</v>
      </c>
      <c r="AL345" s="172">
        <f>IFERROR(VLOOKUP(B345,[2]rptBudgetaryBudgetCrossOrganiza!$A$4127:$N$4523,13,FALSE),"0")</f>
        <v>0</v>
      </c>
      <c r="AM345" s="172"/>
      <c r="AN345" s="172"/>
      <c r="AO345" s="172"/>
      <c r="AP345" s="172"/>
      <c r="AQ345" s="172"/>
      <c r="AS345" s="141"/>
      <c r="AT345" s="141"/>
      <c r="AU345" s="141"/>
      <c r="AV345" s="141"/>
      <c r="AW345" s="141"/>
      <c r="AX345" s="141"/>
      <c r="AY345" s="141"/>
      <c r="AZ345" s="141"/>
    </row>
    <row r="346" spans="2:52" x14ac:dyDescent="0.2">
      <c r="B346" s="142" t="s">
        <v>565</v>
      </c>
      <c r="C346" s="191" t="str">
        <f t="shared" si="43"/>
        <v>20</v>
      </c>
      <c r="D346" s="191" t="str">
        <f t="shared" si="44"/>
        <v>28</v>
      </c>
      <c r="E346" s="184" t="str">
        <f t="shared" si="45"/>
        <v>837</v>
      </c>
      <c r="F346" s="201" t="str">
        <f t="shared" si="50"/>
        <v>6600.27</v>
      </c>
      <c r="G346" s="142" t="s">
        <v>136</v>
      </c>
      <c r="H346" s="140">
        <v>0</v>
      </c>
      <c r="I346" s="140"/>
      <c r="J346" s="140"/>
      <c r="K346" s="140"/>
      <c r="L346" s="140"/>
      <c r="M346" s="140"/>
      <c r="N346" s="140">
        <v>0</v>
      </c>
      <c r="O346" s="140">
        <f t="shared" si="46"/>
        <v>0</v>
      </c>
      <c r="Q346" s="141"/>
      <c r="R346" s="141">
        <v>0</v>
      </c>
      <c r="S346" s="141"/>
      <c r="T346" s="141"/>
      <c r="U346" s="141"/>
      <c r="V346" s="141"/>
      <c r="W346" s="141">
        <v>0</v>
      </c>
      <c r="X346" s="141">
        <f t="shared" si="47"/>
        <v>0</v>
      </c>
      <c r="Z346" s="174"/>
      <c r="AA346" s="174">
        <v>0</v>
      </c>
      <c r="AB346" s="174"/>
      <c r="AC346" s="174"/>
      <c r="AD346" s="174"/>
      <c r="AE346" s="174"/>
      <c r="AF346" s="174">
        <v>0</v>
      </c>
      <c r="AG346" s="174">
        <f t="shared" si="48"/>
        <v>0</v>
      </c>
      <c r="AI346" s="172">
        <v>0</v>
      </c>
      <c r="AJ346" s="172">
        <f t="shared" si="49"/>
        <v>0</v>
      </c>
      <c r="AK346" s="172">
        <f t="shared" si="49"/>
        <v>0</v>
      </c>
      <c r="AL346" s="172">
        <f>IFERROR(VLOOKUP(B346,[2]rptBudgetaryBudgetCrossOrganiza!$A$4127:$N$4523,13,FALSE),"0")</f>
        <v>0</v>
      </c>
      <c r="AM346" s="172"/>
      <c r="AN346" s="172"/>
      <c r="AO346" s="172"/>
      <c r="AP346" s="172"/>
      <c r="AQ346" s="172"/>
      <c r="AS346" s="141"/>
      <c r="AT346" s="141"/>
      <c r="AU346" s="141"/>
      <c r="AV346" s="141"/>
      <c r="AW346" s="141"/>
      <c r="AX346" s="141"/>
      <c r="AY346" s="141"/>
      <c r="AZ346" s="141"/>
    </row>
    <row r="347" spans="2:52" x14ac:dyDescent="0.2">
      <c r="B347" s="142" t="s">
        <v>566</v>
      </c>
      <c r="C347" s="191" t="str">
        <f t="shared" si="43"/>
        <v>00</v>
      </c>
      <c r="D347" s="191" t="str">
        <f t="shared" si="44"/>
        <v>00</v>
      </c>
      <c r="E347" s="184" t="str">
        <f t="shared" si="45"/>
        <v>900</v>
      </c>
      <c r="F347" s="201" t="str">
        <f t="shared" si="50"/>
        <v>7000.03</v>
      </c>
      <c r="G347" s="142" t="s">
        <v>83</v>
      </c>
      <c r="H347" s="140">
        <v>9885</v>
      </c>
      <c r="I347" s="140"/>
      <c r="J347" s="140"/>
      <c r="K347" s="140"/>
      <c r="L347" s="140"/>
      <c r="M347" s="140"/>
      <c r="N347" s="140">
        <v>8297.5300000000007</v>
      </c>
      <c r="O347" s="140">
        <f t="shared" si="46"/>
        <v>1587.4699999999993</v>
      </c>
      <c r="Q347" s="141"/>
      <c r="R347" s="141">
        <v>7650</v>
      </c>
      <c r="S347" s="141"/>
      <c r="T347" s="141"/>
      <c r="U347" s="141"/>
      <c r="V347" s="141"/>
      <c r="W347" s="141">
        <v>7084.41</v>
      </c>
      <c r="X347" s="141">
        <f t="shared" si="47"/>
        <v>565.59000000000015</v>
      </c>
      <c r="Z347" s="174"/>
      <c r="AA347" s="174">
        <v>15030</v>
      </c>
      <c r="AB347" s="174"/>
      <c r="AC347" s="174"/>
      <c r="AD347" s="174"/>
      <c r="AE347" s="174"/>
      <c r="AF347" s="174">
        <v>1916.45</v>
      </c>
      <c r="AG347" s="174">
        <f t="shared" si="48"/>
        <v>13113.55</v>
      </c>
      <c r="AI347" s="172">
        <v>0</v>
      </c>
      <c r="AJ347" s="172">
        <f t="shared" si="49"/>
        <v>0</v>
      </c>
      <c r="AK347" s="172">
        <f t="shared" si="49"/>
        <v>0</v>
      </c>
      <c r="AL347" s="172">
        <f>IFERROR(VLOOKUP(B347,[2]rptBudgetaryBudgetCrossOrganiza!$A$4127:$N$4523,13,FALSE),"0")</f>
        <v>0</v>
      </c>
      <c r="AM347" s="172"/>
      <c r="AN347" s="172"/>
      <c r="AO347" s="172"/>
      <c r="AP347" s="172"/>
      <c r="AQ347" s="172"/>
      <c r="AS347" s="141"/>
      <c r="AT347" s="141"/>
      <c r="AU347" s="141"/>
      <c r="AV347" s="141"/>
      <c r="AW347" s="141"/>
      <c r="AX347" s="141"/>
      <c r="AY347" s="141"/>
      <c r="AZ347" s="141"/>
    </row>
    <row r="348" spans="2:52" x14ac:dyDescent="0.2">
      <c r="B348" s="142" t="s">
        <v>567</v>
      </c>
      <c r="C348" s="191" t="str">
        <f t="shared" si="43"/>
        <v>00</v>
      </c>
      <c r="D348" s="191" t="str">
        <f t="shared" si="44"/>
        <v>00</v>
      </c>
      <c r="E348" s="184" t="str">
        <f t="shared" si="45"/>
        <v>900</v>
      </c>
      <c r="F348" s="201" t="str">
        <f t="shared" si="50"/>
        <v>7000.04</v>
      </c>
      <c r="G348" s="142" t="s">
        <v>117</v>
      </c>
      <c r="H348" s="140">
        <v>120000</v>
      </c>
      <c r="I348" s="140"/>
      <c r="J348" s="140"/>
      <c r="K348" s="140"/>
      <c r="L348" s="140"/>
      <c r="M348" s="140"/>
      <c r="N348" s="140">
        <v>108818.81</v>
      </c>
      <c r="O348" s="140">
        <f t="shared" si="46"/>
        <v>11181.190000000002</v>
      </c>
      <c r="Q348" s="141"/>
      <c r="R348" s="141">
        <v>38000</v>
      </c>
      <c r="S348" s="141"/>
      <c r="T348" s="141"/>
      <c r="U348" s="141"/>
      <c r="V348" s="141"/>
      <c r="W348" s="141">
        <v>34045.39</v>
      </c>
      <c r="X348" s="141">
        <f t="shared" si="47"/>
        <v>3954.6100000000006</v>
      </c>
      <c r="Z348" s="174"/>
      <c r="AA348" s="174">
        <v>50000</v>
      </c>
      <c r="AB348" s="174"/>
      <c r="AC348" s="174"/>
      <c r="AD348" s="174"/>
      <c r="AE348" s="174"/>
      <c r="AF348" s="174">
        <v>861.35</v>
      </c>
      <c r="AG348" s="174">
        <f t="shared" si="48"/>
        <v>49138.65</v>
      </c>
      <c r="AI348" s="172">
        <v>37625</v>
      </c>
      <c r="AJ348" s="172">
        <f t="shared" si="49"/>
        <v>37625</v>
      </c>
      <c r="AK348" s="172">
        <f t="shared" si="49"/>
        <v>37625</v>
      </c>
      <c r="AL348" s="172">
        <f>IFERROR(VLOOKUP(B348,[2]rptBudgetaryBudgetCrossOrganiza!$A$4127:$N$4523,13,FALSE),"0")</f>
        <v>7312.55</v>
      </c>
      <c r="AM348" s="172"/>
      <c r="AN348" s="172"/>
      <c r="AO348" s="172"/>
      <c r="AP348" s="172"/>
      <c r="AQ348" s="172"/>
      <c r="AS348" s="141"/>
      <c r="AT348" s="141"/>
      <c r="AU348" s="141"/>
      <c r="AV348" s="141"/>
      <c r="AW348" s="141"/>
      <c r="AX348" s="141"/>
      <c r="AY348" s="141"/>
      <c r="AZ348" s="141"/>
    </row>
    <row r="349" spans="2:52" x14ac:dyDescent="0.2">
      <c r="B349" s="142" t="s">
        <v>568</v>
      </c>
      <c r="C349" s="191" t="str">
        <f t="shared" si="43"/>
        <v>00</v>
      </c>
      <c r="D349" s="191" t="str">
        <f t="shared" si="44"/>
        <v>00</v>
      </c>
      <c r="E349" s="184" t="str">
        <f t="shared" si="45"/>
        <v>900</v>
      </c>
      <c r="F349" s="201" t="str">
        <f t="shared" si="50"/>
        <v>7000.99</v>
      </c>
      <c r="G349" s="142" t="s">
        <v>84</v>
      </c>
      <c r="H349" s="140">
        <v>0</v>
      </c>
      <c r="I349" s="140"/>
      <c r="J349" s="140"/>
      <c r="K349" s="140"/>
      <c r="L349" s="140"/>
      <c r="M349" s="140"/>
      <c r="N349" s="140">
        <v>0</v>
      </c>
      <c r="O349" s="140">
        <f t="shared" si="46"/>
        <v>0</v>
      </c>
      <c r="Q349" s="141"/>
      <c r="R349" s="141">
        <v>0</v>
      </c>
      <c r="S349" s="141"/>
      <c r="T349" s="141"/>
      <c r="U349" s="141"/>
      <c r="V349" s="141"/>
      <c r="W349" s="141">
        <v>0</v>
      </c>
      <c r="X349" s="141">
        <f t="shared" si="47"/>
        <v>0</v>
      </c>
      <c r="Z349" s="174"/>
      <c r="AA349" s="174">
        <v>0</v>
      </c>
      <c r="AB349" s="174"/>
      <c r="AC349" s="174"/>
      <c r="AD349" s="174"/>
      <c r="AE349" s="174"/>
      <c r="AF349" s="174">
        <v>0</v>
      </c>
      <c r="AG349" s="174">
        <f t="shared" si="48"/>
        <v>0</v>
      </c>
      <c r="AI349" s="172">
        <v>0</v>
      </c>
      <c r="AJ349" s="172">
        <f t="shared" si="49"/>
        <v>0</v>
      </c>
      <c r="AK349" s="172">
        <f t="shared" si="49"/>
        <v>0</v>
      </c>
      <c r="AL349" s="172">
        <f>IFERROR(VLOOKUP(B349,[2]rptBudgetaryBudgetCrossOrganiza!$A$4127:$N$4523,13,FALSE),"0")</f>
        <v>0</v>
      </c>
      <c r="AM349" s="172"/>
      <c r="AN349" s="172"/>
      <c r="AO349" s="172"/>
      <c r="AP349" s="172"/>
      <c r="AQ349" s="172"/>
      <c r="AS349" s="141"/>
      <c r="AT349" s="141"/>
      <c r="AU349" s="141"/>
      <c r="AV349" s="141"/>
      <c r="AW349" s="141"/>
      <c r="AX349" s="141"/>
      <c r="AY349" s="141"/>
      <c r="AZ349" s="141"/>
    </row>
    <row r="350" spans="2:52" x14ac:dyDescent="0.2">
      <c r="B350" s="142" t="s">
        <v>569</v>
      </c>
      <c r="C350" s="191" t="str">
        <f t="shared" si="43"/>
        <v>00</v>
      </c>
      <c r="D350" s="191" t="str">
        <f t="shared" si="44"/>
        <v>00</v>
      </c>
      <c r="E350" s="184" t="str">
        <f t="shared" si="45"/>
        <v>900</v>
      </c>
      <c r="F350" s="201" t="str">
        <f t="shared" si="50"/>
        <v>8000.99</v>
      </c>
      <c r="G350" s="142" t="s">
        <v>113</v>
      </c>
      <c r="H350" s="140">
        <v>0</v>
      </c>
      <c r="I350" s="140"/>
      <c r="J350" s="140"/>
      <c r="K350" s="140"/>
      <c r="L350" s="140"/>
      <c r="M350" s="140"/>
      <c r="N350" s="140">
        <v>0</v>
      </c>
      <c r="O350" s="140">
        <f t="shared" si="46"/>
        <v>0</v>
      </c>
      <c r="Q350" s="141"/>
      <c r="R350" s="141">
        <v>0</v>
      </c>
      <c r="S350" s="141"/>
      <c r="T350" s="141"/>
      <c r="U350" s="141"/>
      <c r="V350" s="141"/>
      <c r="W350" s="141">
        <v>0</v>
      </c>
      <c r="X350" s="141">
        <f t="shared" si="47"/>
        <v>0</v>
      </c>
      <c r="Z350" s="174"/>
      <c r="AA350" s="174">
        <v>0</v>
      </c>
      <c r="AB350" s="174"/>
      <c r="AC350" s="174"/>
      <c r="AD350" s="174"/>
      <c r="AE350" s="174"/>
      <c r="AF350" s="174">
        <v>0</v>
      </c>
      <c r="AG350" s="174">
        <f t="shared" si="48"/>
        <v>0</v>
      </c>
      <c r="AI350" s="172">
        <v>50000</v>
      </c>
      <c r="AJ350" s="172">
        <f t="shared" si="49"/>
        <v>50000</v>
      </c>
      <c r="AK350" s="172">
        <f t="shared" si="49"/>
        <v>50000</v>
      </c>
      <c r="AL350" s="172">
        <f>IFERROR(VLOOKUP(B350,[2]rptBudgetaryBudgetCrossOrganiza!$A$4127:$N$4523,13,FALSE),"0")</f>
        <v>0</v>
      </c>
      <c r="AM350" s="172"/>
      <c r="AN350" s="172"/>
      <c r="AO350" s="172"/>
      <c r="AP350" s="172"/>
      <c r="AQ350" s="172"/>
      <c r="AS350" s="141"/>
      <c r="AT350" s="141"/>
      <c r="AU350" s="141"/>
      <c r="AV350" s="141"/>
      <c r="AW350" s="141"/>
      <c r="AX350" s="141"/>
      <c r="AY350" s="141"/>
      <c r="AZ350" s="141"/>
    </row>
    <row r="351" spans="2:52" x14ac:dyDescent="0.2">
      <c r="B351" s="142" t="s">
        <v>570</v>
      </c>
      <c r="C351" s="191" t="str">
        <f t="shared" si="43"/>
        <v>20</v>
      </c>
      <c r="D351" s="191" t="str">
        <f t="shared" si="44"/>
        <v>28</v>
      </c>
      <c r="E351" s="184" t="str">
        <f t="shared" si="45"/>
        <v>818</v>
      </c>
      <c r="F351" s="201" t="str">
        <f t="shared" si="50"/>
        <v>8300.22</v>
      </c>
      <c r="G351" s="142" t="s">
        <v>137</v>
      </c>
      <c r="H351" s="140">
        <v>0</v>
      </c>
      <c r="I351" s="140"/>
      <c r="J351" s="140"/>
      <c r="K351" s="140"/>
      <c r="L351" s="140"/>
      <c r="M351" s="140"/>
      <c r="N351" s="140">
        <v>0</v>
      </c>
      <c r="O351" s="140">
        <f t="shared" si="46"/>
        <v>0</v>
      </c>
      <c r="Q351" s="141"/>
      <c r="R351" s="141">
        <v>10000</v>
      </c>
      <c r="S351" s="141"/>
      <c r="T351" s="141"/>
      <c r="U351" s="141"/>
      <c r="V351" s="141"/>
      <c r="W351" s="141">
        <v>0</v>
      </c>
      <c r="X351" s="141">
        <f t="shared" si="47"/>
        <v>10000</v>
      </c>
      <c r="Z351" s="174"/>
      <c r="AA351" s="174">
        <v>5000</v>
      </c>
      <c r="AB351" s="174"/>
      <c r="AC351" s="174"/>
      <c r="AD351" s="174"/>
      <c r="AE351" s="174"/>
      <c r="AF351" s="174">
        <v>5000</v>
      </c>
      <c r="AG351" s="174">
        <f t="shared" si="48"/>
        <v>0</v>
      </c>
      <c r="AI351" s="172">
        <v>5000</v>
      </c>
      <c r="AJ351" s="172">
        <f t="shared" si="49"/>
        <v>5000</v>
      </c>
      <c r="AK351" s="172">
        <f t="shared" si="49"/>
        <v>5000</v>
      </c>
      <c r="AL351" s="172">
        <f>IFERROR(VLOOKUP(B351,[2]rptBudgetaryBudgetCrossOrganiza!$A$4127:$N$4523,13,FALSE),"0")</f>
        <v>0</v>
      </c>
      <c r="AM351" s="172"/>
      <c r="AN351" s="172"/>
      <c r="AO351" s="172"/>
      <c r="AP351" s="172"/>
      <c r="AQ351" s="172"/>
      <c r="AS351" s="141"/>
      <c r="AT351" s="141"/>
      <c r="AU351" s="141"/>
      <c r="AV351" s="141"/>
      <c r="AW351" s="141"/>
      <c r="AX351" s="141"/>
      <c r="AY351" s="141"/>
      <c r="AZ351" s="141"/>
    </row>
    <row r="352" spans="2:52" x14ac:dyDescent="0.2">
      <c r="B352" s="142" t="s">
        <v>571</v>
      </c>
      <c r="C352" s="191" t="str">
        <f t="shared" si="43"/>
        <v>20</v>
      </c>
      <c r="D352" s="191" t="str">
        <f t="shared" si="44"/>
        <v>28</v>
      </c>
      <c r="E352" s="184" t="str">
        <f t="shared" si="45"/>
        <v>819</v>
      </c>
      <c r="F352" s="201" t="str">
        <f t="shared" si="50"/>
        <v>8300.22</v>
      </c>
      <c r="G352" s="142" t="s">
        <v>137</v>
      </c>
      <c r="H352" s="140">
        <v>0</v>
      </c>
      <c r="I352" s="140"/>
      <c r="J352" s="140"/>
      <c r="K352" s="140"/>
      <c r="L352" s="140"/>
      <c r="M352" s="140"/>
      <c r="N352" s="140">
        <v>0</v>
      </c>
      <c r="O352" s="140">
        <f t="shared" si="46"/>
        <v>0</v>
      </c>
      <c r="Q352" s="141"/>
      <c r="R352" s="141">
        <v>0</v>
      </c>
      <c r="S352" s="141"/>
      <c r="T352" s="141"/>
      <c r="U352" s="141"/>
      <c r="V352" s="141"/>
      <c r="W352" s="141">
        <v>0</v>
      </c>
      <c r="X352" s="141">
        <f t="shared" si="47"/>
        <v>0</v>
      </c>
      <c r="Z352" s="174"/>
      <c r="AA352" s="174">
        <v>0</v>
      </c>
      <c r="AB352" s="174"/>
      <c r="AC352" s="174"/>
      <c r="AD352" s="174"/>
      <c r="AE352" s="174"/>
      <c r="AF352" s="174">
        <v>0</v>
      </c>
      <c r="AG352" s="174">
        <f t="shared" si="48"/>
        <v>0</v>
      </c>
      <c r="AI352" s="172">
        <v>0</v>
      </c>
      <c r="AJ352" s="172">
        <f t="shared" si="49"/>
        <v>0</v>
      </c>
      <c r="AK352" s="172">
        <f t="shared" si="49"/>
        <v>0</v>
      </c>
      <c r="AL352" s="172">
        <f>IFERROR(VLOOKUP(B352,[2]rptBudgetaryBudgetCrossOrganiza!$A$4127:$N$4523,13,FALSE),"0")</f>
        <v>0</v>
      </c>
      <c r="AM352" s="172"/>
      <c r="AN352" s="172"/>
      <c r="AO352" s="172"/>
      <c r="AP352" s="172"/>
      <c r="AQ352" s="172"/>
      <c r="AS352" s="141"/>
      <c r="AT352" s="141"/>
      <c r="AU352" s="141"/>
      <c r="AV352" s="141"/>
      <c r="AW352" s="141"/>
      <c r="AX352" s="141"/>
      <c r="AY352" s="141"/>
      <c r="AZ352" s="141"/>
    </row>
    <row r="353" spans="2:52" x14ac:dyDescent="0.2">
      <c r="B353" s="142" t="s">
        <v>572</v>
      </c>
      <c r="C353" s="191" t="str">
        <f t="shared" si="43"/>
        <v>20</v>
      </c>
      <c r="D353" s="191" t="str">
        <f t="shared" si="44"/>
        <v>28</v>
      </c>
      <c r="E353" s="184" t="str">
        <f t="shared" si="45"/>
        <v>820</v>
      </c>
      <c r="F353" s="201" t="str">
        <f t="shared" si="50"/>
        <v>8300.22</v>
      </c>
      <c r="G353" s="142" t="s">
        <v>137</v>
      </c>
      <c r="H353" s="140">
        <v>0</v>
      </c>
      <c r="I353" s="140"/>
      <c r="J353" s="140"/>
      <c r="K353" s="140"/>
      <c r="L353" s="140"/>
      <c r="M353" s="140"/>
      <c r="N353" s="140">
        <v>0</v>
      </c>
      <c r="O353" s="140">
        <f t="shared" si="46"/>
        <v>0</v>
      </c>
      <c r="Q353" s="141"/>
      <c r="R353" s="141">
        <v>10000</v>
      </c>
      <c r="S353" s="141"/>
      <c r="T353" s="141"/>
      <c r="U353" s="141"/>
      <c r="V353" s="141"/>
      <c r="W353" s="141">
        <v>0</v>
      </c>
      <c r="X353" s="141">
        <f t="shared" si="47"/>
        <v>10000</v>
      </c>
      <c r="Z353" s="174"/>
      <c r="AA353" s="174">
        <v>5000</v>
      </c>
      <c r="AB353" s="174"/>
      <c r="AC353" s="174"/>
      <c r="AD353" s="174"/>
      <c r="AE353" s="174"/>
      <c r="AF353" s="174">
        <v>5000</v>
      </c>
      <c r="AG353" s="174">
        <f t="shared" si="48"/>
        <v>0</v>
      </c>
      <c r="AI353" s="172">
        <v>5000</v>
      </c>
      <c r="AJ353" s="172">
        <f t="shared" si="49"/>
        <v>5000</v>
      </c>
      <c r="AK353" s="172">
        <f t="shared" si="49"/>
        <v>5000</v>
      </c>
      <c r="AL353" s="172">
        <f>IFERROR(VLOOKUP(B353,[2]rptBudgetaryBudgetCrossOrganiza!$A$4127:$N$4523,13,FALSE),"0")</f>
        <v>0</v>
      </c>
      <c r="AM353" s="172"/>
      <c r="AN353" s="172"/>
      <c r="AO353" s="172"/>
      <c r="AP353" s="172"/>
      <c r="AQ353" s="172"/>
      <c r="AS353" s="141"/>
      <c r="AT353" s="141"/>
      <c r="AU353" s="141"/>
      <c r="AV353" s="141"/>
      <c r="AW353" s="141"/>
      <c r="AX353" s="141"/>
      <c r="AY353" s="141"/>
      <c r="AZ353" s="141"/>
    </row>
    <row r="354" spans="2:52" x14ac:dyDescent="0.2">
      <c r="B354" s="142" t="s">
        <v>573</v>
      </c>
      <c r="C354" s="191" t="str">
        <f t="shared" si="43"/>
        <v>20</v>
      </c>
      <c r="D354" s="191" t="str">
        <f t="shared" si="44"/>
        <v>28</v>
      </c>
      <c r="E354" s="184" t="str">
        <f t="shared" si="45"/>
        <v>823</v>
      </c>
      <c r="F354" s="201" t="str">
        <f t="shared" si="50"/>
        <v>8300.22</v>
      </c>
      <c r="G354" s="142" t="s">
        <v>137</v>
      </c>
      <c r="H354" s="140">
        <v>0</v>
      </c>
      <c r="I354" s="140"/>
      <c r="J354" s="140"/>
      <c r="K354" s="140"/>
      <c r="L354" s="140"/>
      <c r="M354" s="140"/>
      <c r="N354" s="140">
        <v>0</v>
      </c>
      <c r="O354" s="140">
        <f t="shared" si="46"/>
        <v>0</v>
      </c>
      <c r="Q354" s="141"/>
      <c r="R354" s="141">
        <v>0</v>
      </c>
      <c r="S354" s="141"/>
      <c r="T354" s="141"/>
      <c r="U354" s="141"/>
      <c r="V354" s="141"/>
      <c r="W354" s="141">
        <v>0</v>
      </c>
      <c r="X354" s="141">
        <f t="shared" si="47"/>
        <v>0</v>
      </c>
      <c r="Z354" s="174"/>
      <c r="AA354" s="174">
        <v>0</v>
      </c>
      <c r="AB354" s="174"/>
      <c r="AC354" s="174"/>
      <c r="AD354" s="174"/>
      <c r="AE354" s="174"/>
      <c r="AF354" s="174">
        <v>0</v>
      </c>
      <c r="AG354" s="174">
        <f t="shared" si="48"/>
        <v>0</v>
      </c>
      <c r="AI354" s="172">
        <v>0</v>
      </c>
      <c r="AJ354" s="172">
        <f t="shared" si="49"/>
        <v>0</v>
      </c>
      <c r="AK354" s="172">
        <f t="shared" si="49"/>
        <v>0</v>
      </c>
      <c r="AL354" s="172">
        <f>IFERROR(VLOOKUP(B354,[2]rptBudgetaryBudgetCrossOrganiza!$A$4127:$N$4523,13,FALSE),"0")</f>
        <v>0</v>
      </c>
      <c r="AM354" s="172"/>
      <c r="AN354" s="172"/>
      <c r="AO354" s="172"/>
      <c r="AP354" s="172"/>
      <c r="AQ354" s="172"/>
      <c r="AS354" s="141"/>
      <c r="AT354" s="141"/>
      <c r="AU354" s="141"/>
      <c r="AV354" s="141"/>
      <c r="AW354" s="141"/>
      <c r="AX354" s="141"/>
      <c r="AY354" s="141"/>
      <c r="AZ354" s="141"/>
    </row>
    <row r="355" spans="2:52" x14ac:dyDescent="0.2">
      <c r="B355" s="142" t="s">
        <v>574</v>
      </c>
      <c r="C355" s="191" t="str">
        <f t="shared" si="43"/>
        <v>20</v>
      </c>
      <c r="D355" s="191" t="str">
        <f t="shared" si="44"/>
        <v>28</v>
      </c>
      <c r="E355" s="184" t="str">
        <f t="shared" si="45"/>
        <v>826</v>
      </c>
      <c r="F355" s="201" t="str">
        <f t="shared" si="50"/>
        <v>8300.22</v>
      </c>
      <c r="G355" s="142" t="s">
        <v>137</v>
      </c>
      <c r="H355" s="140">
        <v>0</v>
      </c>
      <c r="I355" s="140"/>
      <c r="J355" s="140"/>
      <c r="K355" s="140"/>
      <c r="L355" s="140"/>
      <c r="M355" s="140"/>
      <c r="N355" s="140">
        <v>0</v>
      </c>
      <c r="O355" s="140">
        <f t="shared" si="46"/>
        <v>0</v>
      </c>
      <c r="Q355" s="141"/>
      <c r="R355" s="141">
        <v>10000</v>
      </c>
      <c r="S355" s="141"/>
      <c r="T355" s="141"/>
      <c r="U355" s="141"/>
      <c r="V355" s="141"/>
      <c r="W355" s="141">
        <v>0</v>
      </c>
      <c r="X355" s="141">
        <f t="shared" si="47"/>
        <v>10000</v>
      </c>
      <c r="Z355" s="174"/>
      <c r="AA355" s="174">
        <v>10000</v>
      </c>
      <c r="AB355" s="174"/>
      <c r="AC355" s="174"/>
      <c r="AD355" s="174"/>
      <c r="AE355" s="174"/>
      <c r="AF355" s="174">
        <v>2947.49</v>
      </c>
      <c r="AG355" s="174">
        <f t="shared" si="48"/>
        <v>7052.51</v>
      </c>
      <c r="AI355" s="172">
        <v>10000</v>
      </c>
      <c r="AJ355" s="172">
        <f t="shared" si="49"/>
        <v>10000</v>
      </c>
      <c r="AK355" s="172">
        <f t="shared" si="49"/>
        <v>10000</v>
      </c>
      <c r="AL355" s="172">
        <f>IFERROR(VLOOKUP(B355,[2]rptBudgetaryBudgetCrossOrganiza!$A$4127:$N$4523,13,FALSE),"0")</f>
        <v>0</v>
      </c>
      <c r="AM355" s="172"/>
      <c r="AN355" s="172"/>
      <c r="AO355" s="172"/>
      <c r="AP355" s="172"/>
      <c r="AQ355" s="172"/>
      <c r="AS355" s="141"/>
      <c r="AT355" s="141"/>
      <c r="AU355" s="141"/>
      <c r="AV355" s="141"/>
      <c r="AW355" s="141"/>
      <c r="AX355" s="141"/>
      <c r="AY355" s="141"/>
      <c r="AZ355" s="141"/>
    </row>
    <row r="356" spans="2:52" x14ac:dyDescent="0.2">
      <c r="B356" s="142" t="s">
        <v>575</v>
      </c>
      <c r="C356" s="191" t="str">
        <f t="shared" si="43"/>
        <v>20</v>
      </c>
      <c r="D356" s="191" t="str">
        <f t="shared" si="44"/>
        <v>28</v>
      </c>
      <c r="E356" s="184" t="str">
        <f t="shared" si="45"/>
        <v>802</v>
      </c>
      <c r="F356" s="201" t="str">
        <f t="shared" si="50"/>
        <v>8300.97</v>
      </c>
      <c r="G356" s="142" t="s">
        <v>138</v>
      </c>
      <c r="H356" s="140">
        <v>0</v>
      </c>
      <c r="I356" s="140"/>
      <c r="J356" s="140"/>
      <c r="K356" s="140"/>
      <c r="L356" s="140"/>
      <c r="M356" s="140"/>
      <c r="N356" s="140">
        <v>0</v>
      </c>
      <c r="O356" s="140">
        <f t="shared" si="46"/>
        <v>0</v>
      </c>
      <c r="Q356" s="141"/>
      <c r="R356" s="141">
        <v>0</v>
      </c>
      <c r="S356" s="141"/>
      <c r="T356" s="141"/>
      <c r="U356" s="141"/>
      <c r="V356" s="141"/>
      <c r="W356" s="141">
        <v>0</v>
      </c>
      <c r="X356" s="141">
        <f t="shared" si="47"/>
        <v>0</v>
      </c>
      <c r="Z356" s="174"/>
      <c r="AA356" s="174">
        <v>0</v>
      </c>
      <c r="AB356" s="174"/>
      <c r="AC356" s="174"/>
      <c r="AD356" s="174"/>
      <c r="AE356" s="174"/>
      <c r="AF356" s="174">
        <v>0</v>
      </c>
      <c r="AG356" s="174">
        <f t="shared" si="48"/>
        <v>0</v>
      </c>
      <c r="AI356" s="172">
        <v>0</v>
      </c>
      <c r="AJ356" s="172">
        <f t="shared" si="49"/>
        <v>0</v>
      </c>
      <c r="AK356" s="172">
        <f t="shared" si="49"/>
        <v>0</v>
      </c>
      <c r="AL356" s="172">
        <f>IFERROR(VLOOKUP(B356,[2]rptBudgetaryBudgetCrossOrganiza!$A$4127:$N$4523,13,FALSE),"0")</f>
        <v>0</v>
      </c>
      <c r="AM356" s="172"/>
      <c r="AN356" s="172"/>
      <c r="AO356" s="172"/>
      <c r="AP356" s="172"/>
      <c r="AQ356" s="172"/>
      <c r="AS356" s="141"/>
      <c r="AT356" s="141"/>
      <c r="AU356" s="141"/>
      <c r="AV356" s="141"/>
      <c r="AW356" s="141"/>
      <c r="AX356" s="141"/>
      <c r="AY356" s="141"/>
      <c r="AZ356" s="141"/>
    </row>
    <row r="357" spans="2:52" x14ac:dyDescent="0.2">
      <c r="B357" s="142" t="s">
        <v>576</v>
      </c>
      <c r="C357" s="191" t="str">
        <f t="shared" si="43"/>
        <v>20</v>
      </c>
      <c r="D357" s="191" t="str">
        <f t="shared" si="44"/>
        <v>28</v>
      </c>
      <c r="E357" s="184" t="str">
        <f t="shared" si="45"/>
        <v>803</v>
      </c>
      <c r="F357" s="201" t="str">
        <f t="shared" si="50"/>
        <v>8300.97</v>
      </c>
      <c r="G357" s="142" t="s">
        <v>138</v>
      </c>
      <c r="H357" s="140">
        <v>0</v>
      </c>
      <c r="I357" s="140"/>
      <c r="J357" s="140"/>
      <c r="K357" s="140"/>
      <c r="L357" s="140"/>
      <c r="M357" s="140"/>
      <c r="N357" s="140">
        <v>0</v>
      </c>
      <c r="O357" s="140">
        <f t="shared" si="46"/>
        <v>0</v>
      </c>
      <c r="Q357" s="141"/>
      <c r="R357" s="141">
        <v>0</v>
      </c>
      <c r="S357" s="141"/>
      <c r="T357" s="141"/>
      <c r="U357" s="141"/>
      <c r="V357" s="141"/>
      <c r="W357" s="141">
        <v>0</v>
      </c>
      <c r="X357" s="141">
        <f t="shared" si="47"/>
        <v>0</v>
      </c>
      <c r="Z357" s="174"/>
      <c r="AA357" s="174">
        <v>0</v>
      </c>
      <c r="AB357" s="174"/>
      <c r="AC357" s="174"/>
      <c r="AD357" s="174"/>
      <c r="AE357" s="174"/>
      <c r="AF357" s="174">
        <v>0</v>
      </c>
      <c r="AG357" s="174">
        <f t="shared" si="48"/>
        <v>0</v>
      </c>
      <c r="AI357" s="172">
        <v>0</v>
      </c>
      <c r="AJ357" s="172">
        <f t="shared" si="49"/>
        <v>0</v>
      </c>
      <c r="AK357" s="172">
        <f t="shared" si="49"/>
        <v>0</v>
      </c>
      <c r="AL357" s="172">
        <f>IFERROR(VLOOKUP(B357,[2]rptBudgetaryBudgetCrossOrganiza!$A$4127:$N$4523,13,FALSE),"0")</f>
        <v>0</v>
      </c>
      <c r="AM357" s="172"/>
      <c r="AN357" s="172"/>
      <c r="AO357" s="172"/>
      <c r="AP357" s="172"/>
      <c r="AQ357" s="172"/>
      <c r="AS357" s="141"/>
      <c r="AT357" s="141"/>
      <c r="AU357" s="141"/>
      <c r="AV357" s="141"/>
      <c r="AW357" s="141"/>
      <c r="AX357" s="141"/>
      <c r="AY357" s="141"/>
      <c r="AZ357" s="141"/>
    </row>
    <row r="358" spans="2:52" x14ac:dyDescent="0.2">
      <c r="B358" s="142" t="s">
        <v>577</v>
      </c>
      <c r="C358" s="191" t="str">
        <f t="shared" si="43"/>
        <v>20</v>
      </c>
      <c r="D358" s="191" t="str">
        <f t="shared" si="44"/>
        <v>28</v>
      </c>
      <c r="E358" s="184" t="str">
        <f t="shared" si="45"/>
        <v>804</v>
      </c>
      <c r="F358" s="201" t="str">
        <f t="shared" si="50"/>
        <v>8300.97</v>
      </c>
      <c r="G358" s="142" t="s">
        <v>138</v>
      </c>
      <c r="H358" s="140">
        <v>0</v>
      </c>
      <c r="I358" s="140"/>
      <c r="J358" s="140"/>
      <c r="K358" s="140"/>
      <c r="L358" s="140"/>
      <c r="M358" s="140"/>
      <c r="N358" s="140">
        <v>0</v>
      </c>
      <c r="O358" s="140">
        <f t="shared" si="46"/>
        <v>0</v>
      </c>
      <c r="Q358" s="141"/>
      <c r="R358" s="141">
        <v>0</v>
      </c>
      <c r="S358" s="141"/>
      <c r="T358" s="141"/>
      <c r="U358" s="141"/>
      <c r="V358" s="141"/>
      <c r="W358" s="141">
        <v>0</v>
      </c>
      <c r="X358" s="141">
        <f t="shared" si="47"/>
        <v>0</v>
      </c>
      <c r="Z358" s="174"/>
      <c r="AA358" s="174">
        <v>0</v>
      </c>
      <c r="AB358" s="174"/>
      <c r="AC358" s="174"/>
      <c r="AD358" s="174"/>
      <c r="AE358" s="174"/>
      <c r="AF358" s="174">
        <v>0</v>
      </c>
      <c r="AG358" s="174">
        <f t="shared" si="48"/>
        <v>0</v>
      </c>
      <c r="AI358" s="172">
        <v>0</v>
      </c>
      <c r="AJ358" s="172">
        <f t="shared" si="49"/>
        <v>0</v>
      </c>
      <c r="AK358" s="172">
        <f t="shared" si="49"/>
        <v>0</v>
      </c>
      <c r="AL358" s="172">
        <f>IFERROR(VLOOKUP(B358,[2]rptBudgetaryBudgetCrossOrganiza!$A$4127:$N$4523,13,FALSE),"0")</f>
        <v>0</v>
      </c>
      <c r="AM358" s="172"/>
      <c r="AN358" s="172"/>
      <c r="AO358" s="172"/>
      <c r="AP358" s="172"/>
      <c r="AQ358" s="172"/>
      <c r="AS358" s="141"/>
      <c r="AT358" s="141"/>
      <c r="AU358" s="141"/>
      <c r="AV358" s="141"/>
      <c r="AW358" s="141"/>
      <c r="AX358" s="141"/>
      <c r="AY358" s="141"/>
      <c r="AZ358" s="141"/>
    </row>
    <row r="359" spans="2:52" x14ac:dyDescent="0.2">
      <c r="B359" s="142" t="s">
        <v>578</v>
      </c>
      <c r="C359" s="191" t="str">
        <f t="shared" si="43"/>
        <v>20</v>
      </c>
      <c r="D359" s="191" t="str">
        <f t="shared" si="44"/>
        <v>28</v>
      </c>
      <c r="E359" s="184" t="str">
        <f t="shared" si="45"/>
        <v>805</v>
      </c>
      <c r="F359" s="201" t="str">
        <f t="shared" si="50"/>
        <v>8300.97</v>
      </c>
      <c r="G359" s="142" t="s">
        <v>138</v>
      </c>
      <c r="H359" s="140">
        <v>0</v>
      </c>
      <c r="I359" s="140"/>
      <c r="J359" s="140"/>
      <c r="K359" s="140"/>
      <c r="L359" s="140"/>
      <c r="M359" s="140"/>
      <c r="N359" s="140">
        <v>0</v>
      </c>
      <c r="O359" s="140">
        <f t="shared" si="46"/>
        <v>0</v>
      </c>
      <c r="Q359" s="141"/>
      <c r="R359" s="141">
        <v>0</v>
      </c>
      <c r="S359" s="141"/>
      <c r="T359" s="141"/>
      <c r="U359" s="141"/>
      <c r="V359" s="141"/>
      <c r="W359" s="141">
        <v>0</v>
      </c>
      <c r="X359" s="141">
        <f t="shared" si="47"/>
        <v>0</v>
      </c>
      <c r="Z359" s="174"/>
      <c r="AA359" s="174">
        <v>0</v>
      </c>
      <c r="AB359" s="174"/>
      <c r="AC359" s="174"/>
      <c r="AD359" s="174"/>
      <c r="AE359" s="174"/>
      <c r="AF359" s="174">
        <v>0</v>
      </c>
      <c r="AG359" s="174">
        <f t="shared" si="48"/>
        <v>0</v>
      </c>
      <c r="AI359" s="172">
        <v>0</v>
      </c>
      <c r="AJ359" s="172">
        <f t="shared" si="49"/>
        <v>0</v>
      </c>
      <c r="AK359" s="172">
        <f t="shared" si="49"/>
        <v>0</v>
      </c>
      <c r="AL359" s="172">
        <f>IFERROR(VLOOKUP(B359,[2]rptBudgetaryBudgetCrossOrganiza!$A$4127:$N$4523,13,FALSE),"0")</f>
        <v>0</v>
      </c>
      <c r="AM359" s="172"/>
      <c r="AN359" s="172"/>
      <c r="AO359" s="172"/>
      <c r="AP359" s="172"/>
      <c r="AQ359" s="172"/>
      <c r="AS359" s="141"/>
      <c r="AT359" s="141"/>
      <c r="AU359" s="141"/>
      <c r="AV359" s="141"/>
      <c r="AW359" s="141"/>
      <c r="AX359" s="141"/>
      <c r="AY359" s="141"/>
      <c r="AZ359" s="141"/>
    </row>
    <row r="360" spans="2:52" x14ac:dyDescent="0.2">
      <c r="B360" s="142" t="s">
        <v>579</v>
      </c>
      <c r="C360" s="191" t="str">
        <f t="shared" si="43"/>
        <v>20</v>
      </c>
      <c r="D360" s="191" t="str">
        <f t="shared" si="44"/>
        <v>28</v>
      </c>
      <c r="E360" s="184" t="str">
        <f t="shared" si="45"/>
        <v>806</v>
      </c>
      <c r="F360" s="201" t="str">
        <f t="shared" si="50"/>
        <v>8300.97</v>
      </c>
      <c r="G360" s="142" t="s">
        <v>138</v>
      </c>
      <c r="H360" s="140">
        <v>0</v>
      </c>
      <c r="I360" s="140"/>
      <c r="J360" s="140"/>
      <c r="K360" s="140"/>
      <c r="L360" s="140"/>
      <c r="M360" s="140"/>
      <c r="N360" s="140">
        <v>0</v>
      </c>
      <c r="O360" s="140">
        <f t="shared" si="46"/>
        <v>0</v>
      </c>
      <c r="Q360" s="141"/>
      <c r="R360" s="141">
        <v>0</v>
      </c>
      <c r="S360" s="141"/>
      <c r="T360" s="141"/>
      <c r="U360" s="141"/>
      <c r="V360" s="141"/>
      <c r="W360" s="141">
        <v>0</v>
      </c>
      <c r="X360" s="141">
        <f t="shared" si="47"/>
        <v>0</v>
      </c>
      <c r="Z360" s="174"/>
      <c r="AA360" s="174">
        <v>0</v>
      </c>
      <c r="AB360" s="174"/>
      <c r="AC360" s="174"/>
      <c r="AD360" s="174"/>
      <c r="AE360" s="174"/>
      <c r="AF360" s="174">
        <v>0</v>
      </c>
      <c r="AG360" s="174">
        <f t="shared" si="48"/>
        <v>0</v>
      </c>
      <c r="AI360" s="172">
        <v>0</v>
      </c>
      <c r="AJ360" s="172">
        <f t="shared" si="49"/>
        <v>0</v>
      </c>
      <c r="AK360" s="172">
        <f t="shared" si="49"/>
        <v>0</v>
      </c>
      <c r="AL360" s="172">
        <f>IFERROR(VLOOKUP(B360,[2]rptBudgetaryBudgetCrossOrganiza!$A$4127:$N$4523,13,FALSE),"0")</f>
        <v>0</v>
      </c>
      <c r="AM360" s="172"/>
      <c r="AN360" s="172"/>
      <c r="AO360" s="172"/>
      <c r="AP360" s="172"/>
      <c r="AQ360" s="172"/>
      <c r="AS360" s="141"/>
      <c r="AT360" s="141"/>
      <c r="AU360" s="141"/>
      <c r="AV360" s="141"/>
      <c r="AW360" s="141"/>
      <c r="AX360" s="141"/>
      <c r="AY360" s="141"/>
      <c r="AZ360" s="141"/>
    </row>
    <row r="361" spans="2:52" x14ac:dyDescent="0.2">
      <c r="B361" s="142" t="s">
        <v>580</v>
      </c>
      <c r="C361" s="191" t="str">
        <f t="shared" si="43"/>
        <v>20</v>
      </c>
      <c r="D361" s="191" t="str">
        <f t="shared" si="44"/>
        <v>28</v>
      </c>
      <c r="E361" s="184" t="str">
        <f t="shared" si="45"/>
        <v>807</v>
      </c>
      <c r="F361" s="201" t="str">
        <f t="shared" si="50"/>
        <v>8300.97</v>
      </c>
      <c r="G361" s="142" t="s">
        <v>138</v>
      </c>
      <c r="H361" s="140">
        <v>0</v>
      </c>
      <c r="I361" s="140"/>
      <c r="J361" s="140"/>
      <c r="K361" s="140"/>
      <c r="L361" s="140"/>
      <c r="M361" s="140"/>
      <c r="N361" s="140">
        <v>0</v>
      </c>
      <c r="O361" s="140">
        <f t="shared" si="46"/>
        <v>0</v>
      </c>
      <c r="Q361" s="141"/>
      <c r="R361" s="141">
        <v>0</v>
      </c>
      <c r="S361" s="141"/>
      <c r="T361" s="141"/>
      <c r="U361" s="141"/>
      <c r="V361" s="141"/>
      <c r="W361" s="141">
        <v>0</v>
      </c>
      <c r="X361" s="141">
        <f t="shared" si="47"/>
        <v>0</v>
      </c>
      <c r="Z361" s="174"/>
      <c r="AA361" s="174">
        <v>0</v>
      </c>
      <c r="AB361" s="174"/>
      <c r="AC361" s="174"/>
      <c r="AD361" s="174"/>
      <c r="AE361" s="174"/>
      <c r="AF361" s="174">
        <v>0</v>
      </c>
      <c r="AG361" s="174">
        <f t="shared" si="48"/>
        <v>0</v>
      </c>
      <c r="AI361" s="172">
        <v>0</v>
      </c>
      <c r="AJ361" s="172">
        <f t="shared" si="49"/>
        <v>0</v>
      </c>
      <c r="AK361" s="172">
        <f t="shared" si="49"/>
        <v>0</v>
      </c>
      <c r="AL361" s="172">
        <f>IFERROR(VLOOKUP(B361,[2]rptBudgetaryBudgetCrossOrganiza!$A$4127:$N$4523,13,FALSE),"0")</f>
        <v>0</v>
      </c>
      <c r="AM361" s="172"/>
      <c r="AN361" s="172"/>
      <c r="AO361" s="172"/>
      <c r="AP361" s="172"/>
      <c r="AQ361" s="172"/>
      <c r="AS361" s="141"/>
      <c r="AT361" s="141"/>
      <c r="AU361" s="141"/>
      <c r="AV361" s="141"/>
      <c r="AW361" s="141"/>
      <c r="AX361" s="141"/>
      <c r="AY361" s="141"/>
      <c r="AZ361" s="141"/>
    </row>
    <row r="362" spans="2:52" x14ac:dyDescent="0.2">
      <c r="B362" s="142" t="s">
        <v>581</v>
      </c>
      <c r="C362" s="191" t="str">
        <f t="shared" si="43"/>
        <v>20</v>
      </c>
      <c r="D362" s="191" t="str">
        <f t="shared" si="44"/>
        <v>28</v>
      </c>
      <c r="E362" s="184" t="str">
        <f t="shared" si="45"/>
        <v>808</v>
      </c>
      <c r="F362" s="201" t="str">
        <f t="shared" si="50"/>
        <v>8300.97</v>
      </c>
      <c r="G362" s="142" t="s">
        <v>138</v>
      </c>
      <c r="H362" s="140">
        <v>0</v>
      </c>
      <c r="I362" s="140"/>
      <c r="J362" s="140"/>
      <c r="K362" s="140"/>
      <c r="L362" s="140"/>
      <c r="M362" s="140"/>
      <c r="N362" s="140">
        <v>0</v>
      </c>
      <c r="O362" s="140">
        <f t="shared" si="46"/>
        <v>0</v>
      </c>
      <c r="Q362" s="141"/>
      <c r="R362" s="141">
        <v>0</v>
      </c>
      <c r="S362" s="141"/>
      <c r="T362" s="141"/>
      <c r="U362" s="141"/>
      <c r="V362" s="141"/>
      <c r="W362" s="141">
        <v>0</v>
      </c>
      <c r="X362" s="141">
        <f t="shared" si="47"/>
        <v>0</v>
      </c>
      <c r="Z362" s="174"/>
      <c r="AA362" s="174">
        <v>0</v>
      </c>
      <c r="AB362" s="174"/>
      <c r="AC362" s="174"/>
      <c r="AD362" s="174"/>
      <c r="AE362" s="174"/>
      <c r="AF362" s="174">
        <v>0</v>
      </c>
      <c r="AG362" s="174">
        <f t="shared" si="48"/>
        <v>0</v>
      </c>
      <c r="AI362" s="172">
        <v>0</v>
      </c>
      <c r="AJ362" s="172">
        <f t="shared" si="49"/>
        <v>0</v>
      </c>
      <c r="AK362" s="172">
        <f t="shared" si="49"/>
        <v>0</v>
      </c>
      <c r="AL362" s="172">
        <f>IFERROR(VLOOKUP(B362,[2]rptBudgetaryBudgetCrossOrganiza!$A$4127:$N$4523,13,FALSE),"0")</f>
        <v>0</v>
      </c>
      <c r="AM362" s="172"/>
      <c r="AN362" s="172"/>
      <c r="AO362" s="172"/>
      <c r="AP362" s="172"/>
      <c r="AQ362" s="172"/>
      <c r="AS362" s="141"/>
      <c r="AT362" s="141"/>
      <c r="AU362" s="141"/>
      <c r="AV362" s="141"/>
      <c r="AW362" s="141"/>
      <c r="AX362" s="141"/>
      <c r="AY362" s="141"/>
      <c r="AZ362" s="141"/>
    </row>
    <row r="363" spans="2:52" x14ac:dyDescent="0.2">
      <c r="B363" s="142" t="s">
        <v>582</v>
      </c>
      <c r="C363" s="191" t="str">
        <f t="shared" si="43"/>
        <v>20</v>
      </c>
      <c r="D363" s="191" t="str">
        <f t="shared" si="44"/>
        <v>28</v>
      </c>
      <c r="E363" s="184" t="str">
        <f t="shared" si="45"/>
        <v>809</v>
      </c>
      <c r="F363" s="201" t="str">
        <f t="shared" si="50"/>
        <v>8300.97</v>
      </c>
      <c r="G363" s="142" t="s">
        <v>138</v>
      </c>
      <c r="H363" s="140">
        <v>0</v>
      </c>
      <c r="I363" s="140"/>
      <c r="J363" s="140"/>
      <c r="K363" s="140"/>
      <c r="L363" s="140"/>
      <c r="M363" s="140"/>
      <c r="N363" s="140">
        <v>0</v>
      </c>
      <c r="O363" s="140">
        <f t="shared" si="46"/>
        <v>0</v>
      </c>
      <c r="Q363" s="141"/>
      <c r="R363" s="141">
        <v>0</v>
      </c>
      <c r="S363" s="141"/>
      <c r="T363" s="141"/>
      <c r="U363" s="141"/>
      <c r="V363" s="141"/>
      <c r="W363" s="141">
        <v>0</v>
      </c>
      <c r="X363" s="141">
        <f t="shared" si="47"/>
        <v>0</v>
      </c>
      <c r="Z363" s="174"/>
      <c r="AA363" s="174">
        <v>0</v>
      </c>
      <c r="AB363" s="174"/>
      <c r="AC363" s="174"/>
      <c r="AD363" s="174"/>
      <c r="AE363" s="174"/>
      <c r="AF363" s="174">
        <v>0</v>
      </c>
      <c r="AG363" s="174">
        <f t="shared" si="48"/>
        <v>0</v>
      </c>
      <c r="AI363" s="172">
        <v>0</v>
      </c>
      <c r="AJ363" s="172">
        <f t="shared" si="49"/>
        <v>0</v>
      </c>
      <c r="AK363" s="172">
        <f t="shared" si="49"/>
        <v>0</v>
      </c>
      <c r="AL363" s="172">
        <f>IFERROR(VLOOKUP(B363,[2]rptBudgetaryBudgetCrossOrganiza!$A$4127:$N$4523,13,FALSE),"0")</f>
        <v>0</v>
      </c>
      <c r="AM363" s="172"/>
      <c r="AN363" s="172"/>
      <c r="AO363" s="172"/>
      <c r="AP363" s="172"/>
      <c r="AQ363" s="172"/>
      <c r="AS363" s="141"/>
      <c r="AT363" s="141"/>
      <c r="AU363" s="141"/>
      <c r="AV363" s="141"/>
      <c r="AW363" s="141"/>
      <c r="AX363" s="141"/>
      <c r="AY363" s="141"/>
      <c r="AZ363" s="141"/>
    </row>
    <row r="364" spans="2:52" x14ac:dyDescent="0.2">
      <c r="B364" s="142" t="s">
        <v>583</v>
      </c>
      <c r="C364" s="191" t="str">
        <f t="shared" si="43"/>
        <v>20</v>
      </c>
      <c r="D364" s="191" t="str">
        <f t="shared" si="44"/>
        <v>28</v>
      </c>
      <c r="E364" s="184" t="str">
        <f t="shared" si="45"/>
        <v>810</v>
      </c>
      <c r="F364" s="201" t="str">
        <f t="shared" si="50"/>
        <v>8300.97</v>
      </c>
      <c r="G364" s="142" t="s">
        <v>138</v>
      </c>
      <c r="H364" s="140">
        <v>0</v>
      </c>
      <c r="I364" s="140"/>
      <c r="J364" s="140"/>
      <c r="K364" s="140"/>
      <c r="L364" s="140"/>
      <c r="M364" s="140"/>
      <c r="N364" s="140">
        <v>0</v>
      </c>
      <c r="O364" s="140">
        <f t="shared" si="46"/>
        <v>0</v>
      </c>
      <c r="Q364" s="141"/>
      <c r="R364" s="141">
        <v>0</v>
      </c>
      <c r="S364" s="141"/>
      <c r="T364" s="141"/>
      <c r="U364" s="141"/>
      <c r="V364" s="141"/>
      <c r="W364" s="141">
        <v>0</v>
      </c>
      <c r="X364" s="141">
        <f t="shared" si="47"/>
        <v>0</v>
      </c>
      <c r="Z364" s="174"/>
      <c r="AA364" s="174">
        <v>0</v>
      </c>
      <c r="AB364" s="174"/>
      <c r="AC364" s="174"/>
      <c r="AD364" s="174"/>
      <c r="AE364" s="174"/>
      <c r="AF364" s="174">
        <v>0</v>
      </c>
      <c r="AG364" s="174">
        <f t="shared" si="48"/>
        <v>0</v>
      </c>
      <c r="AI364" s="172">
        <v>0</v>
      </c>
      <c r="AJ364" s="172">
        <f t="shared" si="49"/>
        <v>0</v>
      </c>
      <c r="AK364" s="172">
        <f t="shared" si="49"/>
        <v>0</v>
      </c>
      <c r="AL364" s="172">
        <f>IFERROR(VLOOKUP(B364,[2]rptBudgetaryBudgetCrossOrganiza!$A$4127:$N$4523,13,FALSE),"0")</f>
        <v>0</v>
      </c>
      <c r="AM364" s="172"/>
      <c r="AN364" s="172"/>
      <c r="AO364" s="172"/>
      <c r="AP364" s="172"/>
      <c r="AQ364" s="172"/>
      <c r="AS364" s="141"/>
      <c r="AT364" s="141"/>
      <c r="AU364" s="141"/>
      <c r="AV364" s="141"/>
      <c r="AW364" s="141"/>
      <c r="AX364" s="141"/>
      <c r="AY364" s="141"/>
      <c r="AZ364" s="141"/>
    </row>
    <row r="365" spans="2:52" x14ac:dyDescent="0.2">
      <c r="B365" s="142" t="s">
        <v>584</v>
      </c>
      <c r="C365" s="191" t="str">
        <f t="shared" si="43"/>
        <v>20</v>
      </c>
      <c r="D365" s="191" t="str">
        <f t="shared" si="44"/>
        <v>28</v>
      </c>
      <c r="E365" s="184" t="str">
        <f t="shared" si="45"/>
        <v>811</v>
      </c>
      <c r="F365" s="201" t="str">
        <f t="shared" si="50"/>
        <v>8300.97</v>
      </c>
      <c r="G365" s="142" t="s">
        <v>138</v>
      </c>
      <c r="H365" s="140">
        <v>0</v>
      </c>
      <c r="I365" s="140"/>
      <c r="J365" s="140"/>
      <c r="K365" s="140"/>
      <c r="L365" s="140"/>
      <c r="M365" s="140"/>
      <c r="N365" s="140">
        <v>0</v>
      </c>
      <c r="O365" s="140">
        <f t="shared" si="46"/>
        <v>0</v>
      </c>
      <c r="Q365" s="141"/>
      <c r="R365" s="141">
        <v>0</v>
      </c>
      <c r="S365" s="141"/>
      <c r="T365" s="141"/>
      <c r="U365" s="141"/>
      <c r="V365" s="141"/>
      <c r="W365" s="141">
        <v>0</v>
      </c>
      <c r="X365" s="141">
        <f t="shared" si="47"/>
        <v>0</v>
      </c>
      <c r="Z365" s="174"/>
      <c r="AA365" s="174">
        <v>0</v>
      </c>
      <c r="AB365" s="174"/>
      <c r="AC365" s="174"/>
      <c r="AD365" s="174"/>
      <c r="AE365" s="174"/>
      <c r="AF365" s="174">
        <v>0</v>
      </c>
      <c r="AG365" s="174">
        <f t="shared" si="48"/>
        <v>0</v>
      </c>
      <c r="AI365" s="172">
        <v>0</v>
      </c>
      <c r="AJ365" s="172">
        <f t="shared" si="49"/>
        <v>0</v>
      </c>
      <c r="AK365" s="172">
        <f t="shared" si="49"/>
        <v>0</v>
      </c>
      <c r="AL365" s="172">
        <f>IFERROR(VLOOKUP(B365,[2]rptBudgetaryBudgetCrossOrganiza!$A$4127:$N$4523,13,FALSE),"0")</f>
        <v>0</v>
      </c>
      <c r="AM365" s="172"/>
      <c r="AN365" s="172"/>
      <c r="AO365" s="172"/>
      <c r="AP365" s="172"/>
      <c r="AQ365" s="172"/>
      <c r="AS365" s="141"/>
      <c r="AT365" s="141"/>
      <c r="AU365" s="141"/>
      <c r="AV365" s="141"/>
      <c r="AW365" s="141"/>
      <c r="AX365" s="141"/>
      <c r="AY365" s="141"/>
      <c r="AZ365" s="141"/>
    </row>
    <row r="366" spans="2:52" x14ac:dyDescent="0.2">
      <c r="B366" s="142" t="s">
        <v>585</v>
      </c>
      <c r="C366" s="191" t="str">
        <f t="shared" si="43"/>
        <v>20</v>
      </c>
      <c r="D366" s="191" t="str">
        <f t="shared" si="44"/>
        <v>28</v>
      </c>
      <c r="E366" s="184" t="str">
        <f t="shared" si="45"/>
        <v>812</v>
      </c>
      <c r="F366" s="201" t="str">
        <f t="shared" si="50"/>
        <v>8300.97</v>
      </c>
      <c r="G366" s="142" t="s">
        <v>138</v>
      </c>
      <c r="H366" s="140">
        <v>0</v>
      </c>
      <c r="I366" s="140"/>
      <c r="J366" s="140"/>
      <c r="K366" s="140"/>
      <c r="L366" s="140"/>
      <c r="M366" s="140"/>
      <c r="N366" s="140">
        <v>0</v>
      </c>
      <c r="O366" s="140">
        <f t="shared" si="46"/>
        <v>0</v>
      </c>
      <c r="Q366" s="141"/>
      <c r="R366" s="141">
        <v>0</v>
      </c>
      <c r="S366" s="141"/>
      <c r="T366" s="141"/>
      <c r="U366" s="141"/>
      <c r="V366" s="141"/>
      <c r="W366" s="141">
        <v>0</v>
      </c>
      <c r="X366" s="141">
        <f t="shared" si="47"/>
        <v>0</v>
      </c>
      <c r="Z366" s="174"/>
      <c r="AA366" s="174">
        <v>0</v>
      </c>
      <c r="AB366" s="174"/>
      <c r="AC366" s="174"/>
      <c r="AD366" s="174"/>
      <c r="AE366" s="174"/>
      <c r="AF366" s="174">
        <v>0</v>
      </c>
      <c r="AG366" s="174">
        <f t="shared" si="48"/>
        <v>0</v>
      </c>
      <c r="AI366" s="172">
        <v>0</v>
      </c>
      <c r="AJ366" s="172">
        <f t="shared" si="49"/>
        <v>0</v>
      </c>
      <c r="AK366" s="172">
        <f t="shared" si="49"/>
        <v>0</v>
      </c>
      <c r="AL366" s="172">
        <f>IFERROR(VLOOKUP(B366,[2]rptBudgetaryBudgetCrossOrganiza!$A$4127:$N$4523,13,FALSE),"0")</f>
        <v>0</v>
      </c>
      <c r="AM366" s="172"/>
      <c r="AN366" s="172"/>
      <c r="AO366" s="172"/>
      <c r="AP366" s="172"/>
      <c r="AQ366" s="172"/>
      <c r="AS366" s="141"/>
      <c r="AT366" s="141"/>
      <c r="AU366" s="141"/>
      <c r="AV366" s="141"/>
      <c r="AW366" s="141"/>
      <c r="AX366" s="141"/>
      <c r="AY366" s="141"/>
      <c r="AZ366" s="141"/>
    </row>
    <row r="367" spans="2:52" x14ac:dyDescent="0.2">
      <c r="B367" s="142" t="s">
        <v>586</v>
      </c>
      <c r="C367" s="191" t="str">
        <f t="shared" si="43"/>
        <v>20</v>
      </c>
      <c r="D367" s="191" t="str">
        <f t="shared" si="44"/>
        <v>28</v>
      </c>
      <c r="E367" s="184" t="str">
        <f t="shared" si="45"/>
        <v>813</v>
      </c>
      <c r="F367" s="201" t="str">
        <f t="shared" si="50"/>
        <v>8300.97</v>
      </c>
      <c r="G367" s="142" t="s">
        <v>138</v>
      </c>
      <c r="H367" s="140">
        <v>0</v>
      </c>
      <c r="I367" s="140"/>
      <c r="J367" s="140"/>
      <c r="K367" s="140"/>
      <c r="L367" s="140"/>
      <c r="M367" s="140"/>
      <c r="N367" s="140">
        <v>0</v>
      </c>
      <c r="O367" s="140">
        <f t="shared" si="46"/>
        <v>0</v>
      </c>
      <c r="Q367" s="141"/>
      <c r="R367" s="141">
        <v>0</v>
      </c>
      <c r="S367" s="141"/>
      <c r="T367" s="141"/>
      <c r="U367" s="141"/>
      <c r="V367" s="141"/>
      <c r="W367" s="141">
        <v>0</v>
      </c>
      <c r="X367" s="141">
        <f t="shared" si="47"/>
        <v>0</v>
      </c>
      <c r="Z367" s="174"/>
      <c r="AA367" s="174">
        <v>0</v>
      </c>
      <c r="AB367" s="174"/>
      <c r="AC367" s="174"/>
      <c r="AD367" s="174"/>
      <c r="AE367" s="174"/>
      <c r="AF367" s="174">
        <v>0</v>
      </c>
      <c r="AG367" s="174">
        <f t="shared" si="48"/>
        <v>0</v>
      </c>
      <c r="AI367" s="172">
        <v>0</v>
      </c>
      <c r="AJ367" s="172">
        <f t="shared" si="49"/>
        <v>0</v>
      </c>
      <c r="AK367" s="172">
        <f t="shared" si="49"/>
        <v>0</v>
      </c>
      <c r="AL367" s="172">
        <f>IFERROR(VLOOKUP(B367,[2]rptBudgetaryBudgetCrossOrganiza!$A$4127:$N$4523,13,FALSE),"0")</f>
        <v>0</v>
      </c>
      <c r="AM367" s="172"/>
      <c r="AN367" s="172"/>
      <c r="AO367" s="172"/>
      <c r="AP367" s="172"/>
      <c r="AQ367" s="172"/>
      <c r="AS367" s="141"/>
      <c r="AT367" s="141"/>
      <c r="AU367" s="141"/>
      <c r="AV367" s="141"/>
      <c r="AW367" s="141"/>
      <c r="AX367" s="141"/>
      <c r="AY367" s="141"/>
      <c r="AZ367" s="141"/>
    </row>
    <row r="368" spans="2:52" x14ac:dyDescent="0.2">
      <c r="B368" s="142" t="s">
        <v>587</v>
      </c>
      <c r="C368" s="191" t="str">
        <f t="shared" si="43"/>
        <v>20</v>
      </c>
      <c r="D368" s="191" t="str">
        <f t="shared" si="44"/>
        <v>28</v>
      </c>
      <c r="E368" s="184" t="str">
        <f t="shared" si="45"/>
        <v>814</v>
      </c>
      <c r="F368" s="201" t="str">
        <f t="shared" si="50"/>
        <v>8300.97</v>
      </c>
      <c r="G368" s="142" t="s">
        <v>138</v>
      </c>
      <c r="H368" s="140">
        <v>0</v>
      </c>
      <c r="I368" s="140"/>
      <c r="J368" s="140"/>
      <c r="K368" s="140"/>
      <c r="L368" s="140"/>
      <c r="M368" s="140"/>
      <c r="N368" s="140">
        <v>0</v>
      </c>
      <c r="O368" s="140">
        <f t="shared" si="46"/>
        <v>0</v>
      </c>
      <c r="Q368" s="141"/>
      <c r="R368" s="141">
        <v>0</v>
      </c>
      <c r="S368" s="141"/>
      <c r="T368" s="141"/>
      <c r="U368" s="141"/>
      <c r="V368" s="141"/>
      <c r="W368" s="141">
        <v>0</v>
      </c>
      <c r="X368" s="141">
        <f t="shared" si="47"/>
        <v>0</v>
      </c>
      <c r="Z368" s="174"/>
      <c r="AA368" s="174">
        <v>0</v>
      </c>
      <c r="AB368" s="174"/>
      <c r="AC368" s="174"/>
      <c r="AD368" s="174"/>
      <c r="AE368" s="174"/>
      <c r="AF368" s="174">
        <v>0</v>
      </c>
      <c r="AG368" s="174">
        <f t="shared" si="48"/>
        <v>0</v>
      </c>
      <c r="AI368" s="172">
        <v>0</v>
      </c>
      <c r="AJ368" s="172">
        <f t="shared" si="49"/>
        <v>0</v>
      </c>
      <c r="AK368" s="172">
        <f t="shared" si="49"/>
        <v>0</v>
      </c>
      <c r="AL368" s="172">
        <f>IFERROR(VLOOKUP(B368,[2]rptBudgetaryBudgetCrossOrganiza!$A$4127:$N$4523,13,FALSE),"0")</f>
        <v>0</v>
      </c>
      <c r="AM368" s="172"/>
      <c r="AN368" s="172"/>
      <c r="AO368" s="172"/>
      <c r="AP368" s="172"/>
      <c r="AQ368" s="172"/>
      <c r="AS368" s="141"/>
      <c r="AT368" s="141"/>
      <c r="AU368" s="141"/>
      <c r="AV368" s="141"/>
      <c r="AW368" s="141"/>
      <c r="AX368" s="141"/>
      <c r="AY368" s="141"/>
      <c r="AZ368" s="141"/>
    </row>
    <row r="369" spans="2:52" x14ac:dyDescent="0.2">
      <c r="B369" s="142" t="s">
        <v>588</v>
      </c>
      <c r="C369" s="191" t="str">
        <f t="shared" si="43"/>
        <v>20</v>
      </c>
      <c r="D369" s="191" t="str">
        <f t="shared" si="44"/>
        <v>28</v>
      </c>
      <c r="E369" s="184" t="str">
        <f t="shared" si="45"/>
        <v>815</v>
      </c>
      <c r="F369" s="201" t="str">
        <f t="shared" si="50"/>
        <v>8300.97</v>
      </c>
      <c r="G369" s="142" t="s">
        <v>138</v>
      </c>
      <c r="H369" s="140">
        <v>0</v>
      </c>
      <c r="I369" s="140"/>
      <c r="J369" s="140"/>
      <c r="K369" s="140"/>
      <c r="L369" s="140"/>
      <c r="M369" s="140"/>
      <c r="N369" s="140">
        <v>0</v>
      </c>
      <c r="O369" s="140">
        <f t="shared" si="46"/>
        <v>0</v>
      </c>
      <c r="Q369" s="141"/>
      <c r="R369" s="141">
        <v>0</v>
      </c>
      <c r="S369" s="141"/>
      <c r="T369" s="141"/>
      <c r="U369" s="141"/>
      <c r="V369" s="141"/>
      <c r="W369" s="141">
        <v>0</v>
      </c>
      <c r="X369" s="141">
        <f t="shared" si="47"/>
        <v>0</v>
      </c>
      <c r="Z369" s="174"/>
      <c r="AA369" s="174">
        <v>0</v>
      </c>
      <c r="AB369" s="174"/>
      <c r="AC369" s="174"/>
      <c r="AD369" s="174"/>
      <c r="AE369" s="174"/>
      <c r="AF369" s="174">
        <v>0</v>
      </c>
      <c r="AG369" s="174">
        <f t="shared" si="48"/>
        <v>0</v>
      </c>
      <c r="AI369" s="172">
        <v>0</v>
      </c>
      <c r="AJ369" s="172">
        <f t="shared" si="49"/>
        <v>0</v>
      </c>
      <c r="AK369" s="172">
        <f t="shared" si="49"/>
        <v>0</v>
      </c>
      <c r="AL369" s="172">
        <f>IFERROR(VLOOKUP(B369,[2]rptBudgetaryBudgetCrossOrganiza!$A$4127:$N$4523,13,FALSE),"0")</f>
        <v>0</v>
      </c>
      <c r="AM369" s="172"/>
      <c r="AN369" s="172"/>
      <c r="AO369" s="172"/>
      <c r="AP369" s="172"/>
      <c r="AQ369" s="172"/>
      <c r="AS369" s="141"/>
      <c r="AT369" s="141"/>
      <c r="AU369" s="141"/>
      <c r="AV369" s="141"/>
      <c r="AW369" s="141"/>
      <c r="AX369" s="141"/>
      <c r="AY369" s="141"/>
      <c r="AZ369" s="141"/>
    </row>
    <row r="370" spans="2:52" x14ac:dyDescent="0.2">
      <c r="B370" s="142" t="s">
        <v>589</v>
      </c>
      <c r="C370" s="191" t="str">
        <f t="shared" si="43"/>
        <v>20</v>
      </c>
      <c r="D370" s="191" t="str">
        <f t="shared" si="44"/>
        <v>28</v>
      </c>
      <c r="E370" s="184" t="str">
        <f t="shared" si="45"/>
        <v>816</v>
      </c>
      <c r="F370" s="201" t="str">
        <f t="shared" si="50"/>
        <v>8300.97</v>
      </c>
      <c r="G370" s="142" t="s">
        <v>138</v>
      </c>
      <c r="H370" s="140">
        <v>0</v>
      </c>
      <c r="I370" s="140"/>
      <c r="J370" s="140"/>
      <c r="K370" s="140"/>
      <c r="L370" s="140"/>
      <c r="M370" s="140"/>
      <c r="N370" s="140">
        <v>0</v>
      </c>
      <c r="O370" s="140">
        <f t="shared" si="46"/>
        <v>0</v>
      </c>
      <c r="Q370" s="141"/>
      <c r="R370" s="141">
        <v>0</v>
      </c>
      <c r="S370" s="141"/>
      <c r="T370" s="141"/>
      <c r="U370" s="141"/>
      <c r="V370" s="141"/>
      <c r="W370" s="141">
        <v>0</v>
      </c>
      <c r="X370" s="141">
        <f t="shared" si="47"/>
        <v>0</v>
      </c>
      <c r="Z370" s="174"/>
      <c r="AA370" s="174">
        <v>0</v>
      </c>
      <c r="AB370" s="174"/>
      <c r="AC370" s="174"/>
      <c r="AD370" s="174"/>
      <c r="AE370" s="174"/>
      <c r="AF370" s="174">
        <v>0</v>
      </c>
      <c r="AG370" s="174">
        <f t="shared" si="48"/>
        <v>0</v>
      </c>
      <c r="AI370" s="172">
        <v>0</v>
      </c>
      <c r="AJ370" s="172">
        <f t="shared" si="49"/>
        <v>0</v>
      </c>
      <c r="AK370" s="172">
        <f t="shared" si="49"/>
        <v>0</v>
      </c>
      <c r="AL370" s="172">
        <f>IFERROR(VLOOKUP(B370,[2]rptBudgetaryBudgetCrossOrganiza!$A$4127:$N$4523,13,FALSE),"0")</f>
        <v>0</v>
      </c>
      <c r="AM370" s="172"/>
      <c r="AN370" s="172"/>
      <c r="AO370" s="172"/>
      <c r="AP370" s="172"/>
      <c r="AQ370" s="172"/>
      <c r="AS370" s="141"/>
      <c r="AT370" s="141"/>
      <c r="AU370" s="141"/>
      <c r="AV370" s="141"/>
      <c r="AW370" s="141"/>
      <c r="AX370" s="141"/>
      <c r="AY370" s="141"/>
      <c r="AZ370" s="141"/>
    </row>
    <row r="371" spans="2:52" x14ac:dyDescent="0.2">
      <c r="B371" s="142" t="s">
        <v>590</v>
      </c>
      <c r="C371" s="191" t="str">
        <f t="shared" si="43"/>
        <v>20</v>
      </c>
      <c r="D371" s="191" t="str">
        <f t="shared" si="44"/>
        <v>28</v>
      </c>
      <c r="E371" s="184" t="str">
        <f t="shared" si="45"/>
        <v>817</v>
      </c>
      <c r="F371" s="201" t="str">
        <f t="shared" si="50"/>
        <v>8300.97</v>
      </c>
      <c r="G371" s="142" t="s">
        <v>138</v>
      </c>
      <c r="H371" s="140">
        <v>0</v>
      </c>
      <c r="I371" s="140"/>
      <c r="J371" s="140"/>
      <c r="K371" s="140"/>
      <c r="L371" s="140"/>
      <c r="M371" s="140"/>
      <c r="N371" s="140">
        <v>0</v>
      </c>
      <c r="O371" s="140">
        <f t="shared" si="46"/>
        <v>0</v>
      </c>
      <c r="Q371" s="141"/>
      <c r="R371" s="141">
        <v>0</v>
      </c>
      <c r="S371" s="141"/>
      <c r="T371" s="141"/>
      <c r="U371" s="141"/>
      <c r="V371" s="141"/>
      <c r="W371" s="141">
        <v>0</v>
      </c>
      <c r="X371" s="141">
        <f t="shared" si="47"/>
        <v>0</v>
      </c>
      <c r="Z371" s="174"/>
      <c r="AA371" s="174">
        <v>0</v>
      </c>
      <c r="AB371" s="174"/>
      <c r="AC371" s="174"/>
      <c r="AD371" s="174"/>
      <c r="AE371" s="174"/>
      <c r="AF371" s="174">
        <v>0</v>
      </c>
      <c r="AG371" s="174">
        <f t="shared" si="48"/>
        <v>0</v>
      </c>
      <c r="AI371" s="172">
        <v>0</v>
      </c>
      <c r="AJ371" s="172">
        <f t="shared" si="49"/>
        <v>0</v>
      </c>
      <c r="AK371" s="172">
        <f t="shared" si="49"/>
        <v>0</v>
      </c>
      <c r="AL371" s="172">
        <f>IFERROR(VLOOKUP(B371,[2]rptBudgetaryBudgetCrossOrganiza!$A$4127:$N$4523,13,FALSE),"0")</f>
        <v>0</v>
      </c>
      <c r="AM371" s="172"/>
      <c r="AN371" s="172"/>
      <c r="AO371" s="172"/>
      <c r="AP371" s="172"/>
      <c r="AQ371" s="172"/>
      <c r="AS371" s="141"/>
      <c r="AT371" s="141"/>
      <c r="AU371" s="141"/>
      <c r="AV371" s="141"/>
      <c r="AW371" s="141"/>
      <c r="AX371" s="141"/>
      <c r="AY371" s="141"/>
      <c r="AZ371" s="141"/>
    </row>
    <row r="372" spans="2:52" x14ac:dyDescent="0.2">
      <c r="B372" s="142" t="s">
        <v>591</v>
      </c>
      <c r="C372" s="191" t="str">
        <f t="shared" si="43"/>
        <v>20</v>
      </c>
      <c r="D372" s="191" t="str">
        <f t="shared" si="44"/>
        <v>28</v>
      </c>
      <c r="E372" s="184" t="str">
        <f t="shared" si="45"/>
        <v>818</v>
      </c>
      <c r="F372" s="201" t="str">
        <f t="shared" si="50"/>
        <v>8300.97</v>
      </c>
      <c r="G372" s="142" t="s">
        <v>138</v>
      </c>
      <c r="H372" s="140">
        <v>0</v>
      </c>
      <c r="I372" s="140"/>
      <c r="J372" s="140"/>
      <c r="K372" s="140"/>
      <c r="L372" s="140"/>
      <c r="M372" s="140"/>
      <c r="N372" s="140">
        <v>0</v>
      </c>
      <c r="O372" s="140">
        <f t="shared" si="46"/>
        <v>0</v>
      </c>
      <c r="Q372" s="141"/>
      <c r="R372" s="141">
        <v>10000</v>
      </c>
      <c r="S372" s="141"/>
      <c r="T372" s="141"/>
      <c r="U372" s="141"/>
      <c r="V372" s="141"/>
      <c r="W372" s="141">
        <v>0</v>
      </c>
      <c r="X372" s="141">
        <f t="shared" si="47"/>
        <v>10000</v>
      </c>
      <c r="Z372" s="174"/>
      <c r="AA372" s="174">
        <v>5000</v>
      </c>
      <c r="AB372" s="174"/>
      <c r="AC372" s="174"/>
      <c r="AD372" s="174"/>
      <c r="AE372" s="174"/>
      <c r="AF372" s="174">
        <v>5000</v>
      </c>
      <c r="AG372" s="174">
        <f t="shared" si="48"/>
        <v>0</v>
      </c>
      <c r="AI372" s="172">
        <v>5000</v>
      </c>
      <c r="AJ372" s="172">
        <f t="shared" si="49"/>
        <v>5000</v>
      </c>
      <c r="AK372" s="172">
        <f t="shared" si="49"/>
        <v>5000</v>
      </c>
      <c r="AL372" s="172">
        <f>IFERROR(VLOOKUP(B372,[2]rptBudgetaryBudgetCrossOrganiza!$A$4127:$N$4523,13,FALSE),"0")</f>
        <v>0</v>
      </c>
      <c r="AM372" s="172"/>
      <c r="AN372" s="172"/>
      <c r="AO372" s="172"/>
      <c r="AP372" s="172"/>
      <c r="AQ372" s="172"/>
      <c r="AS372" s="141"/>
      <c r="AT372" s="141"/>
      <c r="AU372" s="141"/>
      <c r="AV372" s="141"/>
      <c r="AW372" s="141"/>
      <c r="AX372" s="141"/>
      <c r="AY372" s="141"/>
      <c r="AZ372" s="141"/>
    </row>
    <row r="373" spans="2:52" x14ac:dyDescent="0.2">
      <c r="B373" s="142" t="s">
        <v>592</v>
      </c>
      <c r="C373" s="191" t="str">
        <f t="shared" si="43"/>
        <v>20</v>
      </c>
      <c r="D373" s="191" t="str">
        <f t="shared" si="44"/>
        <v>28</v>
      </c>
      <c r="E373" s="184" t="str">
        <f t="shared" si="45"/>
        <v>819</v>
      </c>
      <c r="F373" s="201" t="str">
        <f t="shared" si="50"/>
        <v>8300.97</v>
      </c>
      <c r="G373" s="142" t="s">
        <v>138</v>
      </c>
      <c r="H373" s="140">
        <v>0</v>
      </c>
      <c r="I373" s="140"/>
      <c r="J373" s="140"/>
      <c r="K373" s="140"/>
      <c r="L373" s="140"/>
      <c r="M373" s="140"/>
      <c r="N373" s="140">
        <v>0</v>
      </c>
      <c r="O373" s="140">
        <f t="shared" si="46"/>
        <v>0</v>
      </c>
      <c r="Q373" s="141"/>
      <c r="R373" s="141">
        <v>0</v>
      </c>
      <c r="S373" s="141"/>
      <c r="T373" s="141"/>
      <c r="U373" s="141"/>
      <c r="V373" s="141"/>
      <c r="W373" s="141">
        <v>0</v>
      </c>
      <c r="X373" s="141">
        <f t="shared" si="47"/>
        <v>0</v>
      </c>
      <c r="Z373" s="174"/>
      <c r="AA373" s="174">
        <v>0</v>
      </c>
      <c r="AB373" s="174"/>
      <c r="AC373" s="174"/>
      <c r="AD373" s="174"/>
      <c r="AE373" s="174"/>
      <c r="AF373" s="174">
        <v>0</v>
      </c>
      <c r="AG373" s="174">
        <f t="shared" si="48"/>
        <v>0</v>
      </c>
      <c r="AI373" s="172">
        <v>0</v>
      </c>
      <c r="AJ373" s="172">
        <f t="shared" si="49"/>
        <v>0</v>
      </c>
      <c r="AK373" s="172">
        <f t="shared" si="49"/>
        <v>0</v>
      </c>
      <c r="AL373" s="172">
        <f>IFERROR(VLOOKUP(B373,[2]rptBudgetaryBudgetCrossOrganiza!$A$4127:$N$4523,13,FALSE),"0")</f>
        <v>0</v>
      </c>
      <c r="AM373" s="172"/>
      <c r="AN373" s="172"/>
      <c r="AO373" s="172"/>
      <c r="AP373" s="172"/>
      <c r="AQ373" s="172"/>
      <c r="AS373" s="141"/>
      <c r="AT373" s="141"/>
      <c r="AU373" s="141"/>
      <c r="AV373" s="141"/>
      <c r="AW373" s="141"/>
      <c r="AX373" s="141"/>
      <c r="AY373" s="141"/>
      <c r="AZ373" s="141"/>
    </row>
    <row r="374" spans="2:52" x14ac:dyDescent="0.2">
      <c r="B374" s="142" t="s">
        <v>593</v>
      </c>
      <c r="C374" s="191" t="str">
        <f t="shared" si="43"/>
        <v>20</v>
      </c>
      <c r="D374" s="191" t="str">
        <f t="shared" si="44"/>
        <v>28</v>
      </c>
      <c r="E374" s="184" t="str">
        <f t="shared" si="45"/>
        <v>820</v>
      </c>
      <c r="F374" s="201" t="str">
        <f t="shared" si="50"/>
        <v>8300.97</v>
      </c>
      <c r="G374" s="142" t="s">
        <v>138</v>
      </c>
      <c r="H374" s="140">
        <v>0</v>
      </c>
      <c r="I374" s="140"/>
      <c r="J374" s="140"/>
      <c r="K374" s="140"/>
      <c r="L374" s="140"/>
      <c r="M374" s="140"/>
      <c r="N374" s="140">
        <v>0</v>
      </c>
      <c r="O374" s="140">
        <f t="shared" si="46"/>
        <v>0</v>
      </c>
      <c r="Q374" s="141"/>
      <c r="R374" s="141">
        <v>0</v>
      </c>
      <c r="S374" s="141"/>
      <c r="T374" s="141"/>
      <c r="U374" s="141"/>
      <c r="V374" s="141"/>
      <c r="W374" s="141">
        <v>0</v>
      </c>
      <c r="X374" s="141">
        <f t="shared" si="47"/>
        <v>0</v>
      </c>
      <c r="Z374" s="174"/>
      <c r="AA374" s="174">
        <v>5000</v>
      </c>
      <c r="AB374" s="174"/>
      <c r="AC374" s="174"/>
      <c r="AD374" s="174"/>
      <c r="AE374" s="174"/>
      <c r="AF374" s="174">
        <v>5000</v>
      </c>
      <c r="AG374" s="174">
        <f t="shared" si="48"/>
        <v>0</v>
      </c>
      <c r="AI374" s="172">
        <v>5000</v>
      </c>
      <c r="AJ374" s="172">
        <f t="shared" si="49"/>
        <v>5000</v>
      </c>
      <c r="AK374" s="172">
        <f t="shared" si="49"/>
        <v>5000</v>
      </c>
      <c r="AL374" s="172">
        <f>IFERROR(VLOOKUP(B374,[2]rptBudgetaryBudgetCrossOrganiza!$A$4127:$N$4523,13,FALSE),"0")</f>
        <v>0</v>
      </c>
      <c r="AM374" s="172"/>
      <c r="AN374" s="172"/>
      <c r="AO374" s="172"/>
      <c r="AP374" s="172"/>
      <c r="AQ374" s="172"/>
      <c r="AS374" s="141"/>
      <c r="AT374" s="141"/>
      <c r="AU374" s="141"/>
      <c r="AV374" s="141"/>
      <c r="AW374" s="141"/>
      <c r="AX374" s="141"/>
      <c r="AY374" s="141"/>
      <c r="AZ374" s="141"/>
    </row>
    <row r="375" spans="2:52" x14ac:dyDescent="0.2">
      <c r="B375" s="142" t="s">
        <v>594</v>
      </c>
      <c r="C375" s="191" t="str">
        <f t="shared" si="43"/>
        <v>20</v>
      </c>
      <c r="D375" s="191" t="str">
        <f t="shared" si="44"/>
        <v>28</v>
      </c>
      <c r="E375" s="184" t="str">
        <f t="shared" si="45"/>
        <v>821</v>
      </c>
      <c r="F375" s="201" t="str">
        <f t="shared" si="50"/>
        <v>8300.97</v>
      </c>
      <c r="G375" s="142" t="s">
        <v>138</v>
      </c>
      <c r="H375" s="140">
        <v>0</v>
      </c>
      <c r="I375" s="140"/>
      <c r="J375" s="140"/>
      <c r="K375" s="140"/>
      <c r="L375" s="140"/>
      <c r="M375" s="140"/>
      <c r="N375" s="140">
        <v>0</v>
      </c>
      <c r="O375" s="140">
        <f t="shared" si="46"/>
        <v>0</v>
      </c>
      <c r="Q375" s="141"/>
      <c r="R375" s="141">
        <v>0</v>
      </c>
      <c r="S375" s="141"/>
      <c r="T375" s="141"/>
      <c r="U375" s="141"/>
      <c r="V375" s="141"/>
      <c r="W375" s="141">
        <v>0</v>
      </c>
      <c r="X375" s="141">
        <f t="shared" si="47"/>
        <v>0</v>
      </c>
      <c r="Z375" s="174"/>
      <c r="AA375" s="174">
        <v>0</v>
      </c>
      <c r="AB375" s="174"/>
      <c r="AC375" s="174"/>
      <c r="AD375" s="174"/>
      <c r="AE375" s="174"/>
      <c r="AF375" s="174">
        <v>0</v>
      </c>
      <c r="AG375" s="174">
        <f t="shared" si="48"/>
        <v>0</v>
      </c>
      <c r="AI375" s="172">
        <v>0</v>
      </c>
      <c r="AJ375" s="172">
        <f t="shared" si="49"/>
        <v>0</v>
      </c>
      <c r="AK375" s="172">
        <f t="shared" si="49"/>
        <v>0</v>
      </c>
      <c r="AL375" s="172">
        <f>IFERROR(VLOOKUP(B375,[2]rptBudgetaryBudgetCrossOrganiza!$A$4127:$N$4523,13,FALSE),"0")</f>
        <v>0</v>
      </c>
      <c r="AM375" s="172"/>
      <c r="AN375" s="172"/>
      <c r="AO375" s="172"/>
      <c r="AP375" s="172"/>
      <c r="AQ375" s="172"/>
      <c r="AS375" s="141"/>
      <c r="AT375" s="141"/>
      <c r="AU375" s="141"/>
      <c r="AV375" s="141"/>
      <c r="AW375" s="141"/>
      <c r="AX375" s="141"/>
      <c r="AY375" s="141"/>
      <c r="AZ375" s="141"/>
    </row>
    <row r="376" spans="2:52" x14ac:dyDescent="0.2">
      <c r="B376" s="142" t="s">
        <v>595</v>
      </c>
      <c r="C376" s="191" t="str">
        <f t="shared" si="43"/>
        <v>20</v>
      </c>
      <c r="D376" s="191" t="str">
        <f t="shared" si="44"/>
        <v>28</v>
      </c>
      <c r="E376" s="184" t="str">
        <f t="shared" si="45"/>
        <v>822</v>
      </c>
      <c r="F376" s="201" t="str">
        <f t="shared" si="50"/>
        <v>8300.97</v>
      </c>
      <c r="G376" s="142" t="s">
        <v>138</v>
      </c>
      <c r="H376" s="140">
        <v>0</v>
      </c>
      <c r="I376" s="140"/>
      <c r="J376" s="140"/>
      <c r="K376" s="140"/>
      <c r="L376" s="140"/>
      <c r="M376" s="140"/>
      <c r="N376" s="140">
        <v>0</v>
      </c>
      <c r="O376" s="140">
        <f t="shared" si="46"/>
        <v>0</v>
      </c>
      <c r="Q376" s="141"/>
      <c r="R376" s="141">
        <v>0</v>
      </c>
      <c r="S376" s="141"/>
      <c r="T376" s="141"/>
      <c r="U376" s="141"/>
      <c r="V376" s="141"/>
      <c r="W376" s="141">
        <v>0</v>
      </c>
      <c r="X376" s="141">
        <f t="shared" si="47"/>
        <v>0</v>
      </c>
      <c r="Z376" s="174"/>
      <c r="AA376" s="174">
        <v>0</v>
      </c>
      <c r="AB376" s="174"/>
      <c r="AC376" s="174"/>
      <c r="AD376" s="174"/>
      <c r="AE376" s="174"/>
      <c r="AF376" s="174">
        <v>0</v>
      </c>
      <c r="AG376" s="174">
        <f t="shared" si="48"/>
        <v>0</v>
      </c>
      <c r="AI376" s="172">
        <v>0</v>
      </c>
      <c r="AJ376" s="172">
        <f t="shared" si="49"/>
        <v>0</v>
      </c>
      <c r="AK376" s="172">
        <f t="shared" si="49"/>
        <v>0</v>
      </c>
      <c r="AL376" s="172">
        <f>IFERROR(VLOOKUP(B376,[2]rptBudgetaryBudgetCrossOrganiza!$A$4127:$N$4523,13,FALSE),"0")</f>
        <v>0</v>
      </c>
      <c r="AM376" s="172"/>
      <c r="AN376" s="172"/>
      <c r="AO376" s="172"/>
      <c r="AP376" s="172"/>
      <c r="AQ376" s="172"/>
      <c r="AS376" s="141"/>
      <c r="AT376" s="141"/>
      <c r="AU376" s="141"/>
      <c r="AV376" s="141"/>
      <c r="AW376" s="141"/>
      <c r="AX376" s="141"/>
      <c r="AY376" s="141"/>
      <c r="AZ376" s="141"/>
    </row>
    <row r="377" spans="2:52" x14ac:dyDescent="0.2">
      <c r="B377" s="142" t="s">
        <v>596</v>
      </c>
      <c r="C377" s="191" t="str">
        <f t="shared" si="43"/>
        <v>20</v>
      </c>
      <c r="D377" s="191" t="str">
        <f t="shared" si="44"/>
        <v>28</v>
      </c>
      <c r="E377" s="184" t="str">
        <f t="shared" si="45"/>
        <v>823</v>
      </c>
      <c r="F377" s="201" t="str">
        <f t="shared" si="50"/>
        <v>8300.97</v>
      </c>
      <c r="G377" s="142" t="s">
        <v>138</v>
      </c>
      <c r="H377" s="140">
        <v>0</v>
      </c>
      <c r="I377" s="140"/>
      <c r="J377" s="140"/>
      <c r="K377" s="140"/>
      <c r="L377" s="140"/>
      <c r="M377" s="140"/>
      <c r="N377" s="140">
        <v>0</v>
      </c>
      <c r="O377" s="140">
        <f t="shared" si="46"/>
        <v>0</v>
      </c>
      <c r="Q377" s="141"/>
      <c r="R377" s="141">
        <v>6200</v>
      </c>
      <c r="S377" s="141"/>
      <c r="T377" s="141"/>
      <c r="U377" s="141"/>
      <c r="V377" s="141"/>
      <c r="W377" s="141">
        <v>0</v>
      </c>
      <c r="X377" s="141">
        <f t="shared" si="47"/>
        <v>6200</v>
      </c>
      <c r="Z377" s="174"/>
      <c r="AA377" s="174">
        <v>6200</v>
      </c>
      <c r="AB377" s="174"/>
      <c r="AC377" s="174"/>
      <c r="AD377" s="174"/>
      <c r="AE377" s="174"/>
      <c r="AF377" s="174">
        <v>6200</v>
      </c>
      <c r="AG377" s="174">
        <f t="shared" si="48"/>
        <v>0</v>
      </c>
      <c r="AI377" s="172">
        <v>0</v>
      </c>
      <c r="AJ377" s="172">
        <f t="shared" si="49"/>
        <v>0</v>
      </c>
      <c r="AK377" s="172">
        <f t="shared" si="49"/>
        <v>0</v>
      </c>
      <c r="AL377" s="172">
        <f>IFERROR(VLOOKUP(B377,[2]rptBudgetaryBudgetCrossOrganiza!$A$4127:$N$4523,13,FALSE),"0")</f>
        <v>0</v>
      </c>
      <c r="AM377" s="172"/>
      <c r="AN377" s="172"/>
      <c r="AO377" s="172"/>
      <c r="AP377" s="172"/>
      <c r="AQ377" s="172"/>
      <c r="AS377" s="141"/>
      <c r="AT377" s="141"/>
      <c r="AU377" s="141"/>
      <c r="AV377" s="141"/>
      <c r="AW377" s="141"/>
      <c r="AX377" s="141"/>
      <c r="AY377" s="141"/>
      <c r="AZ377" s="141"/>
    </row>
    <row r="378" spans="2:52" x14ac:dyDescent="0.2">
      <c r="B378" s="142" t="s">
        <v>597</v>
      </c>
      <c r="C378" s="191" t="str">
        <f t="shared" si="43"/>
        <v>20</v>
      </c>
      <c r="D378" s="191" t="str">
        <f t="shared" si="44"/>
        <v>28</v>
      </c>
      <c r="E378" s="184" t="str">
        <f t="shared" si="45"/>
        <v>824</v>
      </c>
      <c r="F378" s="201" t="str">
        <f t="shared" si="50"/>
        <v>8300.97</v>
      </c>
      <c r="G378" s="142" t="s">
        <v>138</v>
      </c>
      <c r="H378" s="140">
        <v>0</v>
      </c>
      <c r="I378" s="140"/>
      <c r="J378" s="140"/>
      <c r="K378" s="140"/>
      <c r="L378" s="140"/>
      <c r="M378" s="140"/>
      <c r="N378" s="140">
        <v>0</v>
      </c>
      <c r="O378" s="140">
        <f t="shared" si="46"/>
        <v>0</v>
      </c>
      <c r="Q378" s="141"/>
      <c r="R378" s="141">
        <v>0</v>
      </c>
      <c r="S378" s="141"/>
      <c r="T378" s="141"/>
      <c r="U378" s="141"/>
      <c r="V378" s="141"/>
      <c r="W378" s="141">
        <v>0</v>
      </c>
      <c r="X378" s="141">
        <f t="shared" si="47"/>
        <v>0</v>
      </c>
      <c r="Z378" s="174"/>
      <c r="AA378" s="174">
        <v>0</v>
      </c>
      <c r="AB378" s="174"/>
      <c r="AC378" s="174"/>
      <c r="AD378" s="174"/>
      <c r="AE378" s="174"/>
      <c r="AF378" s="174">
        <v>0</v>
      </c>
      <c r="AG378" s="174">
        <f t="shared" si="48"/>
        <v>0</v>
      </c>
      <c r="AI378" s="172">
        <v>0</v>
      </c>
      <c r="AJ378" s="172">
        <f t="shared" si="49"/>
        <v>0</v>
      </c>
      <c r="AK378" s="172">
        <f t="shared" si="49"/>
        <v>0</v>
      </c>
      <c r="AL378" s="172">
        <f>IFERROR(VLOOKUP(B378,[2]rptBudgetaryBudgetCrossOrganiza!$A$4127:$N$4523,13,FALSE),"0")</f>
        <v>0</v>
      </c>
      <c r="AM378" s="172"/>
      <c r="AN378" s="172"/>
      <c r="AO378" s="172"/>
      <c r="AP378" s="172"/>
      <c r="AQ378" s="172"/>
      <c r="AS378" s="141"/>
      <c r="AT378" s="141"/>
      <c r="AU378" s="141"/>
      <c r="AV378" s="141"/>
      <c r="AW378" s="141"/>
      <c r="AX378" s="141"/>
      <c r="AY378" s="141"/>
      <c r="AZ378" s="141"/>
    </row>
    <row r="379" spans="2:52" x14ac:dyDescent="0.2">
      <c r="B379" s="142" t="s">
        <v>598</v>
      </c>
      <c r="C379" s="191" t="str">
        <f t="shared" si="43"/>
        <v>20</v>
      </c>
      <c r="D379" s="191" t="str">
        <f t="shared" si="44"/>
        <v>28</v>
      </c>
      <c r="E379" s="184" t="str">
        <f t="shared" si="45"/>
        <v>825</v>
      </c>
      <c r="F379" s="201" t="str">
        <f t="shared" si="50"/>
        <v>8300.97</v>
      </c>
      <c r="G379" s="142" t="s">
        <v>138</v>
      </c>
      <c r="H379" s="140">
        <v>0</v>
      </c>
      <c r="I379" s="140"/>
      <c r="J379" s="140"/>
      <c r="K379" s="140"/>
      <c r="L379" s="140"/>
      <c r="M379" s="140"/>
      <c r="N379" s="140">
        <v>0</v>
      </c>
      <c r="O379" s="140">
        <f t="shared" si="46"/>
        <v>0</v>
      </c>
      <c r="Q379" s="141"/>
      <c r="R379" s="141">
        <v>5000</v>
      </c>
      <c r="S379" s="141"/>
      <c r="T379" s="141"/>
      <c r="U379" s="141"/>
      <c r="V379" s="141"/>
      <c r="W379" s="141">
        <v>0</v>
      </c>
      <c r="X379" s="141">
        <f t="shared" si="47"/>
        <v>5000</v>
      </c>
      <c r="Z379" s="174"/>
      <c r="AA379" s="174">
        <v>5000</v>
      </c>
      <c r="AB379" s="174"/>
      <c r="AC379" s="174"/>
      <c r="AD379" s="174"/>
      <c r="AE379" s="174"/>
      <c r="AF379" s="174">
        <v>5000</v>
      </c>
      <c r="AG379" s="174">
        <f t="shared" si="48"/>
        <v>0</v>
      </c>
      <c r="AI379" s="172">
        <v>5000</v>
      </c>
      <c r="AJ379" s="172">
        <f t="shared" si="49"/>
        <v>5000</v>
      </c>
      <c r="AK379" s="172">
        <f t="shared" si="49"/>
        <v>5000</v>
      </c>
      <c r="AL379" s="172">
        <f>IFERROR(VLOOKUP(B379,[2]rptBudgetaryBudgetCrossOrganiza!$A$4127:$N$4523,13,FALSE),"0")</f>
        <v>0</v>
      </c>
      <c r="AM379" s="172"/>
      <c r="AN379" s="172"/>
      <c r="AO379" s="172"/>
      <c r="AP379" s="172"/>
      <c r="AQ379" s="172"/>
      <c r="AS379" s="141"/>
      <c r="AT379" s="141"/>
      <c r="AU379" s="141"/>
      <c r="AV379" s="141"/>
      <c r="AW379" s="141"/>
      <c r="AX379" s="141"/>
      <c r="AY379" s="141"/>
      <c r="AZ379" s="141"/>
    </row>
    <row r="380" spans="2:52" x14ac:dyDescent="0.2">
      <c r="B380" s="142" t="s">
        <v>599</v>
      </c>
      <c r="C380" s="191" t="str">
        <f t="shared" si="43"/>
        <v>20</v>
      </c>
      <c r="D380" s="191" t="str">
        <f t="shared" si="44"/>
        <v>28</v>
      </c>
      <c r="E380" s="184" t="str">
        <f t="shared" si="45"/>
        <v>826</v>
      </c>
      <c r="F380" s="201" t="str">
        <f t="shared" si="50"/>
        <v>8300.97</v>
      </c>
      <c r="G380" s="142" t="s">
        <v>138</v>
      </c>
      <c r="H380" s="140">
        <v>0</v>
      </c>
      <c r="I380" s="140"/>
      <c r="J380" s="140"/>
      <c r="K380" s="140"/>
      <c r="L380" s="140"/>
      <c r="M380" s="140"/>
      <c r="N380" s="140">
        <v>0</v>
      </c>
      <c r="O380" s="140">
        <f t="shared" si="46"/>
        <v>0</v>
      </c>
      <c r="Q380" s="141"/>
      <c r="R380" s="141">
        <v>10000</v>
      </c>
      <c r="S380" s="141"/>
      <c r="T380" s="141"/>
      <c r="U380" s="141"/>
      <c r="V380" s="141"/>
      <c r="W380" s="141">
        <v>0</v>
      </c>
      <c r="X380" s="141">
        <f t="shared" si="47"/>
        <v>10000</v>
      </c>
      <c r="Z380" s="174"/>
      <c r="AA380" s="174">
        <v>10000</v>
      </c>
      <c r="AB380" s="174"/>
      <c r="AC380" s="174"/>
      <c r="AD380" s="174"/>
      <c r="AE380" s="174"/>
      <c r="AF380" s="174">
        <v>10000</v>
      </c>
      <c r="AG380" s="174">
        <f t="shared" si="48"/>
        <v>0</v>
      </c>
      <c r="AI380" s="172">
        <v>10000</v>
      </c>
      <c r="AJ380" s="172">
        <f t="shared" si="49"/>
        <v>10000</v>
      </c>
      <c r="AK380" s="172">
        <f t="shared" si="49"/>
        <v>10000</v>
      </c>
      <c r="AL380" s="172">
        <f>IFERROR(VLOOKUP(B380,[2]rptBudgetaryBudgetCrossOrganiza!$A$4127:$N$4523,13,FALSE),"0")</f>
        <v>0</v>
      </c>
      <c r="AM380" s="172"/>
      <c r="AN380" s="172"/>
      <c r="AO380" s="172"/>
      <c r="AP380" s="172"/>
      <c r="AQ380" s="172"/>
      <c r="AS380" s="141"/>
      <c r="AT380" s="141"/>
      <c r="AU380" s="141"/>
      <c r="AV380" s="141"/>
      <c r="AW380" s="141"/>
      <c r="AX380" s="141"/>
      <c r="AY380" s="141"/>
      <c r="AZ380" s="141"/>
    </row>
    <row r="381" spans="2:52" x14ac:dyDescent="0.2">
      <c r="B381" s="142" t="s">
        <v>600</v>
      </c>
      <c r="C381" s="191" t="str">
        <f t="shared" si="43"/>
        <v>20</v>
      </c>
      <c r="D381" s="191" t="str">
        <f t="shared" si="44"/>
        <v>28</v>
      </c>
      <c r="E381" s="184" t="str">
        <f t="shared" si="45"/>
        <v>827</v>
      </c>
      <c r="F381" s="201" t="str">
        <f t="shared" si="50"/>
        <v>8300.97</v>
      </c>
      <c r="G381" s="142" t="s">
        <v>138</v>
      </c>
      <c r="H381" s="140">
        <v>0</v>
      </c>
      <c r="I381" s="140"/>
      <c r="J381" s="140"/>
      <c r="K381" s="140"/>
      <c r="L381" s="140"/>
      <c r="M381" s="140"/>
      <c r="N381" s="140">
        <v>0</v>
      </c>
      <c r="O381" s="140">
        <f t="shared" si="46"/>
        <v>0</v>
      </c>
      <c r="Q381" s="141"/>
      <c r="R381" s="141">
        <v>0</v>
      </c>
      <c r="S381" s="141"/>
      <c r="T381" s="141"/>
      <c r="U381" s="141"/>
      <c r="V381" s="141"/>
      <c r="W381" s="141">
        <v>0</v>
      </c>
      <c r="X381" s="141">
        <f t="shared" si="47"/>
        <v>0</v>
      </c>
      <c r="Z381" s="174"/>
      <c r="AA381" s="174">
        <v>0</v>
      </c>
      <c r="AB381" s="174"/>
      <c r="AC381" s="174"/>
      <c r="AD381" s="174"/>
      <c r="AE381" s="174"/>
      <c r="AF381" s="174">
        <v>0</v>
      </c>
      <c r="AG381" s="174">
        <f t="shared" si="48"/>
        <v>0</v>
      </c>
      <c r="AI381" s="172">
        <v>0</v>
      </c>
      <c r="AJ381" s="172">
        <f t="shared" si="49"/>
        <v>0</v>
      </c>
      <c r="AK381" s="172">
        <f t="shared" si="49"/>
        <v>0</v>
      </c>
      <c r="AL381" s="172">
        <f>IFERROR(VLOOKUP(B381,[2]rptBudgetaryBudgetCrossOrganiza!$A$4127:$N$4523,13,FALSE),"0")</f>
        <v>0</v>
      </c>
      <c r="AM381" s="172"/>
      <c r="AN381" s="172"/>
      <c r="AO381" s="172"/>
      <c r="AP381" s="172"/>
      <c r="AQ381" s="172"/>
      <c r="AS381" s="141"/>
      <c r="AT381" s="141"/>
      <c r="AU381" s="141"/>
      <c r="AV381" s="141"/>
      <c r="AW381" s="141"/>
      <c r="AX381" s="141"/>
      <c r="AY381" s="141"/>
      <c r="AZ381" s="141"/>
    </row>
    <row r="382" spans="2:52" x14ac:dyDescent="0.2">
      <c r="B382" s="142" t="s">
        <v>601</v>
      </c>
      <c r="C382" s="191" t="str">
        <f t="shared" si="43"/>
        <v>20</v>
      </c>
      <c r="D382" s="191" t="str">
        <f t="shared" si="44"/>
        <v>28</v>
      </c>
      <c r="E382" s="184" t="str">
        <f t="shared" si="45"/>
        <v>828</v>
      </c>
      <c r="F382" s="201" t="str">
        <f t="shared" si="50"/>
        <v>8300.97</v>
      </c>
      <c r="G382" s="142" t="s">
        <v>138</v>
      </c>
      <c r="H382" s="140">
        <v>0</v>
      </c>
      <c r="I382" s="140"/>
      <c r="J382" s="140"/>
      <c r="K382" s="140"/>
      <c r="L382" s="140"/>
      <c r="M382" s="140"/>
      <c r="N382" s="140">
        <v>0</v>
      </c>
      <c r="O382" s="140">
        <f t="shared" si="46"/>
        <v>0</v>
      </c>
      <c r="Q382" s="141"/>
      <c r="R382" s="141">
        <v>0</v>
      </c>
      <c r="S382" s="141"/>
      <c r="T382" s="141"/>
      <c r="U382" s="141"/>
      <c r="V382" s="141"/>
      <c r="W382" s="141">
        <v>0</v>
      </c>
      <c r="X382" s="141">
        <f t="shared" si="47"/>
        <v>0</v>
      </c>
      <c r="Z382" s="174"/>
      <c r="AA382" s="174">
        <v>0</v>
      </c>
      <c r="AB382" s="174"/>
      <c r="AC382" s="174"/>
      <c r="AD382" s="174"/>
      <c r="AE382" s="174"/>
      <c r="AF382" s="174">
        <v>0</v>
      </c>
      <c r="AG382" s="174">
        <f t="shared" si="48"/>
        <v>0</v>
      </c>
      <c r="AI382" s="172">
        <v>0</v>
      </c>
      <c r="AJ382" s="172">
        <f t="shared" si="49"/>
        <v>0</v>
      </c>
      <c r="AK382" s="172">
        <f t="shared" si="49"/>
        <v>0</v>
      </c>
      <c r="AL382" s="172">
        <f>IFERROR(VLOOKUP(B382,[2]rptBudgetaryBudgetCrossOrganiza!$A$4127:$N$4523,13,FALSE),"0")</f>
        <v>0</v>
      </c>
      <c r="AM382" s="172"/>
      <c r="AN382" s="172"/>
      <c r="AO382" s="172"/>
      <c r="AP382" s="172"/>
      <c r="AQ382" s="172"/>
      <c r="AS382" s="141"/>
      <c r="AT382" s="141"/>
      <c r="AU382" s="141"/>
      <c r="AV382" s="141"/>
      <c r="AW382" s="141"/>
      <c r="AX382" s="141"/>
      <c r="AY382" s="141"/>
      <c r="AZ382" s="141"/>
    </row>
    <row r="383" spans="2:52" x14ac:dyDescent="0.2">
      <c r="B383" s="142" t="s">
        <v>602</v>
      </c>
      <c r="C383" s="191" t="str">
        <f t="shared" si="43"/>
        <v>20</v>
      </c>
      <c r="D383" s="191" t="str">
        <f t="shared" si="44"/>
        <v>28</v>
      </c>
      <c r="E383" s="184" t="str">
        <f t="shared" si="45"/>
        <v>829</v>
      </c>
      <c r="F383" s="201" t="str">
        <f t="shared" si="50"/>
        <v>8300.97</v>
      </c>
      <c r="G383" s="142" t="s">
        <v>138</v>
      </c>
      <c r="H383" s="140">
        <v>0</v>
      </c>
      <c r="I383" s="140"/>
      <c r="J383" s="140"/>
      <c r="K383" s="140"/>
      <c r="L383" s="140"/>
      <c r="M383" s="140"/>
      <c r="N383" s="140">
        <v>0</v>
      </c>
      <c r="O383" s="140">
        <f t="shared" si="46"/>
        <v>0</v>
      </c>
      <c r="Q383" s="141"/>
      <c r="R383" s="141">
        <v>0</v>
      </c>
      <c r="S383" s="141"/>
      <c r="T383" s="141"/>
      <c r="U383" s="141"/>
      <c r="V383" s="141"/>
      <c r="W383" s="141">
        <v>0</v>
      </c>
      <c r="X383" s="141">
        <f t="shared" si="47"/>
        <v>0</v>
      </c>
      <c r="Z383" s="174"/>
      <c r="AA383" s="174">
        <v>0</v>
      </c>
      <c r="AB383" s="174"/>
      <c r="AC383" s="174"/>
      <c r="AD383" s="174"/>
      <c r="AE383" s="174"/>
      <c r="AF383" s="174">
        <v>0</v>
      </c>
      <c r="AG383" s="174">
        <f t="shared" si="48"/>
        <v>0</v>
      </c>
      <c r="AI383" s="172">
        <v>0</v>
      </c>
      <c r="AJ383" s="172">
        <f t="shared" si="49"/>
        <v>0</v>
      </c>
      <c r="AK383" s="172">
        <f t="shared" si="49"/>
        <v>0</v>
      </c>
      <c r="AL383" s="172">
        <f>IFERROR(VLOOKUP(B383,[2]rptBudgetaryBudgetCrossOrganiza!$A$4127:$N$4523,13,FALSE),"0")</f>
        <v>0</v>
      </c>
      <c r="AM383" s="172"/>
      <c r="AN383" s="172"/>
      <c r="AO383" s="172"/>
      <c r="AP383" s="172"/>
      <c r="AQ383" s="172"/>
      <c r="AS383" s="141"/>
      <c r="AT383" s="141"/>
      <c r="AU383" s="141"/>
      <c r="AV383" s="141"/>
      <c r="AW383" s="141"/>
      <c r="AX383" s="141"/>
      <c r="AY383" s="141"/>
      <c r="AZ383" s="141"/>
    </row>
    <row r="384" spans="2:52" x14ac:dyDescent="0.2">
      <c r="B384" s="142" t="s">
        <v>603</v>
      </c>
      <c r="C384" s="191" t="str">
        <f t="shared" si="43"/>
        <v>20</v>
      </c>
      <c r="D384" s="191" t="str">
        <f t="shared" si="44"/>
        <v>28</v>
      </c>
      <c r="E384" s="184" t="str">
        <f t="shared" si="45"/>
        <v>831</v>
      </c>
      <c r="F384" s="201" t="str">
        <f t="shared" si="50"/>
        <v>8300.97</v>
      </c>
      <c r="G384" s="142" t="s">
        <v>138</v>
      </c>
      <c r="H384" s="140">
        <v>0</v>
      </c>
      <c r="I384" s="140"/>
      <c r="J384" s="140"/>
      <c r="K384" s="140"/>
      <c r="L384" s="140"/>
      <c r="M384" s="140"/>
      <c r="N384" s="140">
        <v>0</v>
      </c>
      <c r="O384" s="140">
        <f t="shared" si="46"/>
        <v>0</v>
      </c>
      <c r="Q384" s="141"/>
      <c r="R384" s="141">
        <v>0</v>
      </c>
      <c r="S384" s="141"/>
      <c r="T384" s="141"/>
      <c r="U384" s="141"/>
      <c r="V384" s="141"/>
      <c r="W384" s="141">
        <v>0</v>
      </c>
      <c r="X384" s="141">
        <f t="shared" si="47"/>
        <v>0</v>
      </c>
      <c r="Z384" s="174"/>
      <c r="AA384" s="174">
        <v>0</v>
      </c>
      <c r="AB384" s="174"/>
      <c r="AC384" s="174"/>
      <c r="AD384" s="174"/>
      <c r="AE384" s="174"/>
      <c r="AF384" s="174">
        <v>0</v>
      </c>
      <c r="AG384" s="174">
        <f t="shared" si="48"/>
        <v>0</v>
      </c>
      <c r="AI384" s="172">
        <v>0</v>
      </c>
      <c r="AJ384" s="172">
        <f t="shared" si="49"/>
        <v>0</v>
      </c>
      <c r="AK384" s="172">
        <f t="shared" si="49"/>
        <v>0</v>
      </c>
      <c r="AL384" s="172">
        <f>IFERROR(VLOOKUP(B384,[2]rptBudgetaryBudgetCrossOrganiza!$A$4127:$N$4523,13,FALSE),"0")</f>
        <v>0</v>
      </c>
      <c r="AM384" s="172"/>
      <c r="AN384" s="172"/>
      <c r="AO384" s="172"/>
      <c r="AP384" s="172"/>
      <c r="AQ384" s="172"/>
      <c r="AS384" s="141"/>
      <c r="AT384" s="141"/>
      <c r="AU384" s="141"/>
      <c r="AV384" s="141"/>
      <c r="AW384" s="141"/>
      <c r="AX384" s="141"/>
      <c r="AY384" s="141"/>
      <c r="AZ384" s="141"/>
    </row>
    <row r="385" spans="2:52" x14ac:dyDescent="0.2">
      <c r="B385" s="142" t="s">
        <v>604</v>
      </c>
      <c r="C385" s="191" t="str">
        <f t="shared" si="43"/>
        <v>20</v>
      </c>
      <c r="D385" s="191" t="str">
        <f t="shared" si="44"/>
        <v>28</v>
      </c>
      <c r="E385" s="184" t="str">
        <f t="shared" si="45"/>
        <v>832</v>
      </c>
      <c r="F385" s="201" t="str">
        <f t="shared" si="50"/>
        <v>8300.97</v>
      </c>
      <c r="G385" s="142" t="s">
        <v>138</v>
      </c>
      <c r="H385" s="140">
        <v>0</v>
      </c>
      <c r="I385" s="140"/>
      <c r="J385" s="140"/>
      <c r="K385" s="140"/>
      <c r="L385" s="140"/>
      <c r="M385" s="140"/>
      <c r="N385" s="140">
        <v>0</v>
      </c>
      <c r="O385" s="140">
        <f t="shared" si="46"/>
        <v>0</v>
      </c>
      <c r="Q385" s="141"/>
      <c r="R385" s="141">
        <v>0</v>
      </c>
      <c r="S385" s="141"/>
      <c r="T385" s="141"/>
      <c r="U385" s="141"/>
      <c r="V385" s="141"/>
      <c r="W385" s="141">
        <v>0</v>
      </c>
      <c r="X385" s="141">
        <f t="shared" si="47"/>
        <v>0</v>
      </c>
      <c r="Z385" s="174"/>
      <c r="AA385" s="174">
        <v>0</v>
      </c>
      <c r="AB385" s="174"/>
      <c r="AC385" s="174"/>
      <c r="AD385" s="174"/>
      <c r="AE385" s="174"/>
      <c r="AF385" s="174">
        <v>0</v>
      </c>
      <c r="AG385" s="174">
        <f t="shared" si="48"/>
        <v>0</v>
      </c>
      <c r="AI385" s="172">
        <v>0</v>
      </c>
      <c r="AJ385" s="172">
        <f t="shared" si="49"/>
        <v>0</v>
      </c>
      <c r="AK385" s="172">
        <f t="shared" si="49"/>
        <v>0</v>
      </c>
      <c r="AL385" s="172">
        <f>IFERROR(VLOOKUP(B385,[2]rptBudgetaryBudgetCrossOrganiza!$A$4127:$N$4523,13,FALSE),"0")</f>
        <v>0</v>
      </c>
      <c r="AM385" s="172"/>
      <c r="AN385" s="172"/>
      <c r="AO385" s="172"/>
      <c r="AP385" s="172"/>
      <c r="AQ385" s="172"/>
      <c r="AS385" s="141"/>
      <c r="AT385" s="141"/>
      <c r="AU385" s="141"/>
      <c r="AV385" s="141"/>
      <c r="AW385" s="141"/>
      <c r="AX385" s="141"/>
      <c r="AY385" s="141"/>
      <c r="AZ385" s="141"/>
    </row>
    <row r="386" spans="2:52" x14ac:dyDescent="0.2">
      <c r="B386" s="142" t="s">
        <v>605</v>
      </c>
      <c r="C386" s="191" t="str">
        <f t="shared" si="43"/>
        <v>20</v>
      </c>
      <c r="D386" s="191" t="str">
        <f t="shared" si="44"/>
        <v>28</v>
      </c>
      <c r="E386" s="184" t="str">
        <f t="shared" si="45"/>
        <v>833</v>
      </c>
      <c r="F386" s="201" t="str">
        <f t="shared" si="50"/>
        <v>8300.97</v>
      </c>
      <c r="G386" s="142" t="s">
        <v>138</v>
      </c>
      <c r="H386" s="140">
        <v>0</v>
      </c>
      <c r="I386" s="140"/>
      <c r="J386" s="140"/>
      <c r="K386" s="140"/>
      <c r="L386" s="140"/>
      <c r="M386" s="140"/>
      <c r="N386" s="140">
        <v>0</v>
      </c>
      <c r="O386" s="140">
        <f t="shared" si="46"/>
        <v>0</v>
      </c>
      <c r="Q386" s="141"/>
      <c r="R386" s="141">
        <v>0</v>
      </c>
      <c r="S386" s="141"/>
      <c r="T386" s="141"/>
      <c r="U386" s="141"/>
      <c r="V386" s="141"/>
      <c r="W386" s="141">
        <v>0</v>
      </c>
      <c r="X386" s="141">
        <f t="shared" si="47"/>
        <v>0</v>
      </c>
      <c r="Z386" s="174"/>
      <c r="AA386" s="174">
        <v>0</v>
      </c>
      <c r="AB386" s="174"/>
      <c r="AC386" s="174"/>
      <c r="AD386" s="174"/>
      <c r="AE386" s="174"/>
      <c r="AF386" s="174">
        <v>0</v>
      </c>
      <c r="AG386" s="174">
        <f t="shared" si="48"/>
        <v>0</v>
      </c>
      <c r="AI386" s="172">
        <v>0</v>
      </c>
      <c r="AJ386" s="172">
        <f t="shared" si="49"/>
        <v>0</v>
      </c>
      <c r="AK386" s="172">
        <f t="shared" si="49"/>
        <v>0</v>
      </c>
      <c r="AL386" s="172">
        <f>IFERROR(VLOOKUP(B386,[2]rptBudgetaryBudgetCrossOrganiza!$A$4127:$N$4523,13,FALSE),"0")</f>
        <v>0</v>
      </c>
      <c r="AM386" s="172"/>
      <c r="AN386" s="172"/>
      <c r="AO386" s="172"/>
      <c r="AP386" s="172"/>
      <c r="AQ386" s="172"/>
      <c r="AS386" s="141"/>
      <c r="AT386" s="141"/>
      <c r="AU386" s="141"/>
      <c r="AV386" s="141"/>
      <c r="AW386" s="141"/>
      <c r="AX386" s="141"/>
      <c r="AY386" s="141"/>
      <c r="AZ386" s="141"/>
    </row>
    <row r="387" spans="2:52" x14ac:dyDescent="0.2">
      <c r="B387" s="142" t="s">
        <v>606</v>
      </c>
      <c r="C387" s="191" t="str">
        <f t="shared" si="43"/>
        <v>20</v>
      </c>
      <c r="D387" s="191" t="str">
        <f t="shared" si="44"/>
        <v>28</v>
      </c>
      <c r="E387" s="184" t="str">
        <f t="shared" si="45"/>
        <v>834</v>
      </c>
      <c r="F387" s="201" t="str">
        <f t="shared" si="50"/>
        <v>8300.97</v>
      </c>
      <c r="G387" s="142" t="s">
        <v>138</v>
      </c>
      <c r="H387" s="140">
        <v>0</v>
      </c>
      <c r="I387" s="140"/>
      <c r="J387" s="140"/>
      <c r="K387" s="140"/>
      <c r="L387" s="140"/>
      <c r="M387" s="140"/>
      <c r="N387" s="140">
        <v>0</v>
      </c>
      <c r="O387" s="140">
        <f t="shared" si="46"/>
        <v>0</v>
      </c>
      <c r="Q387" s="141"/>
      <c r="R387" s="141">
        <v>0</v>
      </c>
      <c r="S387" s="141"/>
      <c r="T387" s="141"/>
      <c r="U387" s="141"/>
      <c r="V387" s="141"/>
      <c r="W387" s="141">
        <v>0</v>
      </c>
      <c r="X387" s="141">
        <f t="shared" si="47"/>
        <v>0</v>
      </c>
      <c r="Z387" s="174"/>
      <c r="AA387" s="174">
        <v>0</v>
      </c>
      <c r="AB387" s="174"/>
      <c r="AC387" s="174"/>
      <c r="AD387" s="174"/>
      <c r="AE387" s="174"/>
      <c r="AF387" s="174">
        <v>0</v>
      </c>
      <c r="AG387" s="174">
        <f t="shared" si="48"/>
        <v>0</v>
      </c>
      <c r="AI387" s="172">
        <v>0</v>
      </c>
      <c r="AJ387" s="172">
        <f t="shared" si="49"/>
        <v>0</v>
      </c>
      <c r="AK387" s="172">
        <f t="shared" si="49"/>
        <v>0</v>
      </c>
      <c r="AL387" s="172">
        <f>IFERROR(VLOOKUP(B387,[2]rptBudgetaryBudgetCrossOrganiza!$A$4127:$N$4523,13,FALSE),"0")</f>
        <v>0</v>
      </c>
      <c r="AM387" s="172"/>
      <c r="AN387" s="172"/>
      <c r="AO387" s="172"/>
      <c r="AP387" s="172"/>
      <c r="AQ387" s="172"/>
      <c r="AS387" s="141"/>
      <c r="AT387" s="141"/>
      <c r="AU387" s="141"/>
      <c r="AV387" s="141"/>
      <c r="AW387" s="141"/>
      <c r="AX387" s="141"/>
      <c r="AY387" s="141"/>
      <c r="AZ387" s="141"/>
    </row>
    <row r="388" spans="2:52" x14ac:dyDescent="0.2">
      <c r="B388" s="142" t="s">
        <v>607</v>
      </c>
      <c r="C388" s="191" t="str">
        <f t="shared" ref="C388:C399" si="51">MID(B388,5,2)</f>
        <v>20</v>
      </c>
      <c r="D388" s="191" t="str">
        <f t="shared" ref="D388:D399" si="52">MID(B388,8,2)</f>
        <v>28</v>
      </c>
      <c r="E388" s="184" t="str">
        <f t="shared" ref="E388:E399" si="53">MID(B388,11,3)</f>
        <v>835</v>
      </c>
      <c r="F388" s="201" t="str">
        <f t="shared" si="50"/>
        <v>8300.97</v>
      </c>
      <c r="G388" s="142" t="s">
        <v>138</v>
      </c>
      <c r="H388" s="140">
        <v>0</v>
      </c>
      <c r="I388" s="140"/>
      <c r="J388" s="140"/>
      <c r="K388" s="140"/>
      <c r="L388" s="140"/>
      <c r="M388" s="140"/>
      <c r="N388" s="140">
        <v>0</v>
      </c>
      <c r="O388" s="140">
        <f t="shared" ref="O388:O399" si="54">H388-N388</f>
        <v>0</v>
      </c>
      <c r="Q388" s="141"/>
      <c r="R388" s="141">
        <v>0</v>
      </c>
      <c r="S388" s="141"/>
      <c r="T388" s="141"/>
      <c r="U388" s="141"/>
      <c r="V388" s="141"/>
      <c r="W388" s="141">
        <v>0</v>
      </c>
      <c r="X388" s="141">
        <f t="shared" ref="X388:X399" si="55">R388-W388</f>
        <v>0</v>
      </c>
      <c r="Z388" s="174"/>
      <c r="AA388" s="174">
        <v>0</v>
      </c>
      <c r="AB388" s="174"/>
      <c r="AC388" s="174"/>
      <c r="AD388" s="174"/>
      <c r="AE388" s="174"/>
      <c r="AF388" s="174">
        <v>0</v>
      </c>
      <c r="AG388" s="174">
        <f t="shared" ref="AG388:AG399" si="56">AA388-AF388</f>
        <v>0</v>
      </c>
      <c r="AI388" s="172">
        <v>0</v>
      </c>
      <c r="AJ388" s="172">
        <f t="shared" ref="AJ388:AK399" si="57">AI388</f>
        <v>0</v>
      </c>
      <c r="AK388" s="172">
        <f t="shared" si="57"/>
        <v>0</v>
      </c>
      <c r="AL388" s="172">
        <f>IFERROR(VLOOKUP(B388,[2]rptBudgetaryBudgetCrossOrganiza!$A$4127:$N$4523,13,FALSE),"0")</f>
        <v>0</v>
      </c>
      <c r="AM388" s="172"/>
      <c r="AN388" s="172"/>
      <c r="AO388" s="172"/>
      <c r="AP388" s="172"/>
      <c r="AQ388" s="172"/>
      <c r="AS388" s="141"/>
      <c r="AT388" s="141"/>
      <c r="AU388" s="141"/>
      <c r="AV388" s="141"/>
      <c r="AW388" s="141"/>
      <c r="AX388" s="141"/>
      <c r="AY388" s="141"/>
      <c r="AZ388" s="141"/>
    </row>
    <row r="389" spans="2:52" x14ac:dyDescent="0.2">
      <c r="B389" s="142" t="s">
        <v>608</v>
      </c>
      <c r="C389" s="191" t="str">
        <f t="shared" si="51"/>
        <v>20</v>
      </c>
      <c r="D389" s="191" t="str">
        <f t="shared" si="52"/>
        <v>28</v>
      </c>
      <c r="E389" s="184" t="str">
        <f t="shared" si="53"/>
        <v>836</v>
      </c>
      <c r="F389" s="201" t="str">
        <f t="shared" si="50"/>
        <v>8300.97</v>
      </c>
      <c r="G389" s="142" t="s">
        <v>138</v>
      </c>
      <c r="H389" s="140">
        <v>0</v>
      </c>
      <c r="I389" s="140"/>
      <c r="J389" s="140"/>
      <c r="K389" s="140"/>
      <c r="L389" s="140"/>
      <c r="M389" s="140"/>
      <c r="N389" s="140">
        <v>0</v>
      </c>
      <c r="O389" s="140">
        <f t="shared" si="54"/>
        <v>0</v>
      </c>
      <c r="Q389" s="141"/>
      <c r="R389" s="141">
        <v>0</v>
      </c>
      <c r="S389" s="141"/>
      <c r="T389" s="141"/>
      <c r="U389" s="141"/>
      <c r="V389" s="141"/>
      <c r="W389" s="141">
        <v>0</v>
      </c>
      <c r="X389" s="141">
        <f t="shared" si="55"/>
        <v>0</v>
      </c>
      <c r="Z389" s="174"/>
      <c r="AA389" s="174">
        <v>0</v>
      </c>
      <c r="AB389" s="174"/>
      <c r="AC389" s="174"/>
      <c r="AD389" s="174"/>
      <c r="AE389" s="174"/>
      <c r="AF389" s="174">
        <v>0</v>
      </c>
      <c r="AG389" s="174">
        <f t="shared" si="56"/>
        <v>0</v>
      </c>
      <c r="AI389" s="172">
        <v>0</v>
      </c>
      <c r="AJ389" s="172">
        <f t="shared" si="57"/>
        <v>0</v>
      </c>
      <c r="AK389" s="172">
        <f t="shared" si="57"/>
        <v>0</v>
      </c>
      <c r="AL389" s="172">
        <f>IFERROR(VLOOKUP(B389,[2]rptBudgetaryBudgetCrossOrganiza!$A$4127:$N$4523,13,FALSE),"0")</f>
        <v>0</v>
      </c>
      <c r="AM389" s="172"/>
      <c r="AN389" s="172"/>
      <c r="AO389" s="172"/>
      <c r="AP389" s="172"/>
      <c r="AQ389" s="172"/>
      <c r="AS389" s="141"/>
      <c r="AT389" s="141"/>
      <c r="AU389" s="141"/>
      <c r="AV389" s="141"/>
      <c r="AW389" s="141"/>
      <c r="AX389" s="141"/>
      <c r="AY389" s="141"/>
      <c r="AZ389" s="141"/>
    </row>
    <row r="390" spans="2:52" x14ac:dyDescent="0.2">
      <c r="B390" s="142" t="s">
        <v>609</v>
      </c>
      <c r="C390" s="191" t="str">
        <f t="shared" si="51"/>
        <v>20</v>
      </c>
      <c r="D390" s="191" t="str">
        <f t="shared" si="52"/>
        <v>28</v>
      </c>
      <c r="E390" s="184" t="str">
        <f t="shared" si="53"/>
        <v>837</v>
      </c>
      <c r="F390" s="201" t="str">
        <f t="shared" ref="F390:F399" si="58">RIGHT(B390,7)</f>
        <v>8300.97</v>
      </c>
      <c r="G390" s="142" t="s">
        <v>138</v>
      </c>
      <c r="H390" s="140">
        <v>0</v>
      </c>
      <c r="I390" s="140"/>
      <c r="J390" s="140"/>
      <c r="K390" s="140"/>
      <c r="L390" s="140"/>
      <c r="M390" s="140"/>
      <c r="N390" s="140">
        <v>0</v>
      </c>
      <c r="O390" s="140">
        <f t="shared" si="54"/>
        <v>0</v>
      </c>
      <c r="Q390" s="141"/>
      <c r="R390" s="141">
        <v>0</v>
      </c>
      <c r="S390" s="141"/>
      <c r="T390" s="141"/>
      <c r="U390" s="141"/>
      <c r="V390" s="141"/>
      <c r="W390" s="141">
        <v>0</v>
      </c>
      <c r="X390" s="141">
        <f t="shared" si="55"/>
        <v>0</v>
      </c>
      <c r="Z390" s="174"/>
      <c r="AA390" s="174">
        <v>0</v>
      </c>
      <c r="AB390" s="174"/>
      <c r="AC390" s="174"/>
      <c r="AD390" s="174"/>
      <c r="AE390" s="174"/>
      <c r="AF390" s="174">
        <v>0</v>
      </c>
      <c r="AG390" s="174">
        <f t="shared" si="56"/>
        <v>0</v>
      </c>
      <c r="AI390" s="172">
        <v>0</v>
      </c>
      <c r="AJ390" s="172">
        <f t="shared" si="57"/>
        <v>0</v>
      </c>
      <c r="AK390" s="172">
        <f t="shared" si="57"/>
        <v>0</v>
      </c>
      <c r="AL390" s="172">
        <f>IFERROR(VLOOKUP(B390,[2]rptBudgetaryBudgetCrossOrganiza!$A$4127:$N$4523,13,FALSE),"0")</f>
        <v>0</v>
      </c>
      <c r="AM390" s="172"/>
      <c r="AN390" s="172"/>
      <c r="AO390" s="172"/>
      <c r="AP390" s="172"/>
      <c r="AQ390" s="172"/>
      <c r="AS390" s="141"/>
      <c r="AT390" s="141"/>
      <c r="AU390" s="141"/>
      <c r="AV390" s="141"/>
      <c r="AW390" s="141"/>
      <c r="AX390" s="141"/>
      <c r="AY390" s="141"/>
      <c r="AZ390" s="141"/>
    </row>
    <row r="391" spans="2:52" x14ac:dyDescent="0.2">
      <c r="B391" s="142" t="s">
        <v>610</v>
      </c>
      <c r="C391" s="191" t="str">
        <f t="shared" si="51"/>
        <v>20</v>
      </c>
      <c r="D391" s="191" t="str">
        <f t="shared" si="52"/>
        <v>28</v>
      </c>
      <c r="E391" s="184" t="str">
        <f t="shared" si="53"/>
        <v>805</v>
      </c>
      <c r="F391" s="201" t="str">
        <f t="shared" si="58"/>
        <v>8300.99</v>
      </c>
      <c r="G391" s="142" t="s">
        <v>139</v>
      </c>
      <c r="H391" s="140">
        <v>0</v>
      </c>
      <c r="I391" s="140"/>
      <c r="J391" s="140"/>
      <c r="K391" s="140"/>
      <c r="L391" s="140"/>
      <c r="M391" s="140"/>
      <c r="N391" s="140">
        <v>0</v>
      </c>
      <c r="O391" s="140">
        <f t="shared" si="54"/>
        <v>0</v>
      </c>
      <c r="Q391" s="141"/>
      <c r="R391" s="141">
        <v>0</v>
      </c>
      <c r="S391" s="141"/>
      <c r="T391" s="141"/>
      <c r="U391" s="141"/>
      <c r="V391" s="141"/>
      <c r="W391" s="141">
        <v>0</v>
      </c>
      <c r="X391" s="141">
        <f t="shared" si="55"/>
        <v>0</v>
      </c>
      <c r="Z391" s="174"/>
      <c r="AA391" s="174">
        <v>0</v>
      </c>
      <c r="AB391" s="174"/>
      <c r="AC391" s="174"/>
      <c r="AD391" s="174"/>
      <c r="AE391" s="174"/>
      <c r="AF391" s="174">
        <v>0</v>
      </c>
      <c r="AG391" s="174">
        <f t="shared" si="56"/>
        <v>0</v>
      </c>
      <c r="AI391" s="172">
        <v>0</v>
      </c>
      <c r="AJ391" s="172">
        <f t="shared" si="57"/>
        <v>0</v>
      </c>
      <c r="AK391" s="172">
        <f t="shared" si="57"/>
        <v>0</v>
      </c>
      <c r="AL391" s="172">
        <f>IFERROR(VLOOKUP(B391,[2]rptBudgetaryBudgetCrossOrganiza!$A$4127:$N$4523,13,FALSE),"0")</f>
        <v>0</v>
      </c>
      <c r="AM391" s="172"/>
      <c r="AN391" s="172"/>
      <c r="AO391" s="172"/>
      <c r="AP391" s="172"/>
      <c r="AQ391" s="172"/>
      <c r="AS391" s="141"/>
      <c r="AT391" s="141"/>
      <c r="AU391" s="141"/>
      <c r="AV391" s="141"/>
      <c r="AW391" s="141"/>
      <c r="AX391" s="141"/>
      <c r="AY391" s="141"/>
      <c r="AZ391" s="141"/>
    </row>
    <row r="392" spans="2:52" x14ac:dyDescent="0.2">
      <c r="B392" s="142" t="s">
        <v>611</v>
      </c>
      <c r="C392" s="191" t="str">
        <f t="shared" si="51"/>
        <v>20</v>
      </c>
      <c r="D392" s="191" t="str">
        <f t="shared" si="52"/>
        <v>28</v>
      </c>
      <c r="E392" s="184" t="str">
        <f t="shared" si="53"/>
        <v>807</v>
      </c>
      <c r="F392" s="201" t="str">
        <f t="shared" si="58"/>
        <v>8300.99</v>
      </c>
      <c r="G392" s="142" t="s">
        <v>139</v>
      </c>
      <c r="H392" s="140">
        <v>0</v>
      </c>
      <c r="I392" s="140"/>
      <c r="J392" s="140"/>
      <c r="K392" s="140"/>
      <c r="L392" s="140"/>
      <c r="M392" s="140"/>
      <c r="N392" s="140">
        <v>0</v>
      </c>
      <c r="O392" s="140">
        <f t="shared" si="54"/>
        <v>0</v>
      </c>
      <c r="Q392" s="141"/>
      <c r="R392" s="141">
        <v>0</v>
      </c>
      <c r="S392" s="141"/>
      <c r="T392" s="141"/>
      <c r="U392" s="141"/>
      <c r="V392" s="141"/>
      <c r="W392" s="141">
        <v>0</v>
      </c>
      <c r="X392" s="141">
        <f t="shared" si="55"/>
        <v>0</v>
      </c>
      <c r="Z392" s="174"/>
      <c r="AA392" s="174">
        <v>0</v>
      </c>
      <c r="AB392" s="174"/>
      <c r="AC392" s="174"/>
      <c r="AD392" s="174"/>
      <c r="AE392" s="174"/>
      <c r="AF392" s="174">
        <v>0</v>
      </c>
      <c r="AG392" s="174">
        <f t="shared" si="56"/>
        <v>0</v>
      </c>
      <c r="AI392" s="172">
        <v>0</v>
      </c>
      <c r="AJ392" s="172">
        <f t="shared" si="57"/>
        <v>0</v>
      </c>
      <c r="AK392" s="172">
        <f t="shared" si="57"/>
        <v>0</v>
      </c>
      <c r="AL392" s="172">
        <f>IFERROR(VLOOKUP(B392,[2]rptBudgetaryBudgetCrossOrganiza!$A$4127:$N$4523,13,FALSE),"0")</f>
        <v>0</v>
      </c>
      <c r="AM392" s="172"/>
      <c r="AN392" s="172"/>
      <c r="AO392" s="172"/>
      <c r="AP392" s="172"/>
      <c r="AQ392" s="172"/>
      <c r="AS392" s="141"/>
      <c r="AT392" s="141"/>
      <c r="AU392" s="141"/>
      <c r="AV392" s="141"/>
      <c r="AW392" s="141"/>
      <c r="AX392" s="141"/>
      <c r="AY392" s="141"/>
      <c r="AZ392" s="141"/>
    </row>
    <row r="393" spans="2:52" x14ac:dyDescent="0.2">
      <c r="B393" s="142" t="s">
        <v>612</v>
      </c>
      <c r="C393" s="191" t="str">
        <f t="shared" si="51"/>
        <v>20</v>
      </c>
      <c r="D393" s="191" t="str">
        <f t="shared" si="52"/>
        <v>28</v>
      </c>
      <c r="E393" s="184" t="str">
        <f t="shared" si="53"/>
        <v>817</v>
      </c>
      <c r="F393" s="201" t="str">
        <f t="shared" si="58"/>
        <v>8300.99</v>
      </c>
      <c r="G393" s="142" t="s">
        <v>139</v>
      </c>
      <c r="H393" s="140">
        <v>0</v>
      </c>
      <c r="I393" s="140"/>
      <c r="J393" s="140"/>
      <c r="K393" s="140"/>
      <c r="L393" s="140"/>
      <c r="M393" s="140"/>
      <c r="N393" s="140">
        <v>0</v>
      </c>
      <c r="O393" s="140">
        <f t="shared" si="54"/>
        <v>0</v>
      </c>
      <c r="Q393" s="141"/>
      <c r="R393" s="141">
        <v>0</v>
      </c>
      <c r="S393" s="141"/>
      <c r="T393" s="141"/>
      <c r="U393" s="141"/>
      <c r="V393" s="141"/>
      <c r="W393" s="141">
        <v>0</v>
      </c>
      <c r="X393" s="141">
        <f t="shared" si="55"/>
        <v>0</v>
      </c>
      <c r="Z393" s="174"/>
      <c r="AA393" s="174">
        <v>0</v>
      </c>
      <c r="AB393" s="174"/>
      <c r="AC393" s="174"/>
      <c r="AD393" s="174"/>
      <c r="AE393" s="174"/>
      <c r="AF393" s="174">
        <v>0</v>
      </c>
      <c r="AG393" s="174">
        <f t="shared" si="56"/>
        <v>0</v>
      </c>
      <c r="AI393" s="172">
        <v>0</v>
      </c>
      <c r="AJ393" s="172">
        <f t="shared" si="57"/>
        <v>0</v>
      </c>
      <c r="AK393" s="172">
        <f t="shared" si="57"/>
        <v>0</v>
      </c>
      <c r="AL393" s="172">
        <f>IFERROR(VLOOKUP(B393,[2]rptBudgetaryBudgetCrossOrganiza!$A$4127:$N$4523,13,FALSE),"0")</f>
        <v>0</v>
      </c>
      <c r="AM393" s="172"/>
      <c r="AN393" s="172"/>
      <c r="AO393" s="172"/>
      <c r="AP393" s="172"/>
      <c r="AQ393" s="172"/>
      <c r="AS393" s="141"/>
      <c r="AT393" s="141"/>
      <c r="AU393" s="141"/>
      <c r="AV393" s="141"/>
      <c r="AW393" s="141"/>
      <c r="AX393" s="141"/>
      <c r="AY393" s="141"/>
      <c r="AZ393" s="141"/>
    </row>
    <row r="394" spans="2:52" x14ac:dyDescent="0.2">
      <c r="B394" s="142" t="s">
        <v>613</v>
      </c>
      <c r="C394" s="191" t="str">
        <f t="shared" si="51"/>
        <v>20</v>
      </c>
      <c r="D394" s="191" t="str">
        <f t="shared" si="52"/>
        <v>28</v>
      </c>
      <c r="E394" s="184" t="str">
        <f t="shared" si="53"/>
        <v>818</v>
      </c>
      <c r="F394" s="201" t="str">
        <f t="shared" si="58"/>
        <v>8300.99</v>
      </c>
      <c r="G394" s="142" t="s">
        <v>139</v>
      </c>
      <c r="H394" s="140">
        <v>0</v>
      </c>
      <c r="I394" s="140"/>
      <c r="J394" s="140"/>
      <c r="K394" s="140"/>
      <c r="L394" s="140"/>
      <c r="M394" s="140"/>
      <c r="N394" s="140">
        <v>0</v>
      </c>
      <c r="O394" s="140">
        <f t="shared" si="54"/>
        <v>0</v>
      </c>
      <c r="Q394" s="141"/>
      <c r="R394" s="141">
        <v>0</v>
      </c>
      <c r="S394" s="141"/>
      <c r="T394" s="141"/>
      <c r="U394" s="141"/>
      <c r="V394" s="141"/>
      <c r="W394" s="141">
        <v>0</v>
      </c>
      <c r="X394" s="141">
        <f t="shared" si="55"/>
        <v>0</v>
      </c>
      <c r="Z394" s="174"/>
      <c r="AA394" s="174">
        <v>0</v>
      </c>
      <c r="AB394" s="174"/>
      <c r="AC394" s="174"/>
      <c r="AD394" s="174"/>
      <c r="AE394" s="174"/>
      <c r="AF394" s="174">
        <v>0</v>
      </c>
      <c r="AG394" s="174">
        <f t="shared" si="56"/>
        <v>0</v>
      </c>
      <c r="AI394" s="172">
        <v>0</v>
      </c>
      <c r="AJ394" s="172">
        <f t="shared" si="57"/>
        <v>0</v>
      </c>
      <c r="AK394" s="172">
        <f t="shared" si="57"/>
        <v>0</v>
      </c>
      <c r="AL394" s="172">
        <f>IFERROR(VLOOKUP(B394,[2]rptBudgetaryBudgetCrossOrganiza!$A$4127:$N$4523,13,FALSE),"0")</f>
        <v>0</v>
      </c>
      <c r="AM394" s="172"/>
      <c r="AN394" s="172"/>
      <c r="AO394" s="172"/>
      <c r="AP394" s="172"/>
      <c r="AQ394" s="172"/>
      <c r="AS394" s="141"/>
      <c r="AT394" s="141"/>
      <c r="AU394" s="141"/>
      <c r="AV394" s="141"/>
      <c r="AW394" s="141"/>
      <c r="AX394" s="141"/>
      <c r="AY394" s="141"/>
      <c r="AZ394" s="141"/>
    </row>
    <row r="395" spans="2:52" x14ac:dyDescent="0.2">
      <c r="B395" s="142" t="s">
        <v>614</v>
      </c>
      <c r="C395" s="191" t="str">
        <f t="shared" si="51"/>
        <v>20</v>
      </c>
      <c r="D395" s="191" t="str">
        <f t="shared" si="52"/>
        <v>28</v>
      </c>
      <c r="E395" s="184" t="str">
        <f t="shared" si="53"/>
        <v>819</v>
      </c>
      <c r="F395" s="201" t="str">
        <f t="shared" si="58"/>
        <v>8300.99</v>
      </c>
      <c r="G395" s="142" t="s">
        <v>139</v>
      </c>
      <c r="H395" s="140">
        <v>0</v>
      </c>
      <c r="I395" s="140"/>
      <c r="J395" s="140"/>
      <c r="K395" s="140"/>
      <c r="L395" s="140"/>
      <c r="M395" s="140"/>
      <c r="N395" s="140">
        <v>0</v>
      </c>
      <c r="O395" s="140">
        <f t="shared" si="54"/>
        <v>0</v>
      </c>
      <c r="Q395" s="141"/>
      <c r="R395" s="141">
        <v>0</v>
      </c>
      <c r="S395" s="141"/>
      <c r="T395" s="141"/>
      <c r="U395" s="141"/>
      <c r="V395" s="141"/>
      <c r="W395" s="141">
        <v>0</v>
      </c>
      <c r="X395" s="141">
        <f t="shared" si="55"/>
        <v>0</v>
      </c>
      <c r="Z395" s="174"/>
      <c r="AA395" s="174">
        <v>0</v>
      </c>
      <c r="AB395" s="174"/>
      <c r="AC395" s="174"/>
      <c r="AD395" s="174"/>
      <c r="AE395" s="174"/>
      <c r="AF395" s="174">
        <v>0</v>
      </c>
      <c r="AG395" s="174">
        <f t="shared" si="56"/>
        <v>0</v>
      </c>
      <c r="AI395" s="172">
        <v>0</v>
      </c>
      <c r="AJ395" s="172">
        <f t="shared" si="57"/>
        <v>0</v>
      </c>
      <c r="AK395" s="172">
        <f t="shared" si="57"/>
        <v>0</v>
      </c>
      <c r="AL395" s="172">
        <f>IFERROR(VLOOKUP(B395,[2]rptBudgetaryBudgetCrossOrganiza!$A$4127:$N$4523,13,FALSE),"0")</f>
        <v>0</v>
      </c>
      <c r="AM395" s="172"/>
      <c r="AN395" s="172"/>
      <c r="AO395" s="172"/>
      <c r="AP395" s="172"/>
      <c r="AQ395" s="172"/>
      <c r="AS395" s="141"/>
      <c r="AT395" s="141"/>
      <c r="AU395" s="141"/>
      <c r="AV395" s="141"/>
      <c r="AW395" s="141"/>
      <c r="AX395" s="141"/>
      <c r="AY395" s="141"/>
      <c r="AZ395" s="141"/>
    </row>
    <row r="396" spans="2:52" x14ac:dyDescent="0.2">
      <c r="B396" s="142" t="s">
        <v>615</v>
      </c>
      <c r="C396" s="191" t="str">
        <f t="shared" si="51"/>
        <v>20</v>
      </c>
      <c r="D396" s="191" t="str">
        <f t="shared" si="52"/>
        <v>28</v>
      </c>
      <c r="E396" s="184" t="str">
        <f t="shared" si="53"/>
        <v>820</v>
      </c>
      <c r="F396" s="201" t="str">
        <f t="shared" si="58"/>
        <v>8300.99</v>
      </c>
      <c r="G396" s="142" t="s">
        <v>139</v>
      </c>
      <c r="H396" s="140">
        <v>0</v>
      </c>
      <c r="I396" s="140"/>
      <c r="J396" s="140"/>
      <c r="K396" s="140"/>
      <c r="L396" s="140"/>
      <c r="M396" s="140"/>
      <c r="N396" s="140">
        <v>0</v>
      </c>
      <c r="O396" s="140">
        <f t="shared" si="54"/>
        <v>0</v>
      </c>
      <c r="Q396" s="141"/>
      <c r="R396" s="141">
        <v>0</v>
      </c>
      <c r="S396" s="141"/>
      <c r="T396" s="141"/>
      <c r="U396" s="141"/>
      <c r="V396" s="141"/>
      <c r="W396" s="141">
        <v>0</v>
      </c>
      <c r="X396" s="141">
        <f t="shared" si="55"/>
        <v>0</v>
      </c>
      <c r="Z396" s="174"/>
      <c r="AA396" s="174">
        <v>0</v>
      </c>
      <c r="AB396" s="174"/>
      <c r="AC396" s="174"/>
      <c r="AD396" s="174"/>
      <c r="AE396" s="174"/>
      <c r="AF396" s="174">
        <v>0</v>
      </c>
      <c r="AG396" s="174">
        <f t="shared" si="56"/>
        <v>0</v>
      </c>
      <c r="AI396" s="172">
        <v>0</v>
      </c>
      <c r="AJ396" s="172">
        <f t="shared" si="57"/>
        <v>0</v>
      </c>
      <c r="AK396" s="172">
        <f t="shared" si="57"/>
        <v>0</v>
      </c>
      <c r="AL396" s="172">
        <f>IFERROR(VLOOKUP(B396,[2]rptBudgetaryBudgetCrossOrganiza!$A$4127:$N$4523,13,FALSE),"0")</f>
        <v>0</v>
      </c>
      <c r="AM396" s="172"/>
      <c r="AN396" s="172"/>
      <c r="AO396" s="172"/>
      <c r="AP396" s="172"/>
      <c r="AQ396" s="172"/>
      <c r="AS396" s="141"/>
      <c r="AT396" s="141"/>
      <c r="AU396" s="141"/>
      <c r="AV396" s="141"/>
      <c r="AW396" s="141"/>
      <c r="AX396" s="141"/>
      <c r="AY396" s="141"/>
      <c r="AZ396" s="141"/>
    </row>
    <row r="397" spans="2:52" x14ac:dyDescent="0.2">
      <c r="B397" s="142" t="s">
        <v>616</v>
      </c>
      <c r="C397" s="191" t="str">
        <f t="shared" si="51"/>
        <v>20</v>
      </c>
      <c r="D397" s="191" t="str">
        <f t="shared" si="52"/>
        <v>28</v>
      </c>
      <c r="E397" s="184" t="str">
        <f t="shared" si="53"/>
        <v>825</v>
      </c>
      <c r="F397" s="201" t="str">
        <f t="shared" si="58"/>
        <v>8300.99</v>
      </c>
      <c r="G397" s="142" t="s">
        <v>139</v>
      </c>
      <c r="H397" s="140">
        <v>0</v>
      </c>
      <c r="I397" s="140"/>
      <c r="J397" s="140"/>
      <c r="K397" s="140"/>
      <c r="L397" s="140"/>
      <c r="M397" s="140"/>
      <c r="N397" s="140">
        <v>0</v>
      </c>
      <c r="O397" s="140">
        <f t="shared" si="54"/>
        <v>0</v>
      </c>
      <c r="Q397" s="141"/>
      <c r="R397" s="141">
        <v>0</v>
      </c>
      <c r="S397" s="141"/>
      <c r="T397" s="141"/>
      <c r="U397" s="141"/>
      <c r="V397" s="141"/>
      <c r="W397" s="141">
        <v>0</v>
      </c>
      <c r="X397" s="141">
        <f t="shared" si="55"/>
        <v>0</v>
      </c>
      <c r="Z397" s="174"/>
      <c r="AA397" s="174">
        <v>0</v>
      </c>
      <c r="AB397" s="174"/>
      <c r="AC397" s="174"/>
      <c r="AD397" s="174"/>
      <c r="AE397" s="174"/>
      <c r="AF397" s="174">
        <v>0</v>
      </c>
      <c r="AG397" s="174">
        <f t="shared" si="56"/>
        <v>0</v>
      </c>
      <c r="AI397" s="172">
        <v>0</v>
      </c>
      <c r="AJ397" s="172">
        <f t="shared" si="57"/>
        <v>0</v>
      </c>
      <c r="AK397" s="172">
        <f t="shared" si="57"/>
        <v>0</v>
      </c>
      <c r="AL397" s="172">
        <f>IFERROR(VLOOKUP(B397,[2]rptBudgetaryBudgetCrossOrganiza!$A$4127:$N$4523,13,FALSE),"0")</f>
        <v>0</v>
      </c>
      <c r="AM397" s="172"/>
      <c r="AN397" s="172"/>
      <c r="AO397" s="172"/>
      <c r="AP397" s="172"/>
      <c r="AQ397" s="172"/>
      <c r="AS397" s="141"/>
      <c r="AT397" s="141"/>
      <c r="AU397" s="141"/>
      <c r="AV397" s="141"/>
      <c r="AW397" s="141"/>
      <c r="AX397" s="141"/>
      <c r="AY397" s="141"/>
      <c r="AZ397" s="141"/>
    </row>
    <row r="398" spans="2:52" x14ac:dyDescent="0.2">
      <c r="B398" s="142" t="s">
        <v>617</v>
      </c>
      <c r="C398" s="191" t="str">
        <f t="shared" si="51"/>
        <v>20</v>
      </c>
      <c r="D398" s="191" t="str">
        <f t="shared" si="52"/>
        <v>28</v>
      </c>
      <c r="E398" s="184" t="str">
        <f t="shared" si="53"/>
        <v>826</v>
      </c>
      <c r="F398" s="201" t="str">
        <f t="shared" si="58"/>
        <v>8300.99</v>
      </c>
      <c r="G398" s="142" t="s">
        <v>139</v>
      </c>
      <c r="H398" s="140">
        <v>0</v>
      </c>
      <c r="I398" s="140"/>
      <c r="J398" s="140"/>
      <c r="K398" s="140"/>
      <c r="L398" s="140"/>
      <c r="M398" s="140"/>
      <c r="N398" s="140">
        <v>0</v>
      </c>
      <c r="O398" s="140">
        <f t="shared" si="54"/>
        <v>0</v>
      </c>
      <c r="Q398" s="141"/>
      <c r="R398" s="141">
        <v>0</v>
      </c>
      <c r="S398" s="141"/>
      <c r="T398" s="141"/>
      <c r="U398" s="141"/>
      <c r="V398" s="141"/>
      <c r="W398" s="141">
        <v>0</v>
      </c>
      <c r="X398" s="141">
        <f t="shared" si="55"/>
        <v>0</v>
      </c>
      <c r="Z398" s="174"/>
      <c r="AA398" s="174">
        <v>0</v>
      </c>
      <c r="AB398" s="174"/>
      <c r="AC398" s="174"/>
      <c r="AD398" s="174"/>
      <c r="AE398" s="174"/>
      <c r="AF398" s="174">
        <v>0</v>
      </c>
      <c r="AG398" s="174">
        <f t="shared" si="56"/>
        <v>0</v>
      </c>
      <c r="AI398" s="172">
        <v>0</v>
      </c>
      <c r="AJ398" s="172">
        <f t="shared" si="57"/>
        <v>0</v>
      </c>
      <c r="AK398" s="172">
        <f t="shared" si="57"/>
        <v>0</v>
      </c>
      <c r="AL398" s="172">
        <f>IFERROR(VLOOKUP(B398,[2]rptBudgetaryBudgetCrossOrganiza!$A$4127:$N$4523,13,FALSE),"0")</f>
        <v>0</v>
      </c>
      <c r="AM398" s="172"/>
      <c r="AN398" s="172"/>
      <c r="AO398" s="172"/>
      <c r="AP398" s="172"/>
      <c r="AQ398" s="172"/>
      <c r="AS398" s="141"/>
      <c r="AT398" s="141"/>
      <c r="AU398" s="141"/>
      <c r="AV398" s="141"/>
      <c r="AW398" s="141"/>
      <c r="AX398" s="141"/>
      <c r="AY398" s="141"/>
      <c r="AZ398" s="141"/>
    </row>
    <row r="399" spans="2:52" x14ac:dyDescent="0.2">
      <c r="B399" s="142" t="s">
        <v>618</v>
      </c>
      <c r="C399" s="191" t="str">
        <f t="shared" si="51"/>
        <v>20</v>
      </c>
      <c r="D399" s="191" t="str">
        <f t="shared" si="52"/>
        <v>28</v>
      </c>
      <c r="E399" s="184" t="str">
        <f t="shared" si="53"/>
        <v>827</v>
      </c>
      <c r="F399" s="201" t="str">
        <f t="shared" si="58"/>
        <v>8300.99</v>
      </c>
      <c r="G399" s="142" t="s">
        <v>139</v>
      </c>
      <c r="H399" s="140">
        <v>0</v>
      </c>
      <c r="I399" s="140"/>
      <c r="J399" s="140"/>
      <c r="K399" s="140"/>
      <c r="L399" s="140"/>
      <c r="M399" s="140"/>
      <c r="N399" s="140">
        <v>0</v>
      </c>
      <c r="O399" s="140">
        <f t="shared" si="54"/>
        <v>0</v>
      </c>
      <c r="Q399" s="141"/>
      <c r="R399" s="141">
        <v>0</v>
      </c>
      <c r="S399" s="141"/>
      <c r="T399" s="141"/>
      <c r="U399" s="141"/>
      <c r="V399" s="141"/>
      <c r="W399" s="141">
        <v>0</v>
      </c>
      <c r="X399" s="141">
        <f t="shared" si="55"/>
        <v>0</v>
      </c>
      <c r="Z399" s="174"/>
      <c r="AA399" s="174">
        <v>0</v>
      </c>
      <c r="AB399" s="174"/>
      <c r="AC399" s="174"/>
      <c r="AD399" s="174"/>
      <c r="AE399" s="174"/>
      <c r="AF399" s="174">
        <v>0</v>
      </c>
      <c r="AG399" s="174">
        <f t="shared" si="56"/>
        <v>0</v>
      </c>
      <c r="AI399" s="172">
        <v>0</v>
      </c>
      <c r="AJ399" s="172">
        <f t="shared" si="57"/>
        <v>0</v>
      </c>
      <c r="AK399" s="172">
        <f t="shared" si="57"/>
        <v>0</v>
      </c>
      <c r="AL399" s="172">
        <f>IFERROR(VLOOKUP(B399,[2]rptBudgetaryBudgetCrossOrganiza!$A$4127:$N$4523,13,FALSE),"0")</f>
        <v>0</v>
      </c>
      <c r="AM399" s="172"/>
      <c r="AN399" s="172"/>
      <c r="AO399" s="172"/>
      <c r="AP399" s="172"/>
      <c r="AQ399" s="172"/>
      <c r="AS399" s="141"/>
      <c r="AT399" s="141"/>
      <c r="AU399" s="141"/>
      <c r="AV399" s="141"/>
      <c r="AW399" s="141"/>
      <c r="AX399" s="141"/>
      <c r="AY399" s="141"/>
      <c r="AZ399" s="141"/>
    </row>
    <row r="400" spans="2:52" x14ac:dyDescent="0.2">
      <c r="H400" s="142">
        <f t="shared" ref="H400" si="59">SUBTOTAL(9,H3:H399)</f>
        <v>1190820</v>
      </c>
      <c r="I400" s="142">
        <f t="shared" ref="I400" si="60">SUBTOTAL(9,I3:I399)</f>
        <v>7000</v>
      </c>
      <c r="J400" s="142">
        <f t="shared" ref="J400" si="61">SUBTOTAL(9,J3:J399)</f>
        <v>0</v>
      </c>
      <c r="K400" s="142">
        <f t="shared" ref="K400" si="62">SUBTOTAL(9,K3:K399)</f>
        <v>0</v>
      </c>
      <c r="L400" s="142">
        <f t="shared" ref="L400" si="63">SUBTOTAL(9,L3:L399)</f>
        <v>0</v>
      </c>
      <c r="M400" s="142">
        <f t="shared" ref="M400" si="64">SUBTOTAL(9,M3:M399)</f>
        <v>0</v>
      </c>
      <c r="N400" s="142">
        <f t="shared" ref="N400" si="65">SUBTOTAL(9,N3:N399)</f>
        <v>1213092.7900000005</v>
      </c>
      <c r="O400" s="142">
        <f t="shared" ref="O400" si="66">SUBTOTAL(9,O3:O399)</f>
        <v>-22272.789999999986</v>
      </c>
      <c r="Q400" s="142">
        <f t="shared" ref="Q400" si="67">SUBTOTAL(9,Q3:Q399)</f>
        <v>0</v>
      </c>
      <c r="R400" s="142">
        <f t="shared" ref="R400" si="68">SUBTOTAL(9,R3:R399)</f>
        <v>1172770</v>
      </c>
      <c r="S400" s="142">
        <f t="shared" ref="S400" si="69">SUBTOTAL(9,S3:S399)</f>
        <v>0</v>
      </c>
      <c r="T400" s="142">
        <f t="shared" ref="T400" si="70">SUBTOTAL(9,T3:T399)</f>
        <v>0</v>
      </c>
      <c r="U400" s="142">
        <f t="shared" ref="U400" si="71">SUBTOTAL(9,U3:U399)</f>
        <v>0</v>
      </c>
      <c r="V400" s="142">
        <f t="shared" ref="V400" si="72">SUBTOTAL(9,V3:V399)</f>
        <v>0</v>
      </c>
      <c r="W400" s="142">
        <f t="shared" ref="W400" si="73">SUBTOTAL(9,W3:W399)</f>
        <v>1068186.3499999999</v>
      </c>
      <c r="Z400" s="142">
        <f t="shared" ref="Z400:AG400" si="74">SUBTOTAL(9,Z3:Z399)</f>
        <v>0</v>
      </c>
      <c r="AA400" s="142">
        <f t="shared" si="74"/>
        <v>1212750</v>
      </c>
      <c r="AB400" s="142">
        <f t="shared" si="74"/>
        <v>0</v>
      </c>
      <c r="AC400" s="142">
        <f t="shared" si="74"/>
        <v>0</v>
      </c>
      <c r="AD400" s="142">
        <f t="shared" si="74"/>
        <v>0</v>
      </c>
      <c r="AE400" s="142">
        <f t="shared" si="74"/>
        <v>0</v>
      </c>
      <c r="AF400" s="142">
        <f t="shared" si="74"/>
        <v>181888.36</v>
      </c>
      <c r="AG400" s="142">
        <f t="shared" si="74"/>
        <v>1030861.6399999994</v>
      </c>
      <c r="AI400" s="142">
        <f>SUBTOTAL(9,AI3:AI399)</f>
        <v>1198175</v>
      </c>
      <c r="AJ400" s="142">
        <f t="shared" ref="AJ400:AQ400" si="75">SUBTOTAL(9,AJ3:AJ399)</f>
        <v>1198175</v>
      </c>
      <c r="AK400" s="142">
        <f t="shared" si="75"/>
        <v>1198175</v>
      </c>
      <c r="AL400" s="142">
        <f t="shared" si="75"/>
        <v>121602.16000000012</v>
      </c>
      <c r="AM400" s="142">
        <f t="shared" si="75"/>
        <v>0</v>
      </c>
      <c r="AN400" s="142">
        <f t="shared" si="75"/>
        <v>0</v>
      </c>
      <c r="AO400" s="142">
        <f t="shared" si="75"/>
        <v>0</v>
      </c>
      <c r="AP400" s="142">
        <f t="shared" si="75"/>
        <v>0</v>
      </c>
      <c r="AQ400" s="142">
        <f t="shared" si="75"/>
        <v>0</v>
      </c>
    </row>
  </sheetData>
  <autoFilter ref="A2:BJ207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3"/>
  <sheetViews>
    <sheetView topLeftCell="C45" workbookViewId="0">
      <selection activeCell="AK3" sqref="AK3:AK82"/>
    </sheetView>
  </sheetViews>
  <sheetFormatPr defaultRowHeight="12.75" outlineLevelCol="1" x14ac:dyDescent="0.2"/>
  <cols>
    <col min="1" max="1" width="9.140625" style="126"/>
    <col min="2" max="2" width="20.42578125" style="127" bestFit="1" customWidth="1"/>
    <col min="3" max="3" width="9.42578125" style="128" customWidth="1"/>
    <col min="4" max="4" width="8" style="128" customWidth="1"/>
    <col min="5" max="5" width="12.5703125" style="143" customWidth="1"/>
    <col min="6" max="6" width="12" style="199" customWidth="1"/>
    <col min="7" max="7" width="37.5703125" style="129" customWidth="1"/>
    <col min="8" max="9" width="11.85546875" style="130" hidden="1" customWidth="1" outlineLevel="1"/>
    <col min="10" max="13" width="15.42578125" style="130" hidden="1" customWidth="1" outlineLevel="1"/>
    <col min="14" max="14" width="10.5703125" style="130" bestFit="1" customWidth="1" collapsed="1"/>
    <col min="15" max="15" width="13.28515625" style="130" hidden="1" customWidth="1" outlineLevel="1"/>
    <col min="16" max="16" width="2.7109375" style="130" customWidth="1" collapsed="1"/>
    <col min="17" max="17" width="12.42578125" style="130" hidden="1" customWidth="1" outlineLevel="1"/>
    <col min="18" max="18" width="11.85546875" style="130" hidden="1" customWidth="1" outlineLevel="1"/>
    <col min="19" max="22" width="15.42578125" style="130" hidden="1" customWidth="1" outlineLevel="1"/>
    <col min="23" max="23" width="10.5703125" style="130" bestFit="1" customWidth="1" collapsed="1"/>
    <col min="24" max="24" width="14.85546875" style="130" hidden="1" customWidth="1" outlineLevel="1"/>
    <col min="25" max="25" width="2.7109375" style="130" customWidth="1" collapsed="1"/>
    <col min="26" max="26" width="12.42578125" style="130" hidden="1" customWidth="1" outlineLevel="1"/>
    <col min="27" max="27" width="11.85546875" style="130" bestFit="1" customWidth="1" collapsed="1"/>
    <col min="28" max="31" width="15.42578125" style="130" hidden="1" customWidth="1" outlineLevel="1"/>
    <col min="32" max="32" width="13.7109375" style="130" bestFit="1" customWidth="1" collapsed="1"/>
    <col min="33" max="33" width="13.28515625" style="130" hidden="1" customWidth="1" outlineLevel="1"/>
    <col min="34" max="34" width="2.7109375" style="130" customWidth="1" collapsed="1"/>
    <col min="35" max="35" width="10.7109375" style="130" customWidth="1" outlineLevel="1"/>
    <col min="36" max="37" width="11.85546875" style="130" customWidth="1"/>
    <col min="38" max="41" width="15.42578125" style="130" customWidth="1" outlineLevel="1"/>
    <col min="42" max="42" width="13.7109375" style="130" customWidth="1" outlineLevel="1"/>
    <col min="43" max="43" width="14.85546875" style="130" customWidth="1" outlineLevel="1"/>
    <col min="44" max="44" width="2.7109375" style="130" customWidth="1"/>
    <col min="45" max="45" width="10.7109375" style="130" hidden="1" customWidth="1" outlineLevel="1"/>
    <col min="46" max="46" width="11.85546875" style="130" hidden="1" customWidth="1" outlineLevel="1"/>
    <col min="47" max="50" width="15.42578125" style="130" hidden="1" customWidth="1" outlineLevel="1"/>
    <col min="51" max="51" width="13.7109375" style="130" hidden="1" customWidth="1" outlineLevel="1"/>
    <col min="52" max="52" width="17.7109375" style="130" hidden="1" customWidth="1" outlineLevel="1"/>
    <col min="53" max="53" width="9.140625" style="130" collapsed="1"/>
    <col min="54" max="62" width="9.140625" style="130"/>
    <col min="63" max="258" width="9.140625" style="129"/>
    <col min="259" max="259" width="20.42578125" style="129" bestFit="1" customWidth="1"/>
    <col min="260" max="260" width="9.42578125" style="129" customWidth="1"/>
    <col min="261" max="261" width="8" style="129" customWidth="1"/>
    <col min="262" max="262" width="12.5703125" style="129" customWidth="1"/>
    <col min="263" max="263" width="7.140625" style="129" customWidth="1"/>
    <col min="264" max="264" width="54.28515625" style="129" customWidth="1"/>
    <col min="265" max="265" width="11.85546875" style="129" bestFit="1" customWidth="1"/>
    <col min="266" max="266" width="11.85546875" style="129" customWidth="1"/>
    <col min="267" max="270" width="15.42578125" style="129" bestFit="1" customWidth="1"/>
    <col min="271" max="271" width="10.5703125" style="129" bestFit="1" customWidth="1"/>
    <col min="272" max="272" width="13.28515625" style="129" bestFit="1" customWidth="1"/>
    <col min="273" max="273" width="2.7109375" style="129" customWidth="1"/>
    <col min="274" max="274" width="12.42578125" style="129" bestFit="1" customWidth="1"/>
    <col min="275" max="275" width="11.85546875" style="129" bestFit="1" customWidth="1"/>
    <col min="276" max="279" width="15.42578125" style="129" bestFit="1" customWidth="1"/>
    <col min="280" max="280" width="10.5703125" style="129" bestFit="1" customWidth="1"/>
    <col min="281" max="281" width="17.7109375" style="129" bestFit="1" customWidth="1"/>
    <col min="282" max="282" width="2.7109375" style="129" customWidth="1"/>
    <col min="283" max="283" width="12.42578125" style="129" bestFit="1" customWidth="1"/>
    <col min="284" max="284" width="11.85546875" style="129" bestFit="1" customWidth="1"/>
    <col min="285" max="288" width="15.42578125" style="129" bestFit="1" customWidth="1"/>
    <col min="289" max="289" width="13.7109375" style="129" bestFit="1" customWidth="1"/>
    <col min="290" max="290" width="13.28515625" style="129" bestFit="1" customWidth="1"/>
    <col min="291" max="291" width="2.7109375" style="129" customWidth="1"/>
    <col min="292" max="292" width="10.7109375" style="129" customWidth="1"/>
    <col min="293" max="293" width="11.85546875" style="129" bestFit="1" customWidth="1"/>
    <col min="294" max="297" width="15.42578125" style="129" bestFit="1" customWidth="1"/>
    <col min="298" max="298" width="13.7109375" style="129" bestFit="1" customWidth="1"/>
    <col min="299" max="299" width="17.7109375" style="129" bestFit="1" customWidth="1"/>
    <col min="300" max="514" width="9.140625" style="129"/>
    <col min="515" max="515" width="20.42578125" style="129" bestFit="1" customWidth="1"/>
    <col min="516" max="516" width="9.42578125" style="129" customWidth="1"/>
    <col min="517" max="517" width="8" style="129" customWidth="1"/>
    <col min="518" max="518" width="12.5703125" style="129" customWidth="1"/>
    <col min="519" max="519" width="7.140625" style="129" customWidth="1"/>
    <col min="520" max="520" width="54.28515625" style="129" customWidth="1"/>
    <col min="521" max="521" width="11.85546875" style="129" bestFit="1" customWidth="1"/>
    <col min="522" max="522" width="11.85546875" style="129" customWidth="1"/>
    <col min="523" max="526" width="15.42578125" style="129" bestFit="1" customWidth="1"/>
    <col min="527" max="527" width="10.5703125" style="129" bestFit="1" customWidth="1"/>
    <col min="528" max="528" width="13.28515625" style="129" bestFit="1" customWidth="1"/>
    <col min="529" max="529" width="2.7109375" style="129" customWidth="1"/>
    <col min="530" max="530" width="12.42578125" style="129" bestFit="1" customWidth="1"/>
    <col min="531" max="531" width="11.85546875" style="129" bestFit="1" customWidth="1"/>
    <col min="532" max="535" width="15.42578125" style="129" bestFit="1" customWidth="1"/>
    <col min="536" max="536" width="10.5703125" style="129" bestFit="1" customWidth="1"/>
    <col min="537" max="537" width="17.7109375" style="129" bestFit="1" customWidth="1"/>
    <col min="538" max="538" width="2.7109375" style="129" customWidth="1"/>
    <col min="539" max="539" width="12.42578125" style="129" bestFit="1" customWidth="1"/>
    <col min="540" max="540" width="11.85546875" style="129" bestFit="1" customWidth="1"/>
    <col min="541" max="544" width="15.42578125" style="129" bestFit="1" customWidth="1"/>
    <col min="545" max="545" width="13.7109375" style="129" bestFit="1" customWidth="1"/>
    <col min="546" max="546" width="13.28515625" style="129" bestFit="1" customWidth="1"/>
    <col min="547" max="547" width="2.7109375" style="129" customWidth="1"/>
    <col min="548" max="548" width="10.7109375" style="129" customWidth="1"/>
    <col min="549" max="549" width="11.85546875" style="129" bestFit="1" customWidth="1"/>
    <col min="550" max="553" width="15.42578125" style="129" bestFit="1" customWidth="1"/>
    <col min="554" max="554" width="13.7109375" style="129" bestFit="1" customWidth="1"/>
    <col min="555" max="555" width="17.7109375" style="129" bestFit="1" customWidth="1"/>
    <col min="556" max="770" width="9.140625" style="129"/>
    <col min="771" max="771" width="20.42578125" style="129" bestFit="1" customWidth="1"/>
    <col min="772" max="772" width="9.42578125" style="129" customWidth="1"/>
    <col min="773" max="773" width="8" style="129" customWidth="1"/>
    <col min="774" max="774" width="12.5703125" style="129" customWidth="1"/>
    <col min="775" max="775" width="7.140625" style="129" customWidth="1"/>
    <col min="776" max="776" width="54.28515625" style="129" customWidth="1"/>
    <col min="777" max="777" width="11.85546875" style="129" bestFit="1" customWidth="1"/>
    <col min="778" max="778" width="11.85546875" style="129" customWidth="1"/>
    <col min="779" max="782" width="15.42578125" style="129" bestFit="1" customWidth="1"/>
    <col min="783" max="783" width="10.5703125" style="129" bestFit="1" customWidth="1"/>
    <col min="784" max="784" width="13.28515625" style="129" bestFit="1" customWidth="1"/>
    <col min="785" max="785" width="2.7109375" style="129" customWidth="1"/>
    <col min="786" max="786" width="12.42578125" style="129" bestFit="1" customWidth="1"/>
    <col min="787" max="787" width="11.85546875" style="129" bestFit="1" customWidth="1"/>
    <col min="788" max="791" width="15.42578125" style="129" bestFit="1" customWidth="1"/>
    <col min="792" max="792" width="10.5703125" style="129" bestFit="1" customWidth="1"/>
    <col min="793" max="793" width="17.7109375" style="129" bestFit="1" customWidth="1"/>
    <col min="794" max="794" width="2.7109375" style="129" customWidth="1"/>
    <col min="795" max="795" width="12.42578125" style="129" bestFit="1" customWidth="1"/>
    <col min="796" max="796" width="11.85546875" style="129" bestFit="1" customWidth="1"/>
    <col min="797" max="800" width="15.42578125" style="129" bestFit="1" customWidth="1"/>
    <col min="801" max="801" width="13.7109375" style="129" bestFit="1" customWidth="1"/>
    <col min="802" max="802" width="13.28515625" style="129" bestFit="1" customWidth="1"/>
    <col min="803" max="803" width="2.7109375" style="129" customWidth="1"/>
    <col min="804" max="804" width="10.7109375" style="129" customWidth="1"/>
    <col min="805" max="805" width="11.85546875" style="129" bestFit="1" customWidth="1"/>
    <col min="806" max="809" width="15.42578125" style="129" bestFit="1" customWidth="1"/>
    <col min="810" max="810" width="13.7109375" style="129" bestFit="1" customWidth="1"/>
    <col min="811" max="811" width="17.7109375" style="129" bestFit="1" customWidth="1"/>
    <col min="812" max="1026" width="9.140625" style="129"/>
    <col min="1027" max="1027" width="20.42578125" style="129" bestFit="1" customWidth="1"/>
    <col min="1028" max="1028" width="9.42578125" style="129" customWidth="1"/>
    <col min="1029" max="1029" width="8" style="129" customWidth="1"/>
    <col min="1030" max="1030" width="12.5703125" style="129" customWidth="1"/>
    <col min="1031" max="1031" width="7.140625" style="129" customWidth="1"/>
    <col min="1032" max="1032" width="54.28515625" style="129" customWidth="1"/>
    <col min="1033" max="1033" width="11.85546875" style="129" bestFit="1" customWidth="1"/>
    <col min="1034" max="1034" width="11.85546875" style="129" customWidth="1"/>
    <col min="1035" max="1038" width="15.42578125" style="129" bestFit="1" customWidth="1"/>
    <col min="1039" max="1039" width="10.5703125" style="129" bestFit="1" customWidth="1"/>
    <col min="1040" max="1040" width="13.28515625" style="129" bestFit="1" customWidth="1"/>
    <col min="1041" max="1041" width="2.7109375" style="129" customWidth="1"/>
    <col min="1042" max="1042" width="12.42578125" style="129" bestFit="1" customWidth="1"/>
    <col min="1043" max="1043" width="11.85546875" style="129" bestFit="1" customWidth="1"/>
    <col min="1044" max="1047" width="15.42578125" style="129" bestFit="1" customWidth="1"/>
    <col min="1048" max="1048" width="10.5703125" style="129" bestFit="1" customWidth="1"/>
    <col min="1049" max="1049" width="17.7109375" style="129" bestFit="1" customWidth="1"/>
    <col min="1050" max="1050" width="2.7109375" style="129" customWidth="1"/>
    <col min="1051" max="1051" width="12.42578125" style="129" bestFit="1" customWidth="1"/>
    <col min="1052" max="1052" width="11.85546875" style="129" bestFit="1" customWidth="1"/>
    <col min="1053" max="1056" width="15.42578125" style="129" bestFit="1" customWidth="1"/>
    <col min="1057" max="1057" width="13.7109375" style="129" bestFit="1" customWidth="1"/>
    <col min="1058" max="1058" width="13.28515625" style="129" bestFit="1" customWidth="1"/>
    <col min="1059" max="1059" width="2.7109375" style="129" customWidth="1"/>
    <col min="1060" max="1060" width="10.7109375" style="129" customWidth="1"/>
    <col min="1061" max="1061" width="11.85546875" style="129" bestFit="1" customWidth="1"/>
    <col min="1062" max="1065" width="15.42578125" style="129" bestFit="1" customWidth="1"/>
    <col min="1066" max="1066" width="13.7109375" style="129" bestFit="1" customWidth="1"/>
    <col min="1067" max="1067" width="17.7109375" style="129" bestFit="1" customWidth="1"/>
    <col min="1068" max="1282" width="9.140625" style="129"/>
    <col min="1283" max="1283" width="20.42578125" style="129" bestFit="1" customWidth="1"/>
    <col min="1284" max="1284" width="9.42578125" style="129" customWidth="1"/>
    <col min="1285" max="1285" width="8" style="129" customWidth="1"/>
    <col min="1286" max="1286" width="12.5703125" style="129" customWidth="1"/>
    <col min="1287" max="1287" width="7.140625" style="129" customWidth="1"/>
    <col min="1288" max="1288" width="54.28515625" style="129" customWidth="1"/>
    <col min="1289" max="1289" width="11.85546875" style="129" bestFit="1" customWidth="1"/>
    <col min="1290" max="1290" width="11.85546875" style="129" customWidth="1"/>
    <col min="1291" max="1294" width="15.42578125" style="129" bestFit="1" customWidth="1"/>
    <col min="1295" max="1295" width="10.5703125" style="129" bestFit="1" customWidth="1"/>
    <col min="1296" max="1296" width="13.28515625" style="129" bestFit="1" customWidth="1"/>
    <col min="1297" max="1297" width="2.7109375" style="129" customWidth="1"/>
    <col min="1298" max="1298" width="12.42578125" style="129" bestFit="1" customWidth="1"/>
    <col min="1299" max="1299" width="11.85546875" style="129" bestFit="1" customWidth="1"/>
    <col min="1300" max="1303" width="15.42578125" style="129" bestFit="1" customWidth="1"/>
    <col min="1304" max="1304" width="10.5703125" style="129" bestFit="1" customWidth="1"/>
    <col min="1305" max="1305" width="17.7109375" style="129" bestFit="1" customWidth="1"/>
    <col min="1306" max="1306" width="2.7109375" style="129" customWidth="1"/>
    <col min="1307" max="1307" width="12.42578125" style="129" bestFit="1" customWidth="1"/>
    <col min="1308" max="1308" width="11.85546875" style="129" bestFit="1" customWidth="1"/>
    <col min="1309" max="1312" width="15.42578125" style="129" bestFit="1" customWidth="1"/>
    <col min="1313" max="1313" width="13.7109375" style="129" bestFit="1" customWidth="1"/>
    <col min="1314" max="1314" width="13.28515625" style="129" bestFit="1" customWidth="1"/>
    <col min="1315" max="1315" width="2.7109375" style="129" customWidth="1"/>
    <col min="1316" max="1316" width="10.7109375" style="129" customWidth="1"/>
    <col min="1317" max="1317" width="11.85546875" style="129" bestFit="1" customWidth="1"/>
    <col min="1318" max="1321" width="15.42578125" style="129" bestFit="1" customWidth="1"/>
    <col min="1322" max="1322" width="13.7109375" style="129" bestFit="1" customWidth="1"/>
    <col min="1323" max="1323" width="17.7109375" style="129" bestFit="1" customWidth="1"/>
    <col min="1324" max="1538" width="9.140625" style="129"/>
    <col min="1539" max="1539" width="20.42578125" style="129" bestFit="1" customWidth="1"/>
    <col min="1540" max="1540" width="9.42578125" style="129" customWidth="1"/>
    <col min="1541" max="1541" width="8" style="129" customWidth="1"/>
    <col min="1542" max="1542" width="12.5703125" style="129" customWidth="1"/>
    <col min="1543" max="1543" width="7.140625" style="129" customWidth="1"/>
    <col min="1544" max="1544" width="54.28515625" style="129" customWidth="1"/>
    <col min="1545" max="1545" width="11.85546875" style="129" bestFit="1" customWidth="1"/>
    <col min="1546" max="1546" width="11.85546875" style="129" customWidth="1"/>
    <col min="1547" max="1550" width="15.42578125" style="129" bestFit="1" customWidth="1"/>
    <col min="1551" max="1551" width="10.5703125" style="129" bestFit="1" customWidth="1"/>
    <col min="1552" max="1552" width="13.28515625" style="129" bestFit="1" customWidth="1"/>
    <col min="1553" max="1553" width="2.7109375" style="129" customWidth="1"/>
    <col min="1554" max="1554" width="12.42578125" style="129" bestFit="1" customWidth="1"/>
    <col min="1555" max="1555" width="11.85546875" style="129" bestFit="1" customWidth="1"/>
    <col min="1556" max="1559" width="15.42578125" style="129" bestFit="1" customWidth="1"/>
    <col min="1560" max="1560" width="10.5703125" style="129" bestFit="1" customWidth="1"/>
    <col min="1561" max="1561" width="17.7109375" style="129" bestFit="1" customWidth="1"/>
    <col min="1562" max="1562" width="2.7109375" style="129" customWidth="1"/>
    <col min="1563" max="1563" width="12.42578125" style="129" bestFit="1" customWidth="1"/>
    <col min="1564" max="1564" width="11.85546875" style="129" bestFit="1" customWidth="1"/>
    <col min="1565" max="1568" width="15.42578125" style="129" bestFit="1" customWidth="1"/>
    <col min="1569" max="1569" width="13.7109375" style="129" bestFit="1" customWidth="1"/>
    <col min="1570" max="1570" width="13.28515625" style="129" bestFit="1" customWidth="1"/>
    <col min="1571" max="1571" width="2.7109375" style="129" customWidth="1"/>
    <col min="1572" max="1572" width="10.7109375" style="129" customWidth="1"/>
    <col min="1573" max="1573" width="11.85546875" style="129" bestFit="1" customWidth="1"/>
    <col min="1574" max="1577" width="15.42578125" style="129" bestFit="1" customWidth="1"/>
    <col min="1578" max="1578" width="13.7109375" style="129" bestFit="1" customWidth="1"/>
    <col min="1579" max="1579" width="17.7109375" style="129" bestFit="1" customWidth="1"/>
    <col min="1580" max="1794" width="9.140625" style="129"/>
    <col min="1795" max="1795" width="20.42578125" style="129" bestFit="1" customWidth="1"/>
    <col min="1796" max="1796" width="9.42578125" style="129" customWidth="1"/>
    <col min="1797" max="1797" width="8" style="129" customWidth="1"/>
    <col min="1798" max="1798" width="12.5703125" style="129" customWidth="1"/>
    <col min="1799" max="1799" width="7.140625" style="129" customWidth="1"/>
    <col min="1800" max="1800" width="54.28515625" style="129" customWidth="1"/>
    <col min="1801" max="1801" width="11.85546875" style="129" bestFit="1" customWidth="1"/>
    <col min="1802" max="1802" width="11.85546875" style="129" customWidth="1"/>
    <col min="1803" max="1806" width="15.42578125" style="129" bestFit="1" customWidth="1"/>
    <col min="1807" max="1807" width="10.5703125" style="129" bestFit="1" customWidth="1"/>
    <col min="1808" max="1808" width="13.28515625" style="129" bestFit="1" customWidth="1"/>
    <col min="1809" max="1809" width="2.7109375" style="129" customWidth="1"/>
    <col min="1810" max="1810" width="12.42578125" style="129" bestFit="1" customWidth="1"/>
    <col min="1811" max="1811" width="11.85546875" style="129" bestFit="1" customWidth="1"/>
    <col min="1812" max="1815" width="15.42578125" style="129" bestFit="1" customWidth="1"/>
    <col min="1816" max="1816" width="10.5703125" style="129" bestFit="1" customWidth="1"/>
    <col min="1817" max="1817" width="17.7109375" style="129" bestFit="1" customWidth="1"/>
    <col min="1818" max="1818" width="2.7109375" style="129" customWidth="1"/>
    <col min="1819" max="1819" width="12.42578125" style="129" bestFit="1" customWidth="1"/>
    <col min="1820" max="1820" width="11.85546875" style="129" bestFit="1" customWidth="1"/>
    <col min="1821" max="1824" width="15.42578125" style="129" bestFit="1" customWidth="1"/>
    <col min="1825" max="1825" width="13.7109375" style="129" bestFit="1" customWidth="1"/>
    <col min="1826" max="1826" width="13.28515625" style="129" bestFit="1" customWidth="1"/>
    <col min="1827" max="1827" width="2.7109375" style="129" customWidth="1"/>
    <col min="1828" max="1828" width="10.7109375" style="129" customWidth="1"/>
    <col min="1829" max="1829" width="11.85546875" style="129" bestFit="1" customWidth="1"/>
    <col min="1830" max="1833" width="15.42578125" style="129" bestFit="1" customWidth="1"/>
    <col min="1834" max="1834" width="13.7109375" style="129" bestFit="1" customWidth="1"/>
    <col min="1835" max="1835" width="17.7109375" style="129" bestFit="1" customWidth="1"/>
    <col min="1836" max="2050" width="9.140625" style="129"/>
    <col min="2051" max="2051" width="20.42578125" style="129" bestFit="1" customWidth="1"/>
    <col min="2052" max="2052" width="9.42578125" style="129" customWidth="1"/>
    <col min="2053" max="2053" width="8" style="129" customWidth="1"/>
    <col min="2054" max="2054" width="12.5703125" style="129" customWidth="1"/>
    <col min="2055" max="2055" width="7.140625" style="129" customWidth="1"/>
    <col min="2056" max="2056" width="54.28515625" style="129" customWidth="1"/>
    <col min="2057" max="2057" width="11.85546875" style="129" bestFit="1" customWidth="1"/>
    <col min="2058" max="2058" width="11.85546875" style="129" customWidth="1"/>
    <col min="2059" max="2062" width="15.42578125" style="129" bestFit="1" customWidth="1"/>
    <col min="2063" max="2063" width="10.5703125" style="129" bestFit="1" customWidth="1"/>
    <col min="2064" max="2064" width="13.28515625" style="129" bestFit="1" customWidth="1"/>
    <col min="2065" max="2065" width="2.7109375" style="129" customWidth="1"/>
    <col min="2066" max="2066" width="12.42578125" style="129" bestFit="1" customWidth="1"/>
    <col min="2067" max="2067" width="11.85546875" style="129" bestFit="1" customWidth="1"/>
    <col min="2068" max="2071" width="15.42578125" style="129" bestFit="1" customWidth="1"/>
    <col min="2072" max="2072" width="10.5703125" style="129" bestFit="1" customWidth="1"/>
    <col min="2073" max="2073" width="17.7109375" style="129" bestFit="1" customWidth="1"/>
    <col min="2074" max="2074" width="2.7109375" style="129" customWidth="1"/>
    <col min="2075" max="2075" width="12.42578125" style="129" bestFit="1" customWidth="1"/>
    <col min="2076" max="2076" width="11.85546875" style="129" bestFit="1" customWidth="1"/>
    <col min="2077" max="2080" width="15.42578125" style="129" bestFit="1" customWidth="1"/>
    <col min="2081" max="2081" width="13.7109375" style="129" bestFit="1" customWidth="1"/>
    <col min="2082" max="2082" width="13.28515625" style="129" bestFit="1" customWidth="1"/>
    <col min="2083" max="2083" width="2.7109375" style="129" customWidth="1"/>
    <col min="2084" max="2084" width="10.7109375" style="129" customWidth="1"/>
    <col min="2085" max="2085" width="11.85546875" style="129" bestFit="1" customWidth="1"/>
    <col min="2086" max="2089" width="15.42578125" style="129" bestFit="1" customWidth="1"/>
    <col min="2090" max="2090" width="13.7109375" style="129" bestFit="1" customWidth="1"/>
    <col min="2091" max="2091" width="17.7109375" style="129" bestFit="1" customWidth="1"/>
    <col min="2092" max="2306" width="9.140625" style="129"/>
    <col min="2307" max="2307" width="20.42578125" style="129" bestFit="1" customWidth="1"/>
    <col min="2308" max="2308" width="9.42578125" style="129" customWidth="1"/>
    <col min="2309" max="2309" width="8" style="129" customWidth="1"/>
    <col min="2310" max="2310" width="12.5703125" style="129" customWidth="1"/>
    <col min="2311" max="2311" width="7.140625" style="129" customWidth="1"/>
    <col min="2312" max="2312" width="54.28515625" style="129" customWidth="1"/>
    <col min="2313" max="2313" width="11.85546875" style="129" bestFit="1" customWidth="1"/>
    <col min="2314" max="2314" width="11.85546875" style="129" customWidth="1"/>
    <col min="2315" max="2318" width="15.42578125" style="129" bestFit="1" customWidth="1"/>
    <col min="2319" max="2319" width="10.5703125" style="129" bestFit="1" customWidth="1"/>
    <col min="2320" max="2320" width="13.28515625" style="129" bestFit="1" customWidth="1"/>
    <col min="2321" max="2321" width="2.7109375" style="129" customWidth="1"/>
    <col min="2322" max="2322" width="12.42578125" style="129" bestFit="1" customWidth="1"/>
    <col min="2323" max="2323" width="11.85546875" style="129" bestFit="1" customWidth="1"/>
    <col min="2324" max="2327" width="15.42578125" style="129" bestFit="1" customWidth="1"/>
    <col min="2328" max="2328" width="10.5703125" style="129" bestFit="1" customWidth="1"/>
    <col min="2329" max="2329" width="17.7109375" style="129" bestFit="1" customWidth="1"/>
    <col min="2330" max="2330" width="2.7109375" style="129" customWidth="1"/>
    <col min="2331" max="2331" width="12.42578125" style="129" bestFit="1" customWidth="1"/>
    <col min="2332" max="2332" width="11.85546875" style="129" bestFit="1" customWidth="1"/>
    <col min="2333" max="2336" width="15.42578125" style="129" bestFit="1" customWidth="1"/>
    <col min="2337" max="2337" width="13.7109375" style="129" bestFit="1" customWidth="1"/>
    <col min="2338" max="2338" width="13.28515625" style="129" bestFit="1" customWidth="1"/>
    <col min="2339" max="2339" width="2.7109375" style="129" customWidth="1"/>
    <col min="2340" max="2340" width="10.7109375" style="129" customWidth="1"/>
    <col min="2341" max="2341" width="11.85546875" style="129" bestFit="1" customWidth="1"/>
    <col min="2342" max="2345" width="15.42578125" style="129" bestFit="1" customWidth="1"/>
    <col min="2346" max="2346" width="13.7109375" style="129" bestFit="1" customWidth="1"/>
    <col min="2347" max="2347" width="17.7109375" style="129" bestFit="1" customWidth="1"/>
    <col min="2348" max="2562" width="9.140625" style="129"/>
    <col min="2563" max="2563" width="20.42578125" style="129" bestFit="1" customWidth="1"/>
    <col min="2564" max="2564" width="9.42578125" style="129" customWidth="1"/>
    <col min="2565" max="2565" width="8" style="129" customWidth="1"/>
    <col min="2566" max="2566" width="12.5703125" style="129" customWidth="1"/>
    <col min="2567" max="2567" width="7.140625" style="129" customWidth="1"/>
    <col min="2568" max="2568" width="54.28515625" style="129" customWidth="1"/>
    <col min="2569" max="2569" width="11.85546875" style="129" bestFit="1" customWidth="1"/>
    <col min="2570" max="2570" width="11.85546875" style="129" customWidth="1"/>
    <col min="2571" max="2574" width="15.42578125" style="129" bestFit="1" customWidth="1"/>
    <col min="2575" max="2575" width="10.5703125" style="129" bestFit="1" customWidth="1"/>
    <col min="2576" max="2576" width="13.28515625" style="129" bestFit="1" customWidth="1"/>
    <col min="2577" max="2577" width="2.7109375" style="129" customWidth="1"/>
    <col min="2578" max="2578" width="12.42578125" style="129" bestFit="1" customWidth="1"/>
    <col min="2579" max="2579" width="11.85546875" style="129" bestFit="1" customWidth="1"/>
    <col min="2580" max="2583" width="15.42578125" style="129" bestFit="1" customWidth="1"/>
    <col min="2584" max="2584" width="10.5703125" style="129" bestFit="1" customWidth="1"/>
    <col min="2585" max="2585" width="17.7109375" style="129" bestFit="1" customWidth="1"/>
    <col min="2586" max="2586" width="2.7109375" style="129" customWidth="1"/>
    <col min="2587" max="2587" width="12.42578125" style="129" bestFit="1" customWidth="1"/>
    <col min="2588" max="2588" width="11.85546875" style="129" bestFit="1" customWidth="1"/>
    <col min="2589" max="2592" width="15.42578125" style="129" bestFit="1" customWidth="1"/>
    <col min="2593" max="2593" width="13.7109375" style="129" bestFit="1" customWidth="1"/>
    <col min="2594" max="2594" width="13.28515625" style="129" bestFit="1" customWidth="1"/>
    <col min="2595" max="2595" width="2.7109375" style="129" customWidth="1"/>
    <col min="2596" max="2596" width="10.7109375" style="129" customWidth="1"/>
    <col min="2597" max="2597" width="11.85546875" style="129" bestFit="1" customWidth="1"/>
    <col min="2598" max="2601" width="15.42578125" style="129" bestFit="1" customWidth="1"/>
    <col min="2602" max="2602" width="13.7109375" style="129" bestFit="1" customWidth="1"/>
    <col min="2603" max="2603" width="17.7109375" style="129" bestFit="1" customWidth="1"/>
    <col min="2604" max="2818" width="9.140625" style="129"/>
    <col min="2819" max="2819" width="20.42578125" style="129" bestFit="1" customWidth="1"/>
    <col min="2820" max="2820" width="9.42578125" style="129" customWidth="1"/>
    <col min="2821" max="2821" width="8" style="129" customWidth="1"/>
    <col min="2822" max="2822" width="12.5703125" style="129" customWidth="1"/>
    <col min="2823" max="2823" width="7.140625" style="129" customWidth="1"/>
    <col min="2824" max="2824" width="54.28515625" style="129" customWidth="1"/>
    <col min="2825" max="2825" width="11.85546875" style="129" bestFit="1" customWidth="1"/>
    <col min="2826" max="2826" width="11.85546875" style="129" customWidth="1"/>
    <col min="2827" max="2830" width="15.42578125" style="129" bestFit="1" customWidth="1"/>
    <col min="2831" max="2831" width="10.5703125" style="129" bestFit="1" customWidth="1"/>
    <col min="2832" max="2832" width="13.28515625" style="129" bestFit="1" customWidth="1"/>
    <col min="2833" max="2833" width="2.7109375" style="129" customWidth="1"/>
    <col min="2834" max="2834" width="12.42578125" style="129" bestFit="1" customWidth="1"/>
    <col min="2835" max="2835" width="11.85546875" style="129" bestFit="1" customWidth="1"/>
    <col min="2836" max="2839" width="15.42578125" style="129" bestFit="1" customWidth="1"/>
    <col min="2840" max="2840" width="10.5703125" style="129" bestFit="1" customWidth="1"/>
    <col min="2841" max="2841" width="17.7109375" style="129" bestFit="1" customWidth="1"/>
    <col min="2842" max="2842" width="2.7109375" style="129" customWidth="1"/>
    <col min="2843" max="2843" width="12.42578125" style="129" bestFit="1" customWidth="1"/>
    <col min="2844" max="2844" width="11.85546875" style="129" bestFit="1" customWidth="1"/>
    <col min="2845" max="2848" width="15.42578125" style="129" bestFit="1" customWidth="1"/>
    <col min="2849" max="2849" width="13.7109375" style="129" bestFit="1" customWidth="1"/>
    <col min="2850" max="2850" width="13.28515625" style="129" bestFit="1" customWidth="1"/>
    <col min="2851" max="2851" width="2.7109375" style="129" customWidth="1"/>
    <col min="2852" max="2852" width="10.7109375" style="129" customWidth="1"/>
    <col min="2853" max="2853" width="11.85546875" style="129" bestFit="1" customWidth="1"/>
    <col min="2854" max="2857" width="15.42578125" style="129" bestFit="1" customWidth="1"/>
    <col min="2858" max="2858" width="13.7109375" style="129" bestFit="1" customWidth="1"/>
    <col min="2859" max="2859" width="17.7109375" style="129" bestFit="1" customWidth="1"/>
    <col min="2860" max="3074" width="9.140625" style="129"/>
    <col min="3075" max="3075" width="20.42578125" style="129" bestFit="1" customWidth="1"/>
    <col min="3076" max="3076" width="9.42578125" style="129" customWidth="1"/>
    <col min="3077" max="3077" width="8" style="129" customWidth="1"/>
    <col min="3078" max="3078" width="12.5703125" style="129" customWidth="1"/>
    <col min="3079" max="3079" width="7.140625" style="129" customWidth="1"/>
    <col min="3080" max="3080" width="54.28515625" style="129" customWidth="1"/>
    <col min="3081" max="3081" width="11.85546875" style="129" bestFit="1" customWidth="1"/>
    <col min="3082" max="3082" width="11.85546875" style="129" customWidth="1"/>
    <col min="3083" max="3086" width="15.42578125" style="129" bestFit="1" customWidth="1"/>
    <col min="3087" max="3087" width="10.5703125" style="129" bestFit="1" customWidth="1"/>
    <col min="3088" max="3088" width="13.28515625" style="129" bestFit="1" customWidth="1"/>
    <col min="3089" max="3089" width="2.7109375" style="129" customWidth="1"/>
    <col min="3090" max="3090" width="12.42578125" style="129" bestFit="1" customWidth="1"/>
    <col min="3091" max="3091" width="11.85546875" style="129" bestFit="1" customWidth="1"/>
    <col min="3092" max="3095" width="15.42578125" style="129" bestFit="1" customWidth="1"/>
    <col min="3096" max="3096" width="10.5703125" style="129" bestFit="1" customWidth="1"/>
    <col min="3097" max="3097" width="17.7109375" style="129" bestFit="1" customWidth="1"/>
    <col min="3098" max="3098" width="2.7109375" style="129" customWidth="1"/>
    <col min="3099" max="3099" width="12.42578125" style="129" bestFit="1" customWidth="1"/>
    <col min="3100" max="3100" width="11.85546875" style="129" bestFit="1" customWidth="1"/>
    <col min="3101" max="3104" width="15.42578125" style="129" bestFit="1" customWidth="1"/>
    <col min="3105" max="3105" width="13.7109375" style="129" bestFit="1" customWidth="1"/>
    <col min="3106" max="3106" width="13.28515625" style="129" bestFit="1" customWidth="1"/>
    <col min="3107" max="3107" width="2.7109375" style="129" customWidth="1"/>
    <col min="3108" max="3108" width="10.7109375" style="129" customWidth="1"/>
    <col min="3109" max="3109" width="11.85546875" style="129" bestFit="1" customWidth="1"/>
    <col min="3110" max="3113" width="15.42578125" style="129" bestFit="1" customWidth="1"/>
    <col min="3114" max="3114" width="13.7109375" style="129" bestFit="1" customWidth="1"/>
    <col min="3115" max="3115" width="17.7109375" style="129" bestFit="1" customWidth="1"/>
    <col min="3116" max="3330" width="9.140625" style="129"/>
    <col min="3331" max="3331" width="20.42578125" style="129" bestFit="1" customWidth="1"/>
    <col min="3332" max="3332" width="9.42578125" style="129" customWidth="1"/>
    <col min="3333" max="3333" width="8" style="129" customWidth="1"/>
    <col min="3334" max="3334" width="12.5703125" style="129" customWidth="1"/>
    <col min="3335" max="3335" width="7.140625" style="129" customWidth="1"/>
    <col min="3336" max="3336" width="54.28515625" style="129" customWidth="1"/>
    <col min="3337" max="3337" width="11.85546875" style="129" bestFit="1" customWidth="1"/>
    <col min="3338" max="3338" width="11.85546875" style="129" customWidth="1"/>
    <col min="3339" max="3342" width="15.42578125" style="129" bestFit="1" customWidth="1"/>
    <col min="3343" max="3343" width="10.5703125" style="129" bestFit="1" customWidth="1"/>
    <col min="3344" max="3344" width="13.28515625" style="129" bestFit="1" customWidth="1"/>
    <col min="3345" max="3345" width="2.7109375" style="129" customWidth="1"/>
    <col min="3346" max="3346" width="12.42578125" style="129" bestFit="1" customWidth="1"/>
    <col min="3347" max="3347" width="11.85546875" style="129" bestFit="1" customWidth="1"/>
    <col min="3348" max="3351" width="15.42578125" style="129" bestFit="1" customWidth="1"/>
    <col min="3352" max="3352" width="10.5703125" style="129" bestFit="1" customWidth="1"/>
    <col min="3353" max="3353" width="17.7109375" style="129" bestFit="1" customWidth="1"/>
    <col min="3354" max="3354" width="2.7109375" style="129" customWidth="1"/>
    <col min="3355" max="3355" width="12.42578125" style="129" bestFit="1" customWidth="1"/>
    <col min="3356" max="3356" width="11.85546875" style="129" bestFit="1" customWidth="1"/>
    <col min="3357" max="3360" width="15.42578125" style="129" bestFit="1" customWidth="1"/>
    <col min="3361" max="3361" width="13.7109375" style="129" bestFit="1" customWidth="1"/>
    <col min="3362" max="3362" width="13.28515625" style="129" bestFit="1" customWidth="1"/>
    <col min="3363" max="3363" width="2.7109375" style="129" customWidth="1"/>
    <col min="3364" max="3364" width="10.7109375" style="129" customWidth="1"/>
    <col min="3365" max="3365" width="11.85546875" style="129" bestFit="1" customWidth="1"/>
    <col min="3366" max="3369" width="15.42578125" style="129" bestFit="1" customWidth="1"/>
    <col min="3370" max="3370" width="13.7109375" style="129" bestFit="1" customWidth="1"/>
    <col min="3371" max="3371" width="17.7109375" style="129" bestFit="1" customWidth="1"/>
    <col min="3372" max="3586" width="9.140625" style="129"/>
    <col min="3587" max="3587" width="20.42578125" style="129" bestFit="1" customWidth="1"/>
    <col min="3588" max="3588" width="9.42578125" style="129" customWidth="1"/>
    <col min="3589" max="3589" width="8" style="129" customWidth="1"/>
    <col min="3590" max="3590" width="12.5703125" style="129" customWidth="1"/>
    <col min="3591" max="3591" width="7.140625" style="129" customWidth="1"/>
    <col min="3592" max="3592" width="54.28515625" style="129" customWidth="1"/>
    <col min="3593" max="3593" width="11.85546875" style="129" bestFit="1" customWidth="1"/>
    <col min="3594" max="3594" width="11.85546875" style="129" customWidth="1"/>
    <col min="3595" max="3598" width="15.42578125" style="129" bestFit="1" customWidth="1"/>
    <col min="3599" max="3599" width="10.5703125" style="129" bestFit="1" customWidth="1"/>
    <col min="3600" max="3600" width="13.28515625" style="129" bestFit="1" customWidth="1"/>
    <col min="3601" max="3601" width="2.7109375" style="129" customWidth="1"/>
    <col min="3602" max="3602" width="12.42578125" style="129" bestFit="1" customWidth="1"/>
    <col min="3603" max="3603" width="11.85546875" style="129" bestFit="1" customWidth="1"/>
    <col min="3604" max="3607" width="15.42578125" style="129" bestFit="1" customWidth="1"/>
    <col min="3608" max="3608" width="10.5703125" style="129" bestFit="1" customWidth="1"/>
    <col min="3609" max="3609" width="17.7109375" style="129" bestFit="1" customWidth="1"/>
    <col min="3610" max="3610" width="2.7109375" style="129" customWidth="1"/>
    <col min="3611" max="3611" width="12.42578125" style="129" bestFit="1" customWidth="1"/>
    <col min="3612" max="3612" width="11.85546875" style="129" bestFit="1" customWidth="1"/>
    <col min="3613" max="3616" width="15.42578125" style="129" bestFit="1" customWidth="1"/>
    <col min="3617" max="3617" width="13.7109375" style="129" bestFit="1" customWidth="1"/>
    <col min="3618" max="3618" width="13.28515625" style="129" bestFit="1" customWidth="1"/>
    <col min="3619" max="3619" width="2.7109375" style="129" customWidth="1"/>
    <col min="3620" max="3620" width="10.7109375" style="129" customWidth="1"/>
    <col min="3621" max="3621" width="11.85546875" style="129" bestFit="1" customWidth="1"/>
    <col min="3622" max="3625" width="15.42578125" style="129" bestFit="1" customWidth="1"/>
    <col min="3626" max="3626" width="13.7109375" style="129" bestFit="1" customWidth="1"/>
    <col min="3627" max="3627" width="17.7109375" style="129" bestFit="1" customWidth="1"/>
    <col min="3628" max="3842" width="9.140625" style="129"/>
    <col min="3843" max="3843" width="20.42578125" style="129" bestFit="1" customWidth="1"/>
    <col min="3844" max="3844" width="9.42578125" style="129" customWidth="1"/>
    <col min="3845" max="3845" width="8" style="129" customWidth="1"/>
    <col min="3846" max="3846" width="12.5703125" style="129" customWidth="1"/>
    <col min="3847" max="3847" width="7.140625" style="129" customWidth="1"/>
    <col min="3848" max="3848" width="54.28515625" style="129" customWidth="1"/>
    <col min="3849" max="3849" width="11.85546875" style="129" bestFit="1" customWidth="1"/>
    <col min="3850" max="3850" width="11.85546875" style="129" customWidth="1"/>
    <col min="3851" max="3854" width="15.42578125" style="129" bestFit="1" customWidth="1"/>
    <col min="3855" max="3855" width="10.5703125" style="129" bestFit="1" customWidth="1"/>
    <col min="3856" max="3856" width="13.28515625" style="129" bestFit="1" customWidth="1"/>
    <col min="3857" max="3857" width="2.7109375" style="129" customWidth="1"/>
    <col min="3858" max="3858" width="12.42578125" style="129" bestFit="1" customWidth="1"/>
    <col min="3859" max="3859" width="11.85546875" style="129" bestFit="1" customWidth="1"/>
    <col min="3860" max="3863" width="15.42578125" style="129" bestFit="1" customWidth="1"/>
    <col min="3864" max="3864" width="10.5703125" style="129" bestFit="1" customWidth="1"/>
    <col min="3865" max="3865" width="17.7109375" style="129" bestFit="1" customWidth="1"/>
    <col min="3866" max="3866" width="2.7109375" style="129" customWidth="1"/>
    <col min="3867" max="3867" width="12.42578125" style="129" bestFit="1" customWidth="1"/>
    <col min="3868" max="3868" width="11.85546875" style="129" bestFit="1" customWidth="1"/>
    <col min="3869" max="3872" width="15.42578125" style="129" bestFit="1" customWidth="1"/>
    <col min="3873" max="3873" width="13.7109375" style="129" bestFit="1" customWidth="1"/>
    <col min="3874" max="3874" width="13.28515625" style="129" bestFit="1" customWidth="1"/>
    <col min="3875" max="3875" width="2.7109375" style="129" customWidth="1"/>
    <col min="3876" max="3876" width="10.7109375" style="129" customWidth="1"/>
    <col min="3877" max="3877" width="11.85546875" style="129" bestFit="1" customWidth="1"/>
    <col min="3878" max="3881" width="15.42578125" style="129" bestFit="1" customWidth="1"/>
    <col min="3882" max="3882" width="13.7109375" style="129" bestFit="1" customWidth="1"/>
    <col min="3883" max="3883" width="17.7109375" style="129" bestFit="1" customWidth="1"/>
    <col min="3884" max="4098" width="9.140625" style="129"/>
    <col min="4099" max="4099" width="20.42578125" style="129" bestFit="1" customWidth="1"/>
    <col min="4100" max="4100" width="9.42578125" style="129" customWidth="1"/>
    <col min="4101" max="4101" width="8" style="129" customWidth="1"/>
    <col min="4102" max="4102" width="12.5703125" style="129" customWidth="1"/>
    <col min="4103" max="4103" width="7.140625" style="129" customWidth="1"/>
    <col min="4104" max="4104" width="54.28515625" style="129" customWidth="1"/>
    <col min="4105" max="4105" width="11.85546875" style="129" bestFit="1" customWidth="1"/>
    <col min="4106" max="4106" width="11.85546875" style="129" customWidth="1"/>
    <col min="4107" max="4110" width="15.42578125" style="129" bestFit="1" customWidth="1"/>
    <col min="4111" max="4111" width="10.5703125" style="129" bestFit="1" customWidth="1"/>
    <col min="4112" max="4112" width="13.28515625" style="129" bestFit="1" customWidth="1"/>
    <col min="4113" max="4113" width="2.7109375" style="129" customWidth="1"/>
    <col min="4114" max="4114" width="12.42578125" style="129" bestFit="1" customWidth="1"/>
    <col min="4115" max="4115" width="11.85546875" style="129" bestFit="1" customWidth="1"/>
    <col min="4116" max="4119" width="15.42578125" style="129" bestFit="1" customWidth="1"/>
    <col min="4120" max="4120" width="10.5703125" style="129" bestFit="1" customWidth="1"/>
    <col min="4121" max="4121" width="17.7109375" style="129" bestFit="1" customWidth="1"/>
    <col min="4122" max="4122" width="2.7109375" style="129" customWidth="1"/>
    <col min="4123" max="4123" width="12.42578125" style="129" bestFit="1" customWidth="1"/>
    <col min="4124" max="4124" width="11.85546875" style="129" bestFit="1" customWidth="1"/>
    <col min="4125" max="4128" width="15.42578125" style="129" bestFit="1" customWidth="1"/>
    <col min="4129" max="4129" width="13.7109375" style="129" bestFit="1" customWidth="1"/>
    <col min="4130" max="4130" width="13.28515625" style="129" bestFit="1" customWidth="1"/>
    <col min="4131" max="4131" width="2.7109375" style="129" customWidth="1"/>
    <col min="4132" max="4132" width="10.7109375" style="129" customWidth="1"/>
    <col min="4133" max="4133" width="11.85546875" style="129" bestFit="1" customWidth="1"/>
    <col min="4134" max="4137" width="15.42578125" style="129" bestFit="1" customWidth="1"/>
    <col min="4138" max="4138" width="13.7109375" style="129" bestFit="1" customWidth="1"/>
    <col min="4139" max="4139" width="17.7109375" style="129" bestFit="1" customWidth="1"/>
    <col min="4140" max="4354" width="9.140625" style="129"/>
    <col min="4355" max="4355" width="20.42578125" style="129" bestFit="1" customWidth="1"/>
    <col min="4356" max="4356" width="9.42578125" style="129" customWidth="1"/>
    <col min="4357" max="4357" width="8" style="129" customWidth="1"/>
    <col min="4358" max="4358" width="12.5703125" style="129" customWidth="1"/>
    <col min="4359" max="4359" width="7.140625" style="129" customWidth="1"/>
    <col min="4360" max="4360" width="54.28515625" style="129" customWidth="1"/>
    <col min="4361" max="4361" width="11.85546875" style="129" bestFit="1" customWidth="1"/>
    <col min="4362" max="4362" width="11.85546875" style="129" customWidth="1"/>
    <col min="4363" max="4366" width="15.42578125" style="129" bestFit="1" customWidth="1"/>
    <col min="4367" max="4367" width="10.5703125" style="129" bestFit="1" customWidth="1"/>
    <col min="4368" max="4368" width="13.28515625" style="129" bestFit="1" customWidth="1"/>
    <col min="4369" max="4369" width="2.7109375" style="129" customWidth="1"/>
    <col min="4370" max="4370" width="12.42578125" style="129" bestFit="1" customWidth="1"/>
    <col min="4371" max="4371" width="11.85546875" style="129" bestFit="1" customWidth="1"/>
    <col min="4372" max="4375" width="15.42578125" style="129" bestFit="1" customWidth="1"/>
    <col min="4376" max="4376" width="10.5703125" style="129" bestFit="1" customWidth="1"/>
    <col min="4377" max="4377" width="17.7109375" style="129" bestFit="1" customWidth="1"/>
    <col min="4378" max="4378" width="2.7109375" style="129" customWidth="1"/>
    <col min="4379" max="4379" width="12.42578125" style="129" bestFit="1" customWidth="1"/>
    <col min="4380" max="4380" width="11.85546875" style="129" bestFit="1" customWidth="1"/>
    <col min="4381" max="4384" width="15.42578125" style="129" bestFit="1" customWidth="1"/>
    <col min="4385" max="4385" width="13.7109375" style="129" bestFit="1" customWidth="1"/>
    <col min="4386" max="4386" width="13.28515625" style="129" bestFit="1" customWidth="1"/>
    <col min="4387" max="4387" width="2.7109375" style="129" customWidth="1"/>
    <col min="4388" max="4388" width="10.7109375" style="129" customWidth="1"/>
    <col min="4389" max="4389" width="11.85546875" style="129" bestFit="1" customWidth="1"/>
    <col min="4390" max="4393" width="15.42578125" style="129" bestFit="1" customWidth="1"/>
    <col min="4394" max="4394" width="13.7109375" style="129" bestFit="1" customWidth="1"/>
    <col min="4395" max="4395" width="17.7109375" style="129" bestFit="1" customWidth="1"/>
    <col min="4396" max="4610" width="9.140625" style="129"/>
    <col min="4611" max="4611" width="20.42578125" style="129" bestFit="1" customWidth="1"/>
    <col min="4612" max="4612" width="9.42578125" style="129" customWidth="1"/>
    <col min="4613" max="4613" width="8" style="129" customWidth="1"/>
    <col min="4614" max="4614" width="12.5703125" style="129" customWidth="1"/>
    <col min="4615" max="4615" width="7.140625" style="129" customWidth="1"/>
    <col min="4616" max="4616" width="54.28515625" style="129" customWidth="1"/>
    <col min="4617" max="4617" width="11.85546875" style="129" bestFit="1" customWidth="1"/>
    <col min="4618" max="4618" width="11.85546875" style="129" customWidth="1"/>
    <col min="4619" max="4622" width="15.42578125" style="129" bestFit="1" customWidth="1"/>
    <col min="4623" max="4623" width="10.5703125" style="129" bestFit="1" customWidth="1"/>
    <col min="4624" max="4624" width="13.28515625" style="129" bestFit="1" customWidth="1"/>
    <col min="4625" max="4625" width="2.7109375" style="129" customWidth="1"/>
    <col min="4626" max="4626" width="12.42578125" style="129" bestFit="1" customWidth="1"/>
    <col min="4627" max="4627" width="11.85546875" style="129" bestFit="1" customWidth="1"/>
    <col min="4628" max="4631" width="15.42578125" style="129" bestFit="1" customWidth="1"/>
    <col min="4632" max="4632" width="10.5703125" style="129" bestFit="1" customWidth="1"/>
    <col min="4633" max="4633" width="17.7109375" style="129" bestFit="1" customWidth="1"/>
    <col min="4634" max="4634" width="2.7109375" style="129" customWidth="1"/>
    <col min="4635" max="4635" width="12.42578125" style="129" bestFit="1" customWidth="1"/>
    <col min="4636" max="4636" width="11.85546875" style="129" bestFit="1" customWidth="1"/>
    <col min="4637" max="4640" width="15.42578125" style="129" bestFit="1" customWidth="1"/>
    <col min="4641" max="4641" width="13.7109375" style="129" bestFit="1" customWidth="1"/>
    <col min="4642" max="4642" width="13.28515625" style="129" bestFit="1" customWidth="1"/>
    <col min="4643" max="4643" width="2.7109375" style="129" customWidth="1"/>
    <col min="4644" max="4644" width="10.7109375" style="129" customWidth="1"/>
    <col min="4645" max="4645" width="11.85546875" style="129" bestFit="1" customWidth="1"/>
    <col min="4646" max="4649" width="15.42578125" style="129" bestFit="1" customWidth="1"/>
    <col min="4650" max="4650" width="13.7109375" style="129" bestFit="1" customWidth="1"/>
    <col min="4651" max="4651" width="17.7109375" style="129" bestFit="1" customWidth="1"/>
    <col min="4652" max="4866" width="9.140625" style="129"/>
    <col min="4867" max="4867" width="20.42578125" style="129" bestFit="1" customWidth="1"/>
    <col min="4868" max="4868" width="9.42578125" style="129" customWidth="1"/>
    <col min="4869" max="4869" width="8" style="129" customWidth="1"/>
    <col min="4870" max="4870" width="12.5703125" style="129" customWidth="1"/>
    <col min="4871" max="4871" width="7.140625" style="129" customWidth="1"/>
    <col min="4872" max="4872" width="54.28515625" style="129" customWidth="1"/>
    <col min="4873" max="4873" width="11.85546875" style="129" bestFit="1" customWidth="1"/>
    <col min="4874" max="4874" width="11.85546875" style="129" customWidth="1"/>
    <col min="4875" max="4878" width="15.42578125" style="129" bestFit="1" customWidth="1"/>
    <col min="4879" max="4879" width="10.5703125" style="129" bestFit="1" customWidth="1"/>
    <col min="4880" max="4880" width="13.28515625" style="129" bestFit="1" customWidth="1"/>
    <col min="4881" max="4881" width="2.7109375" style="129" customWidth="1"/>
    <col min="4882" max="4882" width="12.42578125" style="129" bestFit="1" customWidth="1"/>
    <col min="4883" max="4883" width="11.85546875" style="129" bestFit="1" customWidth="1"/>
    <col min="4884" max="4887" width="15.42578125" style="129" bestFit="1" customWidth="1"/>
    <col min="4888" max="4888" width="10.5703125" style="129" bestFit="1" customWidth="1"/>
    <col min="4889" max="4889" width="17.7109375" style="129" bestFit="1" customWidth="1"/>
    <col min="4890" max="4890" width="2.7109375" style="129" customWidth="1"/>
    <col min="4891" max="4891" width="12.42578125" style="129" bestFit="1" customWidth="1"/>
    <col min="4892" max="4892" width="11.85546875" style="129" bestFit="1" customWidth="1"/>
    <col min="4893" max="4896" width="15.42578125" style="129" bestFit="1" customWidth="1"/>
    <col min="4897" max="4897" width="13.7109375" style="129" bestFit="1" customWidth="1"/>
    <col min="4898" max="4898" width="13.28515625" style="129" bestFit="1" customWidth="1"/>
    <col min="4899" max="4899" width="2.7109375" style="129" customWidth="1"/>
    <col min="4900" max="4900" width="10.7109375" style="129" customWidth="1"/>
    <col min="4901" max="4901" width="11.85546875" style="129" bestFit="1" customWidth="1"/>
    <col min="4902" max="4905" width="15.42578125" style="129" bestFit="1" customWidth="1"/>
    <col min="4906" max="4906" width="13.7109375" style="129" bestFit="1" customWidth="1"/>
    <col min="4907" max="4907" width="17.7109375" style="129" bestFit="1" customWidth="1"/>
    <col min="4908" max="5122" width="9.140625" style="129"/>
    <col min="5123" max="5123" width="20.42578125" style="129" bestFit="1" customWidth="1"/>
    <col min="5124" max="5124" width="9.42578125" style="129" customWidth="1"/>
    <col min="5125" max="5125" width="8" style="129" customWidth="1"/>
    <col min="5126" max="5126" width="12.5703125" style="129" customWidth="1"/>
    <col min="5127" max="5127" width="7.140625" style="129" customWidth="1"/>
    <col min="5128" max="5128" width="54.28515625" style="129" customWidth="1"/>
    <col min="5129" max="5129" width="11.85546875" style="129" bestFit="1" customWidth="1"/>
    <col min="5130" max="5130" width="11.85546875" style="129" customWidth="1"/>
    <col min="5131" max="5134" width="15.42578125" style="129" bestFit="1" customWidth="1"/>
    <col min="5135" max="5135" width="10.5703125" style="129" bestFit="1" customWidth="1"/>
    <col min="5136" max="5136" width="13.28515625" style="129" bestFit="1" customWidth="1"/>
    <col min="5137" max="5137" width="2.7109375" style="129" customWidth="1"/>
    <col min="5138" max="5138" width="12.42578125" style="129" bestFit="1" customWidth="1"/>
    <col min="5139" max="5139" width="11.85546875" style="129" bestFit="1" customWidth="1"/>
    <col min="5140" max="5143" width="15.42578125" style="129" bestFit="1" customWidth="1"/>
    <col min="5144" max="5144" width="10.5703125" style="129" bestFit="1" customWidth="1"/>
    <col min="5145" max="5145" width="17.7109375" style="129" bestFit="1" customWidth="1"/>
    <col min="5146" max="5146" width="2.7109375" style="129" customWidth="1"/>
    <col min="5147" max="5147" width="12.42578125" style="129" bestFit="1" customWidth="1"/>
    <col min="5148" max="5148" width="11.85546875" style="129" bestFit="1" customWidth="1"/>
    <col min="5149" max="5152" width="15.42578125" style="129" bestFit="1" customWidth="1"/>
    <col min="5153" max="5153" width="13.7109375" style="129" bestFit="1" customWidth="1"/>
    <col min="5154" max="5154" width="13.28515625" style="129" bestFit="1" customWidth="1"/>
    <col min="5155" max="5155" width="2.7109375" style="129" customWidth="1"/>
    <col min="5156" max="5156" width="10.7109375" style="129" customWidth="1"/>
    <col min="5157" max="5157" width="11.85546875" style="129" bestFit="1" customWidth="1"/>
    <col min="5158" max="5161" width="15.42578125" style="129" bestFit="1" customWidth="1"/>
    <col min="5162" max="5162" width="13.7109375" style="129" bestFit="1" customWidth="1"/>
    <col min="5163" max="5163" width="17.7109375" style="129" bestFit="1" customWidth="1"/>
    <col min="5164" max="5378" width="9.140625" style="129"/>
    <col min="5379" max="5379" width="20.42578125" style="129" bestFit="1" customWidth="1"/>
    <col min="5380" max="5380" width="9.42578125" style="129" customWidth="1"/>
    <col min="5381" max="5381" width="8" style="129" customWidth="1"/>
    <col min="5382" max="5382" width="12.5703125" style="129" customWidth="1"/>
    <col min="5383" max="5383" width="7.140625" style="129" customWidth="1"/>
    <col min="5384" max="5384" width="54.28515625" style="129" customWidth="1"/>
    <col min="5385" max="5385" width="11.85546875" style="129" bestFit="1" customWidth="1"/>
    <col min="5386" max="5386" width="11.85546875" style="129" customWidth="1"/>
    <col min="5387" max="5390" width="15.42578125" style="129" bestFit="1" customWidth="1"/>
    <col min="5391" max="5391" width="10.5703125" style="129" bestFit="1" customWidth="1"/>
    <col min="5392" max="5392" width="13.28515625" style="129" bestFit="1" customWidth="1"/>
    <col min="5393" max="5393" width="2.7109375" style="129" customWidth="1"/>
    <col min="5394" max="5394" width="12.42578125" style="129" bestFit="1" customWidth="1"/>
    <col min="5395" max="5395" width="11.85546875" style="129" bestFit="1" customWidth="1"/>
    <col min="5396" max="5399" width="15.42578125" style="129" bestFit="1" customWidth="1"/>
    <col min="5400" max="5400" width="10.5703125" style="129" bestFit="1" customWidth="1"/>
    <col min="5401" max="5401" width="17.7109375" style="129" bestFit="1" customWidth="1"/>
    <col min="5402" max="5402" width="2.7109375" style="129" customWidth="1"/>
    <col min="5403" max="5403" width="12.42578125" style="129" bestFit="1" customWidth="1"/>
    <col min="5404" max="5404" width="11.85546875" style="129" bestFit="1" customWidth="1"/>
    <col min="5405" max="5408" width="15.42578125" style="129" bestFit="1" customWidth="1"/>
    <col min="5409" max="5409" width="13.7109375" style="129" bestFit="1" customWidth="1"/>
    <col min="5410" max="5410" width="13.28515625" style="129" bestFit="1" customWidth="1"/>
    <col min="5411" max="5411" width="2.7109375" style="129" customWidth="1"/>
    <col min="5412" max="5412" width="10.7109375" style="129" customWidth="1"/>
    <col min="5413" max="5413" width="11.85546875" style="129" bestFit="1" customWidth="1"/>
    <col min="5414" max="5417" width="15.42578125" style="129" bestFit="1" customWidth="1"/>
    <col min="5418" max="5418" width="13.7109375" style="129" bestFit="1" customWidth="1"/>
    <col min="5419" max="5419" width="17.7109375" style="129" bestFit="1" customWidth="1"/>
    <col min="5420" max="5634" width="9.140625" style="129"/>
    <col min="5635" max="5635" width="20.42578125" style="129" bestFit="1" customWidth="1"/>
    <col min="5636" max="5636" width="9.42578125" style="129" customWidth="1"/>
    <col min="5637" max="5637" width="8" style="129" customWidth="1"/>
    <col min="5638" max="5638" width="12.5703125" style="129" customWidth="1"/>
    <col min="5639" max="5639" width="7.140625" style="129" customWidth="1"/>
    <col min="5640" max="5640" width="54.28515625" style="129" customWidth="1"/>
    <col min="5641" max="5641" width="11.85546875" style="129" bestFit="1" customWidth="1"/>
    <col min="5642" max="5642" width="11.85546875" style="129" customWidth="1"/>
    <col min="5643" max="5646" width="15.42578125" style="129" bestFit="1" customWidth="1"/>
    <col min="5647" max="5647" width="10.5703125" style="129" bestFit="1" customWidth="1"/>
    <col min="5648" max="5648" width="13.28515625" style="129" bestFit="1" customWidth="1"/>
    <col min="5649" max="5649" width="2.7109375" style="129" customWidth="1"/>
    <col min="5650" max="5650" width="12.42578125" style="129" bestFit="1" customWidth="1"/>
    <col min="5651" max="5651" width="11.85546875" style="129" bestFit="1" customWidth="1"/>
    <col min="5652" max="5655" width="15.42578125" style="129" bestFit="1" customWidth="1"/>
    <col min="5656" max="5656" width="10.5703125" style="129" bestFit="1" customWidth="1"/>
    <col min="5657" max="5657" width="17.7109375" style="129" bestFit="1" customWidth="1"/>
    <col min="5658" max="5658" width="2.7109375" style="129" customWidth="1"/>
    <col min="5659" max="5659" width="12.42578125" style="129" bestFit="1" customWidth="1"/>
    <col min="5660" max="5660" width="11.85546875" style="129" bestFit="1" customWidth="1"/>
    <col min="5661" max="5664" width="15.42578125" style="129" bestFit="1" customWidth="1"/>
    <col min="5665" max="5665" width="13.7109375" style="129" bestFit="1" customWidth="1"/>
    <col min="5666" max="5666" width="13.28515625" style="129" bestFit="1" customWidth="1"/>
    <col min="5667" max="5667" width="2.7109375" style="129" customWidth="1"/>
    <col min="5668" max="5668" width="10.7109375" style="129" customWidth="1"/>
    <col min="5669" max="5669" width="11.85546875" style="129" bestFit="1" customWidth="1"/>
    <col min="5670" max="5673" width="15.42578125" style="129" bestFit="1" customWidth="1"/>
    <col min="5674" max="5674" width="13.7109375" style="129" bestFit="1" customWidth="1"/>
    <col min="5675" max="5675" width="17.7109375" style="129" bestFit="1" customWidth="1"/>
    <col min="5676" max="5890" width="9.140625" style="129"/>
    <col min="5891" max="5891" width="20.42578125" style="129" bestFit="1" customWidth="1"/>
    <col min="5892" max="5892" width="9.42578125" style="129" customWidth="1"/>
    <col min="5893" max="5893" width="8" style="129" customWidth="1"/>
    <col min="5894" max="5894" width="12.5703125" style="129" customWidth="1"/>
    <col min="5895" max="5895" width="7.140625" style="129" customWidth="1"/>
    <col min="5896" max="5896" width="54.28515625" style="129" customWidth="1"/>
    <col min="5897" max="5897" width="11.85546875" style="129" bestFit="1" customWidth="1"/>
    <col min="5898" max="5898" width="11.85546875" style="129" customWidth="1"/>
    <col min="5899" max="5902" width="15.42578125" style="129" bestFit="1" customWidth="1"/>
    <col min="5903" max="5903" width="10.5703125" style="129" bestFit="1" customWidth="1"/>
    <col min="5904" max="5904" width="13.28515625" style="129" bestFit="1" customWidth="1"/>
    <col min="5905" max="5905" width="2.7109375" style="129" customWidth="1"/>
    <col min="5906" max="5906" width="12.42578125" style="129" bestFit="1" customWidth="1"/>
    <col min="5907" max="5907" width="11.85546875" style="129" bestFit="1" customWidth="1"/>
    <col min="5908" max="5911" width="15.42578125" style="129" bestFit="1" customWidth="1"/>
    <col min="5912" max="5912" width="10.5703125" style="129" bestFit="1" customWidth="1"/>
    <col min="5913" max="5913" width="17.7109375" style="129" bestFit="1" customWidth="1"/>
    <col min="5914" max="5914" width="2.7109375" style="129" customWidth="1"/>
    <col min="5915" max="5915" width="12.42578125" style="129" bestFit="1" customWidth="1"/>
    <col min="5916" max="5916" width="11.85546875" style="129" bestFit="1" customWidth="1"/>
    <col min="5917" max="5920" width="15.42578125" style="129" bestFit="1" customWidth="1"/>
    <col min="5921" max="5921" width="13.7109375" style="129" bestFit="1" customWidth="1"/>
    <col min="5922" max="5922" width="13.28515625" style="129" bestFit="1" customWidth="1"/>
    <col min="5923" max="5923" width="2.7109375" style="129" customWidth="1"/>
    <col min="5924" max="5924" width="10.7109375" style="129" customWidth="1"/>
    <col min="5925" max="5925" width="11.85546875" style="129" bestFit="1" customWidth="1"/>
    <col min="5926" max="5929" width="15.42578125" style="129" bestFit="1" customWidth="1"/>
    <col min="5930" max="5930" width="13.7109375" style="129" bestFit="1" customWidth="1"/>
    <col min="5931" max="5931" width="17.7109375" style="129" bestFit="1" customWidth="1"/>
    <col min="5932" max="6146" width="9.140625" style="129"/>
    <col min="6147" max="6147" width="20.42578125" style="129" bestFit="1" customWidth="1"/>
    <col min="6148" max="6148" width="9.42578125" style="129" customWidth="1"/>
    <col min="6149" max="6149" width="8" style="129" customWidth="1"/>
    <col min="6150" max="6150" width="12.5703125" style="129" customWidth="1"/>
    <col min="6151" max="6151" width="7.140625" style="129" customWidth="1"/>
    <col min="6152" max="6152" width="54.28515625" style="129" customWidth="1"/>
    <col min="6153" max="6153" width="11.85546875" style="129" bestFit="1" customWidth="1"/>
    <col min="6154" max="6154" width="11.85546875" style="129" customWidth="1"/>
    <col min="6155" max="6158" width="15.42578125" style="129" bestFit="1" customWidth="1"/>
    <col min="6159" max="6159" width="10.5703125" style="129" bestFit="1" customWidth="1"/>
    <col min="6160" max="6160" width="13.28515625" style="129" bestFit="1" customWidth="1"/>
    <col min="6161" max="6161" width="2.7109375" style="129" customWidth="1"/>
    <col min="6162" max="6162" width="12.42578125" style="129" bestFit="1" customWidth="1"/>
    <col min="6163" max="6163" width="11.85546875" style="129" bestFit="1" customWidth="1"/>
    <col min="6164" max="6167" width="15.42578125" style="129" bestFit="1" customWidth="1"/>
    <col min="6168" max="6168" width="10.5703125" style="129" bestFit="1" customWidth="1"/>
    <col min="6169" max="6169" width="17.7109375" style="129" bestFit="1" customWidth="1"/>
    <col min="6170" max="6170" width="2.7109375" style="129" customWidth="1"/>
    <col min="6171" max="6171" width="12.42578125" style="129" bestFit="1" customWidth="1"/>
    <col min="6172" max="6172" width="11.85546875" style="129" bestFit="1" customWidth="1"/>
    <col min="6173" max="6176" width="15.42578125" style="129" bestFit="1" customWidth="1"/>
    <col min="6177" max="6177" width="13.7109375" style="129" bestFit="1" customWidth="1"/>
    <col min="6178" max="6178" width="13.28515625" style="129" bestFit="1" customWidth="1"/>
    <col min="6179" max="6179" width="2.7109375" style="129" customWidth="1"/>
    <col min="6180" max="6180" width="10.7109375" style="129" customWidth="1"/>
    <col min="6181" max="6181" width="11.85546875" style="129" bestFit="1" customWidth="1"/>
    <col min="6182" max="6185" width="15.42578125" style="129" bestFit="1" customWidth="1"/>
    <col min="6186" max="6186" width="13.7109375" style="129" bestFit="1" customWidth="1"/>
    <col min="6187" max="6187" width="17.7109375" style="129" bestFit="1" customWidth="1"/>
    <col min="6188" max="6402" width="9.140625" style="129"/>
    <col min="6403" max="6403" width="20.42578125" style="129" bestFit="1" customWidth="1"/>
    <col min="6404" max="6404" width="9.42578125" style="129" customWidth="1"/>
    <col min="6405" max="6405" width="8" style="129" customWidth="1"/>
    <col min="6406" max="6406" width="12.5703125" style="129" customWidth="1"/>
    <col min="6407" max="6407" width="7.140625" style="129" customWidth="1"/>
    <col min="6408" max="6408" width="54.28515625" style="129" customWidth="1"/>
    <col min="6409" max="6409" width="11.85546875" style="129" bestFit="1" customWidth="1"/>
    <col min="6410" max="6410" width="11.85546875" style="129" customWidth="1"/>
    <col min="6411" max="6414" width="15.42578125" style="129" bestFit="1" customWidth="1"/>
    <col min="6415" max="6415" width="10.5703125" style="129" bestFit="1" customWidth="1"/>
    <col min="6416" max="6416" width="13.28515625" style="129" bestFit="1" customWidth="1"/>
    <col min="6417" max="6417" width="2.7109375" style="129" customWidth="1"/>
    <col min="6418" max="6418" width="12.42578125" style="129" bestFit="1" customWidth="1"/>
    <col min="6419" max="6419" width="11.85546875" style="129" bestFit="1" customWidth="1"/>
    <col min="6420" max="6423" width="15.42578125" style="129" bestFit="1" customWidth="1"/>
    <col min="6424" max="6424" width="10.5703125" style="129" bestFit="1" customWidth="1"/>
    <col min="6425" max="6425" width="17.7109375" style="129" bestFit="1" customWidth="1"/>
    <col min="6426" max="6426" width="2.7109375" style="129" customWidth="1"/>
    <col min="6427" max="6427" width="12.42578125" style="129" bestFit="1" customWidth="1"/>
    <col min="6428" max="6428" width="11.85546875" style="129" bestFit="1" customWidth="1"/>
    <col min="6429" max="6432" width="15.42578125" style="129" bestFit="1" customWidth="1"/>
    <col min="6433" max="6433" width="13.7109375" style="129" bestFit="1" customWidth="1"/>
    <col min="6434" max="6434" width="13.28515625" style="129" bestFit="1" customWidth="1"/>
    <col min="6435" max="6435" width="2.7109375" style="129" customWidth="1"/>
    <col min="6436" max="6436" width="10.7109375" style="129" customWidth="1"/>
    <col min="6437" max="6437" width="11.85546875" style="129" bestFit="1" customWidth="1"/>
    <col min="6438" max="6441" width="15.42578125" style="129" bestFit="1" customWidth="1"/>
    <col min="6442" max="6442" width="13.7109375" style="129" bestFit="1" customWidth="1"/>
    <col min="6443" max="6443" width="17.7109375" style="129" bestFit="1" customWidth="1"/>
    <col min="6444" max="6658" width="9.140625" style="129"/>
    <col min="6659" max="6659" width="20.42578125" style="129" bestFit="1" customWidth="1"/>
    <col min="6660" max="6660" width="9.42578125" style="129" customWidth="1"/>
    <col min="6661" max="6661" width="8" style="129" customWidth="1"/>
    <col min="6662" max="6662" width="12.5703125" style="129" customWidth="1"/>
    <col min="6663" max="6663" width="7.140625" style="129" customWidth="1"/>
    <col min="6664" max="6664" width="54.28515625" style="129" customWidth="1"/>
    <col min="6665" max="6665" width="11.85546875" style="129" bestFit="1" customWidth="1"/>
    <col min="6666" max="6666" width="11.85546875" style="129" customWidth="1"/>
    <col min="6667" max="6670" width="15.42578125" style="129" bestFit="1" customWidth="1"/>
    <col min="6671" max="6671" width="10.5703125" style="129" bestFit="1" customWidth="1"/>
    <col min="6672" max="6672" width="13.28515625" style="129" bestFit="1" customWidth="1"/>
    <col min="6673" max="6673" width="2.7109375" style="129" customWidth="1"/>
    <col min="6674" max="6674" width="12.42578125" style="129" bestFit="1" customWidth="1"/>
    <col min="6675" max="6675" width="11.85546875" style="129" bestFit="1" customWidth="1"/>
    <col min="6676" max="6679" width="15.42578125" style="129" bestFit="1" customWidth="1"/>
    <col min="6680" max="6680" width="10.5703125" style="129" bestFit="1" customWidth="1"/>
    <col min="6681" max="6681" width="17.7109375" style="129" bestFit="1" customWidth="1"/>
    <col min="6682" max="6682" width="2.7109375" style="129" customWidth="1"/>
    <col min="6683" max="6683" width="12.42578125" style="129" bestFit="1" customWidth="1"/>
    <col min="6684" max="6684" width="11.85546875" style="129" bestFit="1" customWidth="1"/>
    <col min="6685" max="6688" width="15.42578125" style="129" bestFit="1" customWidth="1"/>
    <col min="6689" max="6689" width="13.7109375" style="129" bestFit="1" customWidth="1"/>
    <col min="6690" max="6690" width="13.28515625" style="129" bestFit="1" customWidth="1"/>
    <col min="6691" max="6691" width="2.7109375" style="129" customWidth="1"/>
    <col min="6692" max="6692" width="10.7109375" style="129" customWidth="1"/>
    <col min="6693" max="6693" width="11.85546875" style="129" bestFit="1" customWidth="1"/>
    <col min="6694" max="6697" width="15.42578125" style="129" bestFit="1" customWidth="1"/>
    <col min="6698" max="6698" width="13.7109375" style="129" bestFit="1" customWidth="1"/>
    <col min="6699" max="6699" width="17.7109375" style="129" bestFit="1" customWidth="1"/>
    <col min="6700" max="6914" width="9.140625" style="129"/>
    <col min="6915" max="6915" width="20.42578125" style="129" bestFit="1" customWidth="1"/>
    <col min="6916" max="6916" width="9.42578125" style="129" customWidth="1"/>
    <col min="6917" max="6917" width="8" style="129" customWidth="1"/>
    <col min="6918" max="6918" width="12.5703125" style="129" customWidth="1"/>
    <col min="6919" max="6919" width="7.140625" style="129" customWidth="1"/>
    <col min="6920" max="6920" width="54.28515625" style="129" customWidth="1"/>
    <col min="6921" max="6921" width="11.85546875" style="129" bestFit="1" customWidth="1"/>
    <col min="6922" max="6922" width="11.85546875" style="129" customWidth="1"/>
    <col min="6923" max="6926" width="15.42578125" style="129" bestFit="1" customWidth="1"/>
    <col min="6927" max="6927" width="10.5703125" style="129" bestFit="1" customWidth="1"/>
    <col min="6928" max="6928" width="13.28515625" style="129" bestFit="1" customWidth="1"/>
    <col min="6929" max="6929" width="2.7109375" style="129" customWidth="1"/>
    <col min="6930" max="6930" width="12.42578125" style="129" bestFit="1" customWidth="1"/>
    <col min="6931" max="6931" width="11.85546875" style="129" bestFit="1" customWidth="1"/>
    <col min="6932" max="6935" width="15.42578125" style="129" bestFit="1" customWidth="1"/>
    <col min="6936" max="6936" width="10.5703125" style="129" bestFit="1" customWidth="1"/>
    <col min="6937" max="6937" width="17.7109375" style="129" bestFit="1" customWidth="1"/>
    <col min="6938" max="6938" width="2.7109375" style="129" customWidth="1"/>
    <col min="6939" max="6939" width="12.42578125" style="129" bestFit="1" customWidth="1"/>
    <col min="6940" max="6940" width="11.85546875" style="129" bestFit="1" customWidth="1"/>
    <col min="6941" max="6944" width="15.42578125" style="129" bestFit="1" customWidth="1"/>
    <col min="6945" max="6945" width="13.7109375" style="129" bestFit="1" customWidth="1"/>
    <col min="6946" max="6946" width="13.28515625" style="129" bestFit="1" customWidth="1"/>
    <col min="6947" max="6947" width="2.7109375" style="129" customWidth="1"/>
    <col min="6948" max="6948" width="10.7109375" style="129" customWidth="1"/>
    <col min="6949" max="6949" width="11.85546875" style="129" bestFit="1" customWidth="1"/>
    <col min="6950" max="6953" width="15.42578125" style="129" bestFit="1" customWidth="1"/>
    <col min="6954" max="6954" width="13.7109375" style="129" bestFit="1" customWidth="1"/>
    <col min="6955" max="6955" width="17.7109375" style="129" bestFit="1" customWidth="1"/>
    <col min="6956" max="7170" width="9.140625" style="129"/>
    <col min="7171" max="7171" width="20.42578125" style="129" bestFit="1" customWidth="1"/>
    <col min="7172" max="7172" width="9.42578125" style="129" customWidth="1"/>
    <col min="7173" max="7173" width="8" style="129" customWidth="1"/>
    <col min="7174" max="7174" width="12.5703125" style="129" customWidth="1"/>
    <col min="7175" max="7175" width="7.140625" style="129" customWidth="1"/>
    <col min="7176" max="7176" width="54.28515625" style="129" customWidth="1"/>
    <col min="7177" max="7177" width="11.85546875" style="129" bestFit="1" customWidth="1"/>
    <col min="7178" max="7178" width="11.85546875" style="129" customWidth="1"/>
    <col min="7179" max="7182" width="15.42578125" style="129" bestFit="1" customWidth="1"/>
    <col min="7183" max="7183" width="10.5703125" style="129" bestFit="1" customWidth="1"/>
    <col min="7184" max="7184" width="13.28515625" style="129" bestFit="1" customWidth="1"/>
    <col min="7185" max="7185" width="2.7109375" style="129" customWidth="1"/>
    <col min="7186" max="7186" width="12.42578125" style="129" bestFit="1" customWidth="1"/>
    <col min="7187" max="7187" width="11.85546875" style="129" bestFit="1" customWidth="1"/>
    <col min="7188" max="7191" width="15.42578125" style="129" bestFit="1" customWidth="1"/>
    <col min="7192" max="7192" width="10.5703125" style="129" bestFit="1" customWidth="1"/>
    <col min="7193" max="7193" width="17.7109375" style="129" bestFit="1" customWidth="1"/>
    <col min="7194" max="7194" width="2.7109375" style="129" customWidth="1"/>
    <col min="7195" max="7195" width="12.42578125" style="129" bestFit="1" customWidth="1"/>
    <col min="7196" max="7196" width="11.85546875" style="129" bestFit="1" customWidth="1"/>
    <col min="7197" max="7200" width="15.42578125" style="129" bestFit="1" customWidth="1"/>
    <col min="7201" max="7201" width="13.7109375" style="129" bestFit="1" customWidth="1"/>
    <col min="7202" max="7202" width="13.28515625" style="129" bestFit="1" customWidth="1"/>
    <col min="7203" max="7203" width="2.7109375" style="129" customWidth="1"/>
    <col min="7204" max="7204" width="10.7109375" style="129" customWidth="1"/>
    <col min="7205" max="7205" width="11.85546875" style="129" bestFit="1" customWidth="1"/>
    <col min="7206" max="7209" width="15.42578125" style="129" bestFit="1" customWidth="1"/>
    <col min="7210" max="7210" width="13.7109375" style="129" bestFit="1" customWidth="1"/>
    <col min="7211" max="7211" width="17.7109375" style="129" bestFit="1" customWidth="1"/>
    <col min="7212" max="7426" width="9.140625" style="129"/>
    <col min="7427" max="7427" width="20.42578125" style="129" bestFit="1" customWidth="1"/>
    <col min="7428" max="7428" width="9.42578125" style="129" customWidth="1"/>
    <col min="7429" max="7429" width="8" style="129" customWidth="1"/>
    <col min="7430" max="7430" width="12.5703125" style="129" customWidth="1"/>
    <col min="7431" max="7431" width="7.140625" style="129" customWidth="1"/>
    <col min="7432" max="7432" width="54.28515625" style="129" customWidth="1"/>
    <col min="7433" max="7433" width="11.85546875" style="129" bestFit="1" customWidth="1"/>
    <col min="7434" max="7434" width="11.85546875" style="129" customWidth="1"/>
    <col min="7435" max="7438" width="15.42578125" style="129" bestFit="1" customWidth="1"/>
    <col min="7439" max="7439" width="10.5703125" style="129" bestFit="1" customWidth="1"/>
    <col min="7440" max="7440" width="13.28515625" style="129" bestFit="1" customWidth="1"/>
    <col min="7441" max="7441" width="2.7109375" style="129" customWidth="1"/>
    <col min="7442" max="7442" width="12.42578125" style="129" bestFit="1" customWidth="1"/>
    <col min="7443" max="7443" width="11.85546875" style="129" bestFit="1" customWidth="1"/>
    <col min="7444" max="7447" width="15.42578125" style="129" bestFit="1" customWidth="1"/>
    <col min="7448" max="7448" width="10.5703125" style="129" bestFit="1" customWidth="1"/>
    <col min="7449" max="7449" width="17.7109375" style="129" bestFit="1" customWidth="1"/>
    <col min="7450" max="7450" width="2.7109375" style="129" customWidth="1"/>
    <col min="7451" max="7451" width="12.42578125" style="129" bestFit="1" customWidth="1"/>
    <col min="7452" max="7452" width="11.85546875" style="129" bestFit="1" customWidth="1"/>
    <col min="7453" max="7456" width="15.42578125" style="129" bestFit="1" customWidth="1"/>
    <col min="7457" max="7457" width="13.7109375" style="129" bestFit="1" customWidth="1"/>
    <col min="7458" max="7458" width="13.28515625" style="129" bestFit="1" customWidth="1"/>
    <col min="7459" max="7459" width="2.7109375" style="129" customWidth="1"/>
    <col min="7460" max="7460" width="10.7109375" style="129" customWidth="1"/>
    <col min="7461" max="7461" width="11.85546875" style="129" bestFit="1" customWidth="1"/>
    <col min="7462" max="7465" width="15.42578125" style="129" bestFit="1" customWidth="1"/>
    <col min="7466" max="7466" width="13.7109375" style="129" bestFit="1" customWidth="1"/>
    <col min="7467" max="7467" width="17.7109375" style="129" bestFit="1" customWidth="1"/>
    <col min="7468" max="7682" width="9.140625" style="129"/>
    <col min="7683" max="7683" width="20.42578125" style="129" bestFit="1" customWidth="1"/>
    <col min="7684" max="7684" width="9.42578125" style="129" customWidth="1"/>
    <col min="7685" max="7685" width="8" style="129" customWidth="1"/>
    <col min="7686" max="7686" width="12.5703125" style="129" customWidth="1"/>
    <col min="7687" max="7687" width="7.140625" style="129" customWidth="1"/>
    <col min="7688" max="7688" width="54.28515625" style="129" customWidth="1"/>
    <col min="7689" max="7689" width="11.85546875" style="129" bestFit="1" customWidth="1"/>
    <col min="7690" max="7690" width="11.85546875" style="129" customWidth="1"/>
    <col min="7691" max="7694" width="15.42578125" style="129" bestFit="1" customWidth="1"/>
    <col min="7695" max="7695" width="10.5703125" style="129" bestFit="1" customWidth="1"/>
    <col min="7696" max="7696" width="13.28515625" style="129" bestFit="1" customWidth="1"/>
    <col min="7697" max="7697" width="2.7109375" style="129" customWidth="1"/>
    <col min="7698" max="7698" width="12.42578125" style="129" bestFit="1" customWidth="1"/>
    <col min="7699" max="7699" width="11.85546875" style="129" bestFit="1" customWidth="1"/>
    <col min="7700" max="7703" width="15.42578125" style="129" bestFit="1" customWidth="1"/>
    <col min="7704" max="7704" width="10.5703125" style="129" bestFit="1" customWidth="1"/>
    <col min="7705" max="7705" width="17.7109375" style="129" bestFit="1" customWidth="1"/>
    <col min="7706" max="7706" width="2.7109375" style="129" customWidth="1"/>
    <col min="7707" max="7707" width="12.42578125" style="129" bestFit="1" customWidth="1"/>
    <col min="7708" max="7708" width="11.85546875" style="129" bestFit="1" customWidth="1"/>
    <col min="7709" max="7712" width="15.42578125" style="129" bestFit="1" customWidth="1"/>
    <col min="7713" max="7713" width="13.7109375" style="129" bestFit="1" customWidth="1"/>
    <col min="7714" max="7714" width="13.28515625" style="129" bestFit="1" customWidth="1"/>
    <col min="7715" max="7715" width="2.7109375" style="129" customWidth="1"/>
    <col min="7716" max="7716" width="10.7109375" style="129" customWidth="1"/>
    <col min="7717" max="7717" width="11.85546875" style="129" bestFit="1" customWidth="1"/>
    <col min="7718" max="7721" width="15.42578125" style="129" bestFit="1" customWidth="1"/>
    <col min="7722" max="7722" width="13.7109375" style="129" bestFit="1" customWidth="1"/>
    <col min="7723" max="7723" width="17.7109375" style="129" bestFit="1" customWidth="1"/>
    <col min="7724" max="7938" width="9.140625" style="129"/>
    <col min="7939" max="7939" width="20.42578125" style="129" bestFit="1" customWidth="1"/>
    <col min="7940" max="7940" width="9.42578125" style="129" customWidth="1"/>
    <col min="7941" max="7941" width="8" style="129" customWidth="1"/>
    <col min="7942" max="7942" width="12.5703125" style="129" customWidth="1"/>
    <col min="7943" max="7943" width="7.140625" style="129" customWidth="1"/>
    <col min="7944" max="7944" width="54.28515625" style="129" customWidth="1"/>
    <col min="7945" max="7945" width="11.85546875" style="129" bestFit="1" customWidth="1"/>
    <col min="7946" max="7946" width="11.85546875" style="129" customWidth="1"/>
    <col min="7947" max="7950" width="15.42578125" style="129" bestFit="1" customWidth="1"/>
    <col min="7951" max="7951" width="10.5703125" style="129" bestFit="1" customWidth="1"/>
    <col min="7952" max="7952" width="13.28515625" style="129" bestFit="1" customWidth="1"/>
    <col min="7953" max="7953" width="2.7109375" style="129" customWidth="1"/>
    <col min="7954" max="7954" width="12.42578125" style="129" bestFit="1" customWidth="1"/>
    <col min="7955" max="7955" width="11.85546875" style="129" bestFit="1" customWidth="1"/>
    <col min="7956" max="7959" width="15.42578125" style="129" bestFit="1" customWidth="1"/>
    <col min="7960" max="7960" width="10.5703125" style="129" bestFit="1" customWidth="1"/>
    <col min="7961" max="7961" width="17.7109375" style="129" bestFit="1" customWidth="1"/>
    <col min="7962" max="7962" width="2.7109375" style="129" customWidth="1"/>
    <col min="7963" max="7963" width="12.42578125" style="129" bestFit="1" customWidth="1"/>
    <col min="7964" max="7964" width="11.85546875" style="129" bestFit="1" customWidth="1"/>
    <col min="7965" max="7968" width="15.42578125" style="129" bestFit="1" customWidth="1"/>
    <col min="7969" max="7969" width="13.7109375" style="129" bestFit="1" customWidth="1"/>
    <col min="7970" max="7970" width="13.28515625" style="129" bestFit="1" customWidth="1"/>
    <col min="7971" max="7971" width="2.7109375" style="129" customWidth="1"/>
    <col min="7972" max="7972" width="10.7109375" style="129" customWidth="1"/>
    <col min="7973" max="7973" width="11.85546875" style="129" bestFit="1" customWidth="1"/>
    <col min="7974" max="7977" width="15.42578125" style="129" bestFit="1" customWidth="1"/>
    <col min="7978" max="7978" width="13.7109375" style="129" bestFit="1" customWidth="1"/>
    <col min="7979" max="7979" width="17.7109375" style="129" bestFit="1" customWidth="1"/>
    <col min="7980" max="8194" width="9.140625" style="129"/>
    <col min="8195" max="8195" width="20.42578125" style="129" bestFit="1" customWidth="1"/>
    <col min="8196" max="8196" width="9.42578125" style="129" customWidth="1"/>
    <col min="8197" max="8197" width="8" style="129" customWidth="1"/>
    <col min="8198" max="8198" width="12.5703125" style="129" customWidth="1"/>
    <col min="8199" max="8199" width="7.140625" style="129" customWidth="1"/>
    <col min="8200" max="8200" width="54.28515625" style="129" customWidth="1"/>
    <col min="8201" max="8201" width="11.85546875" style="129" bestFit="1" customWidth="1"/>
    <col min="8202" max="8202" width="11.85546875" style="129" customWidth="1"/>
    <col min="8203" max="8206" width="15.42578125" style="129" bestFit="1" customWidth="1"/>
    <col min="8207" max="8207" width="10.5703125" style="129" bestFit="1" customWidth="1"/>
    <col min="8208" max="8208" width="13.28515625" style="129" bestFit="1" customWidth="1"/>
    <col min="8209" max="8209" width="2.7109375" style="129" customWidth="1"/>
    <col min="8210" max="8210" width="12.42578125" style="129" bestFit="1" customWidth="1"/>
    <col min="8211" max="8211" width="11.85546875" style="129" bestFit="1" customWidth="1"/>
    <col min="8212" max="8215" width="15.42578125" style="129" bestFit="1" customWidth="1"/>
    <col min="8216" max="8216" width="10.5703125" style="129" bestFit="1" customWidth="1"/>
    <col min="8217" max="8217" width="17.7109375" style="129" bestFit="1" customWidth="1"/>
    <col min="8218" max="8218" width="2.7109375" style="129" customWidth="1"/>
    <col min="8219" max="8219" width="12.42578125" style="129" bestFit="1" customWidth="1"/>
    <col min="8220" max="8220" width="11.85546875" style="129" bestFit="1" customWidth="1"/>
    <col min="8221" max="8224" width="15.42578125" style="129" bestFit="1" customWidth="1"/>
    <col min="8225" max="8225" width="13.7109375" style="129" bestFit="1" customWidth="1"/>
    <col min="8226" max="8226" width="13.28515625" style="129" bestFit="1" customWidth="1"/>
    <col min="8227" max="8227" width="2.7109375" style="129" customWidth="1"/>
    <col min="8228" max="8228" width="10.7109375" style="129" customWidth="1"/>
    <col min="8229" max="8229" width="11.85546875" style="129" bestFit="1" customWidth="1"/>
    <col min="8230" max="8233" width="15.42578125" style="129" bestFit="1" customWidth="1"/>
    <col min="8234" max="8234" width="13.7109375" style="129" bestFit="1" customWidth="1"/>
    <col min="8235" max="8235" width="17.7109375" style="129" bestFit="1" customWidth="1"/>
    <col min="8236" max="8450" width="9.140625" style="129"/>
    <col min="8451" max="8451" width="20.42578125" style="129" bestFit="1" customWidth="1"/>
    <col min="8452" max="8452" width="9.42578125" style="129" customWidth="1"/>
    <col min="8453" max="8453" width="8" style="129" customWidth="1"/>
    <col min="8454" max="8454" width="12.5703125" style="129" customWidth="1"/>
    <col min="8455" max="8455" width="7.140625" style="129" customWidth="1"/>
    <col min="8456" max="8456" width="54.28515625" style="129" customWidth="1"/>
    <col min="8457" max="8457" width="11.85546875" style="129" bestFit="1" customWidth="1"/>
    <col min="8458" max="8458" width="11.85546875" style="129" customWidth="1"/>
    <col min="8459" max="8462" width="15.42578125" style="129" bestFit="1" customWidth="1"/>
    <col min="8463" max="8463" width="10.5703125" style="129" bestFit="1" customWidth="1"/>
    <col min="8464" max="8464" width="13.28515625" style="129" bestFit="1" customWidth="1"/>
    <col min="8465" max="8465" width="2.7109375" style="129" customWidth="1"/>
    <col min="8466" max="8466" width="12.42578125" style="129" bestFit="1" customWidth="1"/>
    <col min="8467" max="8467" width="11.85546875" style="129" bestFit="1" customWidth="1"/>
    <col min="8468" max="8471" width="15.42578125" style="129" bestFit="1" customWidth="1"/>
    <col min="8472" max="8472" width="10.5703125" style="129" bestFit="1" customWidth="1"/>
    <col min="8473" max="8473" width="17.7109375" style="129" bestFit="1" customWidth="1"/>
    <col min="8474" max="8474" width="2.7109375" style="129" customWidth="1"/>
    <col min="8475" max="8475" width="12.42578125" style="129" bestFit="1" customWidth="1"/>
    <col min="8476" max="8476" width="11.85546875" style="129" bestFit="1" customWidth="1"/>
    <col min="8477" max="8480" width="15.42578125" style="129" bestFit="1" customWidth="1"/>
    <col min="8481" max="8481" width="13.7109375" style="129" bestFit="1" customWidth="1"/>
    <col min="8482" max="8482" width="13.28515625" style="129" bestFit="1" customWidth="1"/>
    <col min="8483" max="8483" width="2.7109375" style="129" customWidth="1"/>
    <col min="8484" max="8484" width="10.7109375" style="129" customWidth="1"/>
    <col min="8485" max="8485" width="11.85546875" style="129" bestFit="1" customWidth="1"/>
    <col min="8486" max="8489" width="15.42578125" style="129" bestFit="1" customWidth="1"/>
    <col min="8490" max="8490" width="13.7109375" style="129" bestFit="1" customWidth="1"/>
    <col min="8491" max="8491" width="17.7109375" style="129" bestFit="1" customWidth="1"/>
    <col min="8492" max="8706" width="9.140625" style="129"/>
    <col min="8707" max="8707" width="20.42578125" style="129" bestFit="1" customWidth="1"/>
    <col min="8708" max="8708" width="9.42578125" style="129" customWidth="1"/>
    <col min="8709" max="8709" width="8" style="129" customWidth="1"/>
    <col min="8710" max="8710" width="12.5703125" style="129" customWidth="1"/>
    <col min="8711" max="8711" width="7.140625" style="129" customWidth="1"/>
    <col min="8712" max="8712" width="54.28515625" style="129" customWidth="1"/>
    <col min="8713" max="8713" width="11.85546875" style="129" bestFit="1" customWidth="1"/>
    <col min="8714" max="8714" width="11.85546875" style="129" customWidth="1"/>
    <col min="8715" max="8718" width="15.42578125" style="129" bestFit="1" customWidth="1"/>
    <col min="8719" max="8719" width="10.5703125" style="129" bestFit="1" customWidth="1"/>
    <col min="8720" max="8720" width="13.28515625" style="129" bestFit="1" customWidth="1"/>
    <col min="8721" max="8721" width="2.7109375" style="129" customWidth="1"/>
    <col min="8722" max="8722" width="12.42578125" style="129" bestFit="1" customWidth="1"/>
    <col min="8723" max="8723" width="11.85546875" style="129" bestFit="1" customWidth="1"/>
    <col min="8724" max="8727" width="15.42578125" style="129" bestFit="1" customWidth="1"/>
    <col min="8728" max="8728" width="10.5703125" style="129" bestFit="1" customWidth="1"/>
    <col min="8729" max="8729" width="17.7109375" style="129" bestFit="1" customWidth="1"/>
    <col min="8730" max="8730" width="2.7109375" style="129" customWidth="1"/>
    <col min="8731" max="8731" width="12.42578125" style="129" bestFit="1" customWidth="1"/>
    <col min="8732" max="8732" width="11.85546875" style="129" bestFit="1" customWidth="1"/>
    <col min="8733" max="8736" width="15.42578125" style="129" bestFit="1" customWidth="1"/>
    <col min="8737" max="8737" width="13.7109375" style="129" bestFit="1" customWidth="1"/>
    <col min="8738" max="8738" width="13.28515625" style="129" bestFit="1" customWidth="1"/>
    <col min="8739" max="8739" width="2.7109375" style="129" customWidth="1"/>
    <col min="8740" max="8740" width="10.7109375" style="129" customWidth="1"/>
    <col min="8741" max="8741" width="11.85546875" style="129" bestFit="1" customWidth="1"/>
    <col min="8742" max="8745" width="15.42578125" style="129" bestFit="1" customWidth="1"/>
    <col min="8746" max="8746" width="13.7109375" style="129" bestFit="1" customWidth="1"/>
    <col min="8747" max="8747" width="17.7109375" style="129" bestFit="1" customWidth="1"/>
    <col min="8748" max="8962" width="9.140625" style="129"/>
    <col min="8963" max="8963" width="20.42578125" style="129" bestFit="1" customWidth="1"/>
    <col min="8964" max="8964" width="9.42578125" style="129" customWidth="1"/>
    <col min="8965" max="8965" width="8" style="129" customWidth="1"/>
    <col min="8966" max="8966" width="12.5703125" style="129" customWidth="1"/>
    <col min="8967" max="8967" width="7.140625" style="129" customWidth="1"/>
    <col min="8968" max="8968" width="54.28515625" style="129" customWidth="1"/>
    <col min="8969" max="8969" width="11.85546875" style="129" bestFit="1" customWidth="1"/>
    <col min="8970" max="8970" width="11.85546875" style="129" customWidth="1"/>
    <col min="8971" max="8974" width="15.42578125" style="129" bestFit="1" customWidth="1"/>
    <col min="8975" max="8975" width="10.5703125" style="129" bestFit="1" customWidth="1"/>
    <col min="8976" max="8976" width="13.28515625" style="129" bestFit="1" customWidth="1"/>
    <col min="8977" max="8977" width="2.7109375" style="129" customWidth="1"/>
    <col min="8978" max="8978" width="12.42578125" style="129" bestFit="1" customWidth="1"/>
    <col min="8979" max="8979" width="11.85546875" style="129" bestFit="1" customWidth="1"/>
    <col min="8980" max="8983" width="15.42578125" style="129" bestFit="1" customWidth="1"/>
    <col min="8984" max="8984" width="10.5703125" style="129" bestFit="1" customWidth="1"/>
    <col min="8985" max="8985" width="17.7109375" style="129" bestFit="1" customWidth="1"/>
    <col min="8986" max="8986" width="2.7109375" style="129" customWidth="1"/>
    <col min="8987" max="8987" width="12.42578125" style="129" bestFit="1" customWidth="1"/>
    <col min="8988" max="8988" width="11.85546875" style="129" bestFit="1" customWidth="1"/>
    <col min="8989" max="8992" width="15.42578125" style="129" bestFit="1" customWidth="1"/>
    <col min="8993" max="8993" width="13.7109375" style="129" bestFit="1" customWidth="1"/>
    <col min="8994" max="8994" width="13.28515625" style="129" bestFit="1" customWidth="1"/>
    <col min="8995" max="8995" width="2.7109375" style="129" customWidth="1"/>
    <col min="8996" max="8996" width="10.7109375" style="129" customWidth="1"/>
    <col min="8997" max="8997" width="11.85546875" style="129" bestFit="1" customWidth="1"/>
    <col min="8998" max="9001" width="15.42578125" style="129" bestFit="1" customWidth="1"/>
    <col min="9002" max="9002" width="13.7109375" style="129" bestFit="1" customWidth="1"/>
    <col min="9003" max="9003" width="17.7109375" style="129" bestFit="1" customWidth="1"/>
    <col min="9004" max="9218" width="9.140625" style="129"/>
    <col min="9219" max="9219" width="20.42578125" style="129" bestFit="1" customWidth="1"/>
    <col min="9220" max="9220" width="9.42578125" style="129" customWidth="1"/>
    <col min="9221" max="9221" width="8" style="129" customWidth="1"/>
    <col min="9222" max="9222" width="12.5703125" style="129" customWidth="1"/>
    <col min="9223" max="9223" width="7.140625" style="129" customWidth="1"/>
    <col min="9224" max="9224" width="54.28515625" style="129" customWidth="1"/>
    <col min="9225" max="9225" width="11.85546875" style="129" bestFit="1" customWidth="1"/>
    <col min="9226" max="9226" width="11.85546875" style="129" customWidth="1"/>
    <col min="9227" max="9230" width="15.42578125" style="129" bestFit="1" customWidth="1"/>
    <col min="9231" max="9231" width="10.5703125" style="129" bestFit="1" customWidth="1"/>
    <col min="9232" max="9232" width="13.28515625" style="129" bestFit="1" customWidth="1"/>
    <col min="9233" max="9233" width="2.7109375" style="129" customWidth="1"/>
    <col min="9234" max="9234" width="12.42578125" style="129" bestFit="1" customWidth="1"/>
    <col min="9235" max="9235" width="11.85546875" style="129" bestFit="1" customWidth="1"/>
    <col min="9236" max="9239" width="15.42578125" style="129" bestFit="1" customWidth="1"/>
    <col min="9240" max="9240" width="10.5703125" style="129" bestFit="1" customWidth="1"/>
    <col min="9241" max="9241" width="17.7109375" style="129" bestFit="1" customWidth="1"/>
    <col min="9242" max="9242" width="2.7109375" style="129" customWidth="1"/>
    <col min="9243" max="9243" width="12.42578125" style="129" bestFit="1" customWidth="1"/>
    <col min="9244" max="9244" width="11.85546875" style="129" bestFit="1" customWidth="1"/>
    <col min="9245" max="9248" width="15.42578125" style="129" bestFit="1" customWidth="1"/>
    <col min="9249" max="9249" width="13.7109375" style="129" bestFit="1" customWidth="1"/>
    <col min="9250" max="9250" width="13.28515625" style="129" bestFit="1" customWidth="1"/>
    <col min="9251" max="9251" width="2.7109375" style="129" customWidth="1"/>
    <col min="9252" max="9252" width="10.7109375" style="129" customWidth="1"/>
    <col min="9253" max="9253" width="11.85546875" style="129" bestFit="1" customWidth="1"/>
    <col min="9254" max="9257" width="15.42578125" style="129" bestFit="1" customWidth="1"/>
    <col min="9258" max="9258" width="13.7109375" style="129" bestFit="1" customWidth="1"/>
    <col min="9259" max="9259" width="17.7109375" style="129" bestFit="1" customWidth="1"/>
    <col min="9260" max="9474" width="9.140625" style="129"/>
    <col min="9475" max="9475" width="20.42578125" style="129" bestFit="1" customWidth="1"/>
    <col min="9476" max="9476" width="9.42578125" style="129" customWidth="1"/>
    <col min="9477" max="9477" width="8" style="129" customWidth="1"/>
    <col min="9478" max="9478" width="12.5703125" style="129" customWidth="1"/>
    <col min="9479" max="9479" width="7.140625" style="129" customWidth="1"/>
    <col min="9480" max="9480" width="54.28515625" style="129" customWidth="1"/>
    <col min="9481" max="9481" width="11.85546875" style="129" bestFit="1" customWidth="1"/>
    <col min="9482" max="9482" width="11.85546875" style="129" customWidth="1"/>
    <col min="9483" max="9486" width="15.42578125" style="129" bestFit="1" customWidth="1"/>
    <col min="9487" max="9487" width="10.5703125" style="129" bestFit="1" customWidth="1"/>
    <col min="9488" max="9488" width="13.28515625" style="129" bestFit="1" customWidth="1"/>
    <col min="9489" max="9489" width="2.7109375" style="129" customWidth="1"/>
    <col min="9490" max="9490" width="12.42578125" style="129" bestFit="1" customWidth="1"/>
    <col min="9491" max="9491" width="11.85546875" style="129" bestFit="1" customWidth="1"/>
    <col min="9492" max="9495" width="15.42578125" style="129" bestFit="1" customWidth="1"/>
    <col min="9496" max="9496" width="10.5703125" style="129" bestFit="1" customWidth="1"/>
    <col min="9497" max="9497" width="17.7109375" style="129" bestFit="1" customWidth="1"/>
    <col min="9498" max="9498" width="2.7109375" style="129" customWidth="1"/>
    <col min="9499" max="9499" width="12.42578125" style="129" bestFit="1" customWidth="1"/>
    <col min="9500" max="9500" width="11.85546875" style="129" bestFit="1" customWidth="1"/>
    <col min="9501" max="9504" width="15.42578125" style="129" bestFit="1" customWidth="1"/>
    <col min="9505" max="9505" width="13.7109375" style="129" bestFit="1" customWidth="1"/>
    <col min="9506" max="9506" width="13.28515625" style="129" bestFit="1" customWidth="1"/>
    <col min="9507" max="9507" width="2.7109375" style="129" customWidth="1"/>
    <col min="9508" max="9508" width="10.7109375" style="129" customWidth="1"/>
    <col min="9509" max="9509" width="11.85546875" style="129" bestFit="1" customWidth="1"/>
    <col min="9510" max="9513" width="15.42578125" style="129" bestFit="1" customWidth="1"/>
    <col min="9514" max="9514" width="13.7109375" style="129" bestFit="1" customWidth="1"/>
    <col min="9515" max="9515" width="17.7109375" style="129" bestFit="1" customWidth="1"/>
    <col min="9516" max="9730" width="9.140625" style="129"/>
    <col min="9731" max="9731" width="20.42578125" style="129" bestFit="1" customWidth="1"/>
    <col min="9732" max="9732" width="9.42578125" style="129" customWidth="1"/>
    <col min="9733" max="9733" width="8" style="129" customWidth="1"/>
    <col min="9734" max="9734" width="12.5703125" style="129" customWidth="1"/>
    <col min="9735" max="9735" width="7.140625" style="129" customWidth="1"/>
    <col min="9736" max="9736" width="54.28515625" style="129" customWidth="1"/>
    <col min="9737" max="9737" width="11.85546875" style="129" bestFit="1" customWidth="1"/>
    <col min="9738" max="9738" width="11.85546875" style="129" customWidth="1"/>
    <col min="9739" max="9742" width="15.42578125" style="129" bestFit="1" customWidth="1"/>
    <col min="9743" max="9743" width="10.5703125" style="129" bestFit="1" customWidth="1"/>
    <col min="9744" max="9744" width="13.28515625" style="129" bestFit="1" customWidth="1"/>
    <col min="9745" max="9745" width="2.7109375" style="129" customWidth="1"/>
    <col min="9746" max="9746" width="12.42578125" style="129" bestFit="1" customWidth="1"/>
    <col min="9747" max="9747" width="11.85546875" style="129" bestFit="1" customWidth="1"/>
    <col min="9748" max="9751" width="15.42578125" style="129" bestFit="1" customWidth="1"/>
    <col min="9752" max="9752" width="10.5703125" style="129" bestFit="1" customWidth="1"/>
    <col min="9753" max="9753" width="17.7109375" style="129" bestFit="1" customWidth="1"/>
    <col min="9754" max="9754" width="2.7109375" style="129" customWidth="1"/>
    <col min="9755" max="9755" width="12.42578125" style="129" bestFit="1" customWidth="1"/>
    <col min="9756" max="9756" width="11.85546875" style="129" bestFit="1" customWidth="1"/>
    <col min="9757" max="9760" width="15.42578125" style="129" bestFit="1" customWidth="1"/>
    <col min="9761" max="9761" width="13.7109375" style="129" bestFit="1" customWidth="1"/>
    <col min="9762" max="9762" width="13.28515625" style="129" bestFit="1" customWidth="1"/>
    <col min="9763" max="9763" width="2.7109375" style="129" customWidth="1"/>
    <col min="9764" max="9764" width="10.7109375" style="129" customWidth="1"/>
    <col min="9765" max="9765" width="11.85546875" style="129" bestFit="1" customWidth="1"/>
    <col min="9766" max="9769" width="15.42578125" style="129" bestFit="1" customWidth="1"/>
    <col min="9770" max="9770" width="13.7109375" style="129" bestFit="1" customWidth="1"/>
    <col min="9771" max="9771" width="17.7109375" style="129" bestFit="1" customWidth="1"/>
    <col min="9772" max="9986" width="9.140625" style="129"/>
    <col min="9987" max="9987" width="20.42578125" style="129" bestFit="1" customWidth="1"/>
    <col min="9988" max="9988" width="9.42578125" style="129" customWidth="1"/>
    <col min="9989" max="9989" width="8" style="129" customWidth="1"/>
    <col min="9990" max="9990" width="12.5703125" style="129" customWidth="1"/>
    <col min="9991" max="9991" width="7.140625" style="129" customWidth="1"/>
    <col min="9992" max="9992" width="54.28515625" style="129" customWidth="1"/>
    <col min="9993" max="9993" width="11.85546875" style="129" bestFit="1" customWidth="1"/>
    <col min="9994" max="9994" width="11.85546875" style="129" customWidth="1"/>
    <col min="9995" max="9998" width="15.42578125" style="129" bestFit="1" customWidth="1"/>
    <col min="9999" max="9999" width="10.5703125" style="129" bestFit="1" customWidth="1"/>
    <col min="10000" max="10000" width="13.28515625" style="129" bestFit="1" customWidth="1"/>
    <col min="10001" max="10001" width="2.7109375" style="129" customWidth="1"/>
    <col min="10002" max="10002" width="12.42578125" style="129" bestFit="1" customWidth="1"/>
    <col min="10003" max="10003" width="11.85546875" style="129" bestFit="1" customWidth="1"/>
    <col min="10004" max="10007" width="15.42578125" style="129" bestFit="1" customWidth="1"/>
    <col min="10008" max="10008" width="10.5703125" style="129" bestFit="1" customWidth="1"/>
    <col min="10009" max="10009" width="17.7109375" style="129" bestFit="1" customWidth="1"/>
    <col min="10010" max="10010" width="2.7109375" style="129" customWidth="1"/>
    <col min="10011" max="10011" width="12.42578125" style="129" bestFit="1" customWidth="1"/>
    <col min="10012" max="10012" width="11.85546875" style="129" bestFit="1" customWidth="1"/>
    <col min="10013" max="10016" width="15.42578125" style="129" bestFit="1" customWidth="1"/>
    <col min="10017" max="10017" width="13.7109375" style="129" bestFit="1" customWidth="1"/>
    <col min="10018" max="10018" width="13.28515625" style="129" bestFit="1" customWidth="1"/>
    <col min="10019" max="10019" width="2.7109375" style="129" customWidth="1"/>
    <col min="10020" max="10020" width="10.7109375" style="129" customWidth="1"/>
    <col min="10021" max="10021" width="11.85546875" style="129" bestFit="1" customWidth="1"/>
    <col min="10022" max="10025" width="15.42578125" style="129" bestFit="1" customWidth="1"/>
    <col min="10026" max="10026" width="13.7109375" style="129" bestFit="1" customWidth="1"/>
    <col min="10027" max="10027" width="17.7109375" style="129" bestFit="1" customWidth="1"/>
    <col min="10028" max="10242" width="9.140625" style="129"/>
    <col min="10243" max="10243" width="20.42578125" style="129" bestFit="1" customWidth="1"/>
    <col min="10244" max="10244" width="9.42578125" style="129" customWidth="1"/>
    <col min="10245" max="10245" width="8" style="129" customWidth="1"/>
    <col min="10246" max="10246" width="12.5703125" style="129" customWidth="1"/>
    <col min="10247" max="10247" width="7.140625" style="129" customWidth="1"/>
    <col min="10248" max="10248" width="54.28515625" style="129" customWidth="1"/>
    <col min="10249" max="10249" width="11.85546875" style="129" bestFit="1" customWidth="1"/>
    <col min="10250" max="10250" width="11.85546875" style="129" customWidth="1"/>
    <col min="10251" max="10254" width="15.42578125" style="129" bestFit="1" customWidth="1"/>
    <col min="10255" max="10255" width="10.5703125" style="129" bestFit="1" customWidth="1"/>
    <col min="10256" max="10256" width="13.28515625" style="129" bestFit="1" customWidth="1"/>
    <col min="10257" max="10257" width="2.7109375" style="129" customWidth="1"/>
    <col min="10258" max="10258" width="12.42578125" style="129" bestFit="1" customWidth="1"/>
    <col min="10259" max="10259" width="11.85546875" style="129" bestFit="1" customWidth="1"/>
    <col min="10260" max="10263" width="15.42578125" style="129" bestFit="1" customWidth="1"/>
    <col min="10264" max="10264" width="10.5703125" style="129" bestFit="1" customWidth="1"/>
    <col min="10265" max="10265" width="17.7109375" style="129" bestFit="1" customWidth="1"/>
    <col min="10266" max="10266" width="2.7109375" style="129" customWidth="1"/>
    <col min="10267" max="10267" width="12.42578125" style="129" bestFit="1" customWidth="1"/>
    <col min="10268" max="10268" width="11.85546875" style="129" bestFit="1" customWidth="1"/>
    <col min="10269" max="10272" width="15.42578125" style="129" bestFit="1" customWidth="1"/>
    <col min="10273" max="10273" width="13.7109375" style="129" bestFit="1" customWidth="1"/>
    <col min="10274" max="10274" width="13.28515625" style="129" bestFit="1" customWidth="1"/>
    <col min="10275" max="10275" width="2.7109375" style="129" customWidth="1"/>
    <col min="10276" max="10276" width="10.7109375" style="129" customWidth="1"/>
    <col min="10277" max="10277" width="11.85546875" style="129" bestFit="1" customWidth="1"/>
    <col min="10278" max="10281" width="15.42578125" style="129" bestFit="1" customWidth="1"/>
    <col min="10282" max="10282" width="13.7109375" style="129" bestFit="1" customWidth="1"/>
    <col min="10283" max="10283" width="17.7109375" style="129" bestFit="1" customWidth="1"/>
    <col min="10284" max="10498" width="9.140625" style="129"/>
    <col min="10499" max="10499" width="20.42578125" style="129" bestFit="1" customWidth="1"/>
    <col min="10500" max="10500" width="9.42578125" style="129" customWidth="1"/>
    <col min="10501" max="10501" width="8" style="129" customWidth="1"/>
    <col min="10502" max="10502" width="12.5703125" style="129" customWidth="1"/>
    <col min="10503" max="10503" width="7.140625" style="129" customWidth="1"/>
    <col min="10504" max="10504" width="54.28515625" style="129" customWidth="1"/>
    <col min="10505" max="10505" width="11.85546875" style="129" bestFit="1" customWidth="1"/>
    <col min="10506" max="10506" width="11.85546875" style="129" customWidth="1"/>
    <col min="10507" max="10510" width="15.42578125" style="129" bestFit="1" customWidth="1"/>
    <col min="10511" max="10511" width="10.5703125" style="129" bestFit="1" customWidth="1"/>
    <col min="10512" max="10512" width="13.28515625" style="129" bestFit="1" customWidth="1"/>
    <col min="10513" max="10513" width="2.7109375" style="129" customWidth="1"/>
    <col min="10514" max="10514" width="12.42578125" style="129" bestFit="1" customWidth="1"/>
    <col min="10515" max="10515" width="11.85546875" style="129" bestFit="1" customWidth="1"/>
    <col min="10516" max="10519" width="15.42578125" style="129" bestFit="1" customWidth="1"/>
    <col min="10520" max="10520" width="10.5703125" style="129" bestFit="1" customWidth="1"/>
    <col min="10521" max="10521" width="17.7109375" style="129" bestFit="1" customWidth="1"/>
    <col min="10522" max="10522" width="2.7109375" style="129" customWidth="1"/>
    <col min="10523" max="10523" width="12.42578125" style="129" bestFit="1" customWidth="1"/>
    <col min="10524" max="10524" width="11.85546875" style="129" bestFit="1" customWidth="1"/>
    <col min="10525" max="10528" width="15.42578125" style="129" bestFit="1" customWidth="1"/>
    <col min="10529" max="10529" width="13.7109375" style="129" bestFit="1" customWidth="1"/>
    <col min="10530" max="10530" width="13.28515625" style="129" bestFit="1" customWidth="1"/>
    <col min="10531" max="10531" width="2.7109375" style="129" customWidth="1"/>
    <col min="10532" max="10532" width="10.7109375" style="129" customWidth="1"/>
    <col min="10533" max="10533" width="11.85546875" style="129" bestFit="1" customWidth="1"/>
    <col min="10534" max="10537" width="15.42578125" style="129" bestFit="1" customWidth="1"/>
    <col min="10538" max="10538" width="13.7109375" style="129" bestFit="1" customWidth="1"/>
    <col min="10539" max="10539" width="17.7109375" style="129" bestFit="1" customWidth="1"/>
    <col min="10540" max="10754" width="9.140625" style="129"/>
    <col min="10755" max="10755" width="20.42578125" style="129" bestFit="1" customWidth="1"/>
    <col min="10756" max="10756" width="9.42578125" style="129" customWidth="1"/>
    <col min="10757" max="10757" width="8" style="129" customWidth="1"/>
    <col min="10758" max="10758" width="12.5703125" style="129" customWidth="1"/>
    <col min="10759" max="10759" width="7.140625" style="129" customWidth="1"/>
    <col min="10760" max="10760" width="54.28515625" style="129" customWidth="1"/>
    <col min="10761" max="10761" width="11.85546875" style="129" bestFit="1" customWidth="1"/>
    <col min="10762" max="10762" width="11.85546875" style="129" customWidth="1"/>
    <col min="10763" max="10766" width="15.42578125" style="129" bestFit="1" customWidth="1"/>
    <col min="10767" max="10767" width="10.5703125" style="129" bestFit="1" customWidth="1"/>
    <col min="10768" max="10768" width="13.28515625" style="129" bestFit="1" customWidth="1"/>
    <col min="10769" max="10769" width="2.7109375" style="129" customWidth="1"/>
    <col min="10770" max="10770" width="12.42578125" style="129" bestFit="1" customWidth="1"/>
    <col min="10771" max="10771" width="11.85546875" style="129" bestFit="1" customWidth="1"/>
    <col min="10772" max="10775" width="15.42578125" style="129" bestFit="1" customWidth="1"/>
    <col min="10776" max="10776" width="10.5703125" style="129" bestFit="1" customWidth="1"/>
    <col min="10777" max="10777" width="17.7109375" style="129" bestFit="1" customWidth="1"/>
    <col min="10778" max="10778" width="2.7109375" style="129" customWidth="1"/>
    <col min="10779" max="10779" width="12.42578125" style="129" bestFit="1" customWidth="1"/>
    <col min="10780" max="10780" width="11.85546875" style="129" bestFit="1" customWidth="1"/>
    <col min="10781" max="10784" width="15.42578125" style="129" bestFit="1" customWidth="1"/>
    <col min="10785" max="10785" width="13.7109375" style="129" bestFit="1" customWidth="1"/>
    <col min="10786" max="10786" width="13.28515625" style="129" bestFit="1" customWidth="1"/>
    <col min="10787" max="10787" width="2.7109375" style="129" customWidth="1"/>
    <col min="10788" max="10788" width="10.7109375" style="129" customWidth="1"/>
    <col min="10789" max="10789" width="11.85546875" style="129" bestFit="1" customWidth="1"/>
    <col min="10790" max="10793" width="15.42578125" style="129" bestFit="1" customWidth="1"/>
    <col min="10794" max="10794" width="13.7109375" style="129" bestFit="1" customWidth="1"/>
    <col min="10795" max="10795" width="17.7109375" style="129" bestFit="1" customWidth="1"/>
    <col min="10796" max="11010" width="9.140625" style="129"/>
    <col min="11011" max="11011" width="20.42578125" style="129" bestFit="1" customWidth="1"/>
    <col min="11012" max="11012" width="9.42578125" style="129" customWidth="1"/>
    <col min="11013" max="11013" width="8" style="129" customWidth="1"/>
    <col min="11014" max="11014" width="12.5703125" style="129" customWidth="1"/>
    <col min="11015" max="11015" width="7.140625" style="129" customWidth="1"/>
    <col min="11016" max="11016" width="54.28515625" style="129" customWidth="1"/>
    <col min="11017" max="11017" width="11.85546875" style="129" bestFit="1" customWidth="1"/>
    <col min="11018" max="11018" width="11.85546875" style="129" customWidth="1"/>
    <col min="11019" max="11022" width="15.42578125" style="129" bestFit="1" customWidth="1"/>
    <col min="11023" max="11023" width="10.5703125" style="129" bestFit="1" customWidth="1"/>
    <col min="11024" max="11024" width="13.28515625" style="129" bestFit="1" customWidth="1"/>
    <col min="11025" max="11025" width="2.7109375" style="129" customWidth="1"/>
    <col min="11026" max="11026" width="12.42578125" style="129" bestFit="1" customWidth="1"/>
    <col min="11027" max="11027" width="11.85546875" style="129" bestFit="1" customWidth="1"/>
    <col min="11028" max="11031" width="15.42578125" style="129" bestFit="1" customWidth="1"/>
    <col min="11032" max="11032" width="10.5703125" style="129" bestFit="1" customWidth="1"/>
    <col min="11033" max="11033" width="17.7109375" style="129" bestFit="1" customWidth="1"/>
    <col min="11034" max="11034" width="2.7109375" style="129" customWidth="1"/>
    <col min="11035" max="11035" width="12.42578125" style="129" bestFit="1" customWidth="1"/>
    <col min="11036" max="11036" width="11.85546875" style="129" bestFit="1" customWidth="1"/>
    <col min="11037" max="11040" width="15.42578125" style="129" bestFit="1" customWidth="1"/>
    <col min="11041" max="11041" width="13.7109375" style="129" bestFit="1" customWidth="1"/>
    <col min="11042" max="11042" width="13.28515625" style="129" bestFit="1" customWidth="1"/>
    <col min="11043" max="11043" width="2.7109375" style="129" customWidth="1"/>
    <col min="11044" max="11044" width="10.7109375" style="129" customWidth="1"/>
    <col min="11045" max="11045" width="11.85546875" style="129" bestFit="1" customWidth="1"/>
    <col min="11046" max="11049" width="15.42578125" style="129" bestFit="1" customWidth="1"/>
    <col min="11050" max="11050" width="13.7109375" style="129" bestFit="1" customWidth="1"/>
    <col min="11051" max="11051" width="17.7109375" style="129" bestFit="1" customWidth="1"/>
    <col min="11052" max="11266" width="9.140625" style="129"/>
    <col min="11267" max="11267" width="20.42578125" style="129" bestFit="1" customWidth="1"/>
    <col min="11268" max="11268" width="9.42578125" style="129" customWidth="1"/>
    <col min="11269" max="11269" width="8" style="129" customWidth="1"/>
    <col min="11270" max="11270" width="12.5703125" style="129" customWidth="1"/>
    <col min="11271" max="11271" width="7.140625" style="129" customWidth="1"/>
    <col min="11272" max="11272" width="54.28515625" style="129" customWidth="1"/>
    <col min="11273" max="11273" width="11.85546875" style="129" bestFit="1" customWidth="1"/>
    <col min="11274" max="11274" width="11.85546875" style="129" customWidth="1"/>
    <col min="11275" max="11278" width="15.42578125" style="129" bestFit="1" customWidth="1"/>
    <col min="11279" max="11279" width="10.5703125" style="129" bestFit="1" customWidth="1"/>
    <col min="11280" max="11280" width="13.28515625" style="129" bestFit="1" customWidth="1"/>
    <col min="11281" max="11281" width="2.7109375" style="129" customWidth="1"/>
    <col min="11282" max="11282" width="12.42578125" style="129" bestFit="1" customWidth="1"/>
    <col min="11283" max="11283" width="11.85546875" style="129" bestFit="1" customWidth="1"/>
    <col min="11284" max="11287" width="15.42578125" style="129" bestFit="1" customWidth="1"/>
    <col min="11288" max="11288" width="10.5703125" style="129" bestFit="1" customWidth="1"/>
    <col min="11289" max="11289" width="17.7109375" style="129" bestFit="1" customWidth="1"/>
    <col min="11290" max="11290" width="2.7109375" style="129" customWidth="1"/>
    <col min="11291" max="11291" width="12.42578125" style="129" bestFit="1" customWidth="1"/>
    <col min="11292" max="11292" width="11.85546875" style="129" bestFit="1" customWidth="1"/>
    <col min="11293" max="11296" width="15.42578125" style="129" bestFit="1" customWidth="1"/>
    <col min="11297" max="11297" width="13.7109375" style="129" bestFit="1" customWidth="1"/>
    <col min="11298" max="11298" width="13.28515625" style="129" bestFit="1" customWidth="1"/>
    <col min="11299" max="11299" width="2.7109375" style="129" customWidth="1"/>
    <col min="11300" max="11300" width="10.7109375" style="129" customWidth="1"/>
    <col min="11301" max="11301" width="11.85546875" style="129" bestFit="1" customWidth="1"/>
    <col min="11302" max="11305" width="15.42578125" style="129" bestFit="1" customWidth="1"/>
    <col min="11306" max="11306" width="13.7109375" style="129" bestFit="1" customWidth="1"/>
    <col min="11307" max="11307" width="17.7109375" style="129" bestFit="1" customWidth="1"/>
    <col min="11308" max="11522" width="9.140625" style="129"/>
    <col min="11523" max="11523" width="20.42578125" style="129" bestFit="1" customWidth="1"/>
    <col min="11524" max="11524" width="9.42578125" style="129" customWidth="1"/>
    <col min="11525" max="11525" width="8" style="129" customWidth="1"/>
    <col min="11526" max="11526" width="12.5703125" style="129" customWidth="1"/>
    <col min="11527" max="11527" width="7.140625" style="129" customWidth="1"/>
    <col min="11528" max="11528" width="54.28515625" style="129" customWidth="1"/>
    <col min="11529" max="11529" width="11.85546875" style="129" bestFit="1" customWidth="1"/>
    <col min="11530" max="11530" width="11.85546875" style="129" customWidth="1"/>
    <col min="11531" max="11534" width="15.42578125" style="129" bestFit="1" customWidth="1"/>
    <col min="11535" max="11535" width="10.5703125" style="129" bestFit="1" customWidth="1"/>
    <col min="11536" max="11536" width="13.28515625" style="129" bestFit="1" customWidth="1"/>
    <col min="11537" max="11537" width="2.7109375" style="129" customWidth="1"/>
    <col min="11538" max="11538" width="12.42578125" style="129" bestFit="1" customWidth="1"/>
    <col min="11539" max="11539" width="11.85546875" style="129" bestFit="1" customWidth="1"/>
    <col min="11540" max="11543" width="15.42578125" style="129" bestFit="1" customWidth="1"/>
    <col min="11544" max="11544" width="10.5703125" style="129" bestFit="1" customWidth="1"/>
    <col min="11545" max="11545" width="17.7109375" style="129" bestFit="1" customWidth="1"/>
    <col min="11546" max="11546" width="2.7109375" style="129" customWidth="1"/>
    <col min="11547" max="11547" width="12.42578125" style="129" bestFit="1" customWidth="1"/>
    <col min="11548" max="11548" width="11.85546875" style="129" bestFit="1" customWidth="1"/>
    <col min="11549" max="11552" width="15.42578125" style="129" bestFit="1" customWidth="1"/>
    <col min="11553" max="11553" width="13.7109375" style="129" bestFit="1" customWidth="1"/>
    <col min="11554" max="11554" width="13.28515625" style="129" bestFit="1" customWidth="1"/>
    <col min="11555" max="11555" width="2.7109375" style="129" customWidth="1"/>
    <col min="11556" max="11556" width="10.7109375" style="129" customWidth="1"/>
    <col min="11557" max="11557" width="11.85546875" style="129" bestFit="1" customWidth="1"/>
    <col min="11558" max="11561" width="15.42578125" style="129" bestFit="1" customWidth="1"/>
    <col min="11562" max="11562" width="13.7109375" style="129" bestFit="1" customWidth="1"/>
    <col min="11563" max="11563" width="17.7109375" style="129" bestFit="1" customWidth="1"/>
    <col min="11564" max="11778" width="9.140625" style="129"/>
    <col min="11779" max="11779" width="20.42578125" style="129" bestFit="1" customWidth="1"/>
    <col min="11780" max="11780" width="9.42578125" style="129" customWidth="1"/>
    <col min="11781" max="11781" width="8" style="129" customWidth="1"/>
    <col min="11782" max="11782" width="12.5703125" style="129" customWidth="1"/>
    <col min="11783" max="11783" width="7.140625" style="129" customWidth="1"/>
    <col min="11784" max="11784" width="54.28515625" style="129" customWidth="1"/>
    <col min="11785" max="11785" width="11.85546875" style="129" bestFit="1" customWidth="1"/>
    <col min="11786" max="11786" width="11.85546875" style="129" customWidth="1"/>
    <col min="11787" max="11790" width="15.42578125" style="129" bestFit="1" customWidth="1"/>
    <col min="11791" max="11791" width="10.5703125" style="129" bestFit="1" customWidth="1"/>
    <col min="11792" max="11792" width="13.28515625" style="129" bestFit="1" customWidth="1"/>
    <col min="11793" max="11793" width="2.7109375" style="129" customWidth="1"/>
    <col min="11794" max="11794" width="12.42578125" style="129" bestFit="1" customWidth="1"/>
    <col min="11795" max="11795" width="11.85546875" style="129" bestFit="1" customWidth="1"/>
    <col min="11796" max="11799" width="15.42578125" style="129" bestFit="1" customWidth="1"/>
    <col min="11800" max="11800" width="10.5703125" style="129" bestFit="1" customWidth="1"/>
    <col min="11801" max="11801" width="17.7109375" style="129" bestFit="1" customWidth="1"/>
    <col min="11802" max="11802" width="2.7109375" style="129" customWidth="1"/>
    <col min="11803" max="11803" width="12.42578125" style="129" bestFit="1" customWidth="1"/>
    <col min="11804" max="11804" width="11.85546875" style="129" bestFit="1" customWidth="1"/>
    <col min="11805" max="11808" width="15.42578125" style="129" bestFit="1" customWidth="1"/>
    <col min="11809" max="11809" width="13.7109375" style="129" bestFit="1" customWidth="1"/>
    <col min="11810" max="11810" width="13.28515625" style="129" bestFit="1" customWidth="1"/>
    <col min="11811" max="11811" width="2.7109375" style="129" customWidth="1"/>
    <col min="11812" max="11812" width="10.7109375" style="129" customWidth="1"/>
    <col min="11813" max="11813" width="11.85546875" style="129" bestFit="1" customWidth="1"/>
    <col min="11814" max="11817" width="15.42578125" style="129" bestFit="1" customWidth="1"/>
    <col min="11818" max="11818" width="13.7109375" style="129" bestFit="1" customWidth="1"/>
    <col min="11819" max="11819" width="17.7109375" style="129" bestFit="1" customWidth="1"/>
    <col min="11820" max="12034" width="9.140625" style="129"/>
    <col min="12035" max="12035" width="20.42578125" style="129" bestFit="1" customWidth="1"/>
    <col min="12036" max="12036" width="9.42578125" style="129" customWidth="1"/>
    <col min="12037" max="12037" width="8" style="129" customWidth="1"/>
    <col min="12038" max="12038" width="12.5703125" style="129" customWidth="1"/>
    <col min="12039" max="12039" width="7.140625" style="129" customWidth="1"/>
    <col min="12040" max="12040" width="54.28515625" style="129" customWidth="1"/>
    <col min="12041" max="12041" width="11.85546875" style="129" bestFit="1" customWidth="1"/>
    <col min="12042" max="12042" width="11.85546875" style="129" customWidth="1"/>
    <col min="12043" max="12046" width="15.42578125" style="129" bestFit="1" customWidth="1"/>
    <col min="12047" max="12047" width="10.5703125" style="129" bestFit="1" customWidth="1"/>
    <col min="12048" max="12048" width="13.28515625" style="129" bestFit="1" customWidth="1"/>
    <col min="12049" max="12049" width="2.7109375" style="129" customWidth="1"/>
    <col min="12050" max="12050" width="12.42578125" style="129" bestFit="1" customWidth="1"/>
    <col min="12051" max="12051" width="11.85546875" style="129" bestFit="1" customWidth="1"/>
    <col min="12052" max="12055" width="15.42578125" style="129" bestFit="1" customWidth="1"/>
    <col min="12056" max="12056" width="10.5703125" style="129" bestFit="1" customWidth="1"/>
    <col min="12057" max="12057" width="17.7109375" style="129" bestFit="1" customWidth="1"/>
    <col min="12058" max="12058" width="2.7109375" style="129" customWidth="1"/>
    <col min="12059" max="12059" width="12.42578125" style="129" bestFit="1" customWidth="1"/>
    <col min="12060" max="12060" width="11.85546875" style="129" bestFit="1" customWidth="1"/>
    <col min="12061" max="12064" width="15.42578125" style="129" bestFit="1" customWidth="1"/>
    <col min="12065" max="12065" width="13.7109375" style="129" bestFit="1" customWidth="1"/>
    <col min="12066" max="12066" width="13.28515625" style="129" bestFit="1" customWidth="1"/>
    <col min="12067" max="12067" width="2.7109375" style="129" customWidth="1"/>
    <col min="12068" max="12068" width="10.7109375" style="129" customWidth="1"/>
    <col min="12069" max="12069" width="11.85546875" style="129" bestFit="1" customWidth="1"/>
    <col min="12070" max="12073" width="15.42578125" style="129" bestFit="1" customWidth="1"/>
    <col min="12074" max="12074" width="13.7109375" style="129" bestFit="1" customWidth="1"/>
    <col min="12075" max="12075" width="17.7109375" style="129" bestFit="1" customWidth="1"/>
    <col min="12076" max="12290" width="9.140625" style="129"/>
    <col min="12291" max="12291" width="20.42578125" style="129" bestFit="1" customWidth="1"/>
    <col min="12292" max="12292" width="9.42578125" style="129" customWidth="1"/>
    <col min="12293" max="12293" width="8" style="129" customWidth="1"/>
    <col min="12294" max="12294" width="12.5703125" style="129" customWidth="1"/>
    <col min="12295" max="12295" width="7.140625" style="129" customWidth="1"/>
    <col min="12296" max="12296" width="54.28515625" style="129" customWidth="1"/>
    <col min="12297" max="12297" width="11.85546875" style="129" bestFit="1" customWidth="1"/>
    <col min="12298" max="12298" width="11.85546875" style="129" customWidth="1"/>
    <col min="12299" max="12302" width="15.42578125" style="129" bestFit="1" customWidth="1"/>
    <col min="12303" max="12303" width="10.5703125" style="129" bestFit="1" customWidth="1"/>
    <col min="12304" max="12304" width="13.28515625" style="129" bestFit="1" customWidth="1"/>
    <col min="12305" max="12305" width="2.7109375" style="129" customWidth="1"/>
    <col min="12306" max="12306" width="12.42578125" style="129" bestFit="1" customWidth="1"/>
    <col min="12307" max="12307" width="11.85546875" style="129" bestFit="1" customWidth="1"/>
    <col min="12308" max="12311" width="15.42578125" style="129" bestFit="1" customWidth="1"/>
    <col min="12312" max="12312" width="10.5703125" style="129" bestFit="1" customWidth="1"/>
    <col min="12313" max="12313" width="17.7109375" style="129" bestFit="1" customWidth="1"/>
    <col min="12314" max="12314" width="2.7109375" style="129" customWidth="1"/>
    <col min="12315" max="12315" width="12.42578125" style="129" bestFit="1" customWidth="1"/>
    <col min="12316" max="12316" width="11.85546875" style="129" bestFit="1" customWidth="1"/>
    <col min="12317" max="12320" width="15.42578125" style="129" bestFit="1" customWidth="1"/>
    <col min="12321" max="12321" width="13.7109375" style="129" bestFit="1" customWidth="1"/>
    <col min="12322" max="12322" width="13.28515625" style="129" bestFit="1" customWidth="1"/>
    <col min="12323" max="12323" width="2.7109375" style="129" customWidth="1"/>
    <col min="12324" max="12324" width="10.7109375" style="129" customWidth="1"/>
    <col min="12325" max="12325" width="11.85546875" style="129" bestFit="1" customWidth="1"/>
    <col min="12326" max="12329" width="15.42578125" style="129" bestFit="1" customWidth="1"/>
    <col min="12330" max="12330" width="13.7109375" style="129" bestFit="1" customWidth="1"/>
    <col min="12331" max="12331" width="17.7109375" style="129" bestFit="1" customWidth="1"/>
    <col min="12332" max="12546" width="9.140625" style="129"/>
    <col min="12547" max="12547" width="20.42578125" style="129" bestFit="1" customWidth="1"/>
    <col min="12548" max="12548" width="9.42578125" style="129" customWidth="1"/>
    <col min="12549" max="12549" width="8" style="129" customWidth="1"/>
    <col min="12550" max="12550" width="12.5703125" style="129" customWidth="1"/>
    <col min="12551" max="12551" width="7.140625" style="129" customWidth="1"/>
    <col min="12552" max="12552" width="54.28515625" style="129" customWidth="1"/>
    <col min="12553" max="12553" width="11.85546875" style="129" bestFit="1" customWidth="1"/>
    <col min="12554" max="12554" width="11.85546875" style="129" customWidth="1"/>
    <col min="12555" max="12558" width="15.42578125" style="129" bestFit="1" customWidth="1"/>
    <col min="12559" max="12559" width="10.5703125" style="129" bestFit="1" customWidth="1"/>
    <col min="12560" max="12560" width="13.28515625" style="129" bestFit="1" customWidth="1"/>
    <col min="12561" max="12561" width="2.7109375" style="129" customWidth="1"/>
    <col min="12562" max="12562" width="12.42578125" style="129" bestFit="1" customWidth="1"/>
    <col min="12563" max="12563" width="11.85546875" style="129" bestFit="1" customWidth="1"/>
    <col min="12564" max="12567" width="15.42578125" style="129" bestFit="1" customWidth="1"/>
    <col min="12568" max="12568" width="10.5703125" style="129" bestFit="1" customWidth="1"/>
    <col min="12569" max="12569" width="17.7109375" style="129" bestFit="1" customWidth="1"/>
    <col min="12570" max="12570" width="2.7109375" style="129" customWidth="1"/>
    <col min="12571" max="12571" width="12.42578125" style="129" bestFit="1" customWidth="1"/>
    <col min="12572" max="12572" width="11.85546875" style="129" bestFit="1" customWidth="1"/>
    <col min="12573" max="12576" width="15.42578125" style="129" bestFit="1" customWidth="1"/>
    <col min="12577" max="12577" width="13.7109375" style="129" bestFit="1" customWidth="1"/>
    <col min="12578" max="12578" width="13.28515625" style="129" bestFit="1" customWidth="1"/>
    <col min="12579" max="12579" width="2.7109375" style="129" customWidth="1"/>
    <col min="12580" max="12580" width="10.7109375" style="129" customWidth="1"/>
    <col min="12581" max="12581" width="11.85546875" style="129" bestFit="1" customWidth="1"/>
    <col min="12582" max="12585" width="15.42578125" style="129" bestFit="1" customWidth="1"/>
    <col min="12586" max="12586" width="13.7109375" style="129" bestFit="1" customWidth="1"/>
    <col min="12587" max="12587" width="17.7109375" style="129" bestFit="1" customWidth="1"/>
    <col min="12588" max="12802" width="9.140625" style="129"/>
    <col min="12803" max="12803" width="20.42578125" style="129" bestFit="1" customWidth="1"/>
    <col min="12804" max="12804" width="9.42578125" style="129" customWidth="1"/>
    <col min="12805" max="12805" width="8" style="129" customWidth="1"/>
    <col min="12806" max="12806" width="12.5703125" style="129" customWidth="1"/>
    <col min="12807" max="12807" width="7.140625" style="129" customWidth="1"/>
    <col min="12808" max="12808" width="54.28515625" style="129" customWidth="1"/>
    <col min="12809" max="12809" width="11.85546875" style="129" bestFit="1" customWidth="1"/>
    <col min="12810" max="12810" width="11.85546875" style="129" customWidth="1"/>
    <col min="12811" max="12814" width="15.42578125" style="129" bestFit="1" customWidth="1"/>
    <col min="12815" max="12815" width="10.5703125" style="129" bestFit="1" customWidth="1"/>
    <col min="12816" max="12816" width="13.28515625" style="129" bestFit="1" customWidth="1"/>
    <col min="12817" max="12817" width="2.7109375" style="129" customWidth="1"/>
    <col min="12818" max="12818" width="12.42578125" style="129" bestFit="1" customWidth="1"/>
    <col min="12819" max="12819" width="11.85546875" style="129" bestFit="1" customWidth="1"/>
    <col min="12820" max="12823" width="15.42578125" style="129" bestFit="1" customWidth="1"/>
    <col min="12824" max="12824" width="10.5703125" style="129" bestFit="1" customWidth="1"/>
    <col min="12825" max="12825" width="17.7109375" style="129" bestFit="1" customWidth="1"/>
    <col min="12826" max="12826" width="2.7109375" style="129" customWidth="1"/>
    <col min="12827" max="12827" width="12.42578125" style="129" bestFit="1" customWidth="1"/>
    <col min="12828" max="12828" width="11.85546875" style="129" bestFit="1" customWidth="1"/>
    <col min="12829" max="12832" width="15.42578125" style="129" bestFit="1" customWidth="1"/>
    <col min="12833" max="12833" width="13.7109375" style="129" bestFit="1" customWidth="1"/>
    <col min="12834" max="12834" width="13.28515625" style="129" bestFit="1" customWidth="1"/>
    <col min="12835" max="12835" width="2.7109375" style="129" customWidth="1"/>
    <col min="12836" max="12836" width="10.7109375" style="129" customWidth="1"/>
    <col min="12837" max="12837" width="11.85546875" style="129" bestFit="1" customWidth="1"/>
    <col min="12838" max="12841" width="15.42578125" style="129" bestFit="1" customWidth="1"/>
    <col min="12842" max="12842" width="13.7109375" style="129" bestFit="1" customWidth="1"/>
    <col min="12843" max="12843" width="17.7109375" style="129" bestFit="1" customWidth="1"/>
    <col min="12844" max="13058" width="9.140625" style="129"/>
    <col min="13059" max="13059" width="20.42578125" style="129" bestFit="1" customWidth="1"/>
    <col min="13060" max="13060" width="9.42578125" style="129" customWidth="1"/>
    <col min="13061" max="13061" width="8" style="129" customWidth="1"/>
    <col min="13062" max="13062" width="12.5703125" style="129" customWidth="1"/>
    <col min="13063" max="13063" width="7.140625" style="129" customWidth="1"/>
    <col min="13064" max="13064" width="54.28515625" style="129" customWidth="1"/>
    <col min="13065" max="13065" width="11.85546875" style="129" bestFit="1" customWidth="1"/>
    <col min="13066" max="13066" width="11.85546875" style="129" customWidth="1"/>
    <col min="13067" max="13070" width="15.42578125" style="129" bestFit="1" customWidth="1"/>
    <col min="13071" max="13071" width="10.5703125" style="129" bestFit="1" customWidth="1"/>
    <col min="13072" max="13072" width="13.28515625" style="129" bestFit="1" customWidth="1"/>
    <col min="13073" max="13073" width="2.7109375" style="129" customWidth="1"/>
    <col min="13074" max="13074" width="12.42578125" style="129" bestFit="1" customWidth="1"/>
    <col min="13075" max="13075" width="11.85546875" style="129" bestFit="1" customWidth="1"/>
    <col min="13076" max="13079" width="15.42578125" style="129" bestFit="1" customWidth="1"/>
    <col min="13080" max="13080" width="10.5703125" style="129" bestFit="1" customWidth="1"/>
    <col min="13081" max="13081" width="17.7109375" style="129" bestFit="1" customWidth="1"/>
    <col min="13082" max="13082" width="2.7109375" style="129" customWidth="1"/>
    <col min="13083" max="13083" width="12.42578125" style="129" bestFit="1" customWidth="1"/>
    <col min="13084" max="13084" width="11.85546875" style="129" bestFit="1" customWidth="1"/>
    <col min="13085" max="13088" width="15.42578125" style="129" bestFit="1" customWidth="1"/>
    <col min="13089" max="13089" width="13.7109375" style="129" bestFit="1" customWidth="1"/>
    <col min="13090" max="13090" width="13.28515625" style="129" bestFit="1" customWidth="1"/>
    <col min="13091" max="13091" width="2.7109375" style="129" customWidth="1"/>
    <col min="13092" max="13092" width="10.7109375" style="129" customWidth="1"/>
    <col min="13093" max="13093" width="11.85546875" style="129" bestFit="1" customWidth="1"/>
    <col min="13094" max="13097" width="15.42578125" style="129" bestFit="1" customWidth="1"/>
    <col min="13098" max="13098" width="13.7109375" style="129" bestFit="1" customWidth="1"/>
    <col min="13099" max="13099" width="17.7109375" style="129" bestFit="1" customWidth="1"/>
    <col min="13100" max="13314" width="9.140625" style="129"/>
    <col min="13315" max="13315" width="20.42578125" style="129" bestFit="1" customWidth="1"/>
    <col min="13316" max="13316" width="9.42578125" style="129" customWidth="1"/>
    <col min="13317" max="13317" width="8" style="129" customWidth="1"/>
    <col min="13318" max="13318" width="12.5703125" style="129" customWidth="1"/>
    <col min="13319" max="13319" width="7.140625" style="129" customWidth="1"/>
    <col min="13320" max="13320" width="54.28515625" style="129" customWidth="1"/>
    <col min="13321" max="13321" width="11.85546875" style="129" bestFit="1" customWidth="1"/>
    <col min="13322" max="13322" width="11.85546875" style="129" customWidth="1"/>
    <col min="13323" max="13326" width="15.42578125" style="129" bestFit="1" customWidth="1"/>
    <col min="13327" max="13327" width="10.5703125" style="129" bestFit="1" customWidth="1"/>
    <col min="13328" max="13328" width="13.28515625" style="129" bestFit="1" customWidth="1"/>
    <col min="13329" max="13329" width="2.7109375" style="129" customWidth="1"/>
    <col min="13330" max="13330" width="12.42578125" style="129" bestFit="1" customWidth="1"/>
    <col min="13331" max="13331" width="11.85546875" style="129" bestFit="1" customWidth="1"/>
    <col min="13332" max="13335" width="15.42578125" style="129" bestFit="1" customWidth="1"/>
    <col min="13336" max="13336" width="10.5703125" style="129" bestFit="1" customWidth="1"/>
    <col min="13337" max="13337" width="17.7109375" style="129" bestFit="1" customWidth="1"/>
    <col min="13338" max="13338" width="2.7109375" style="129" customWidth="1"/>
    <col min="13339" max="13339" width="12.42578125" style="129" bestFit="1" customWidth="1"/>
    <col min="13340" max="13340" width="11.85546875" style="129" bestFit="1" customWidth="1"/>
    <col min="13341" max="13344" width="15.42578125" style="129" bestFit="1" customWidth="1"/>
    <col min="13345" max="13345" width="13.7109375" style="129" bestFit="1" customWidth="1"/>
    <col min="13346" max="13346" width="13.28515625" style="129" bestFit="1" customWidth="1"/>
    <col min="13347" max="13347" width="2.7109375" style="129" customWidth="1"/>
    <col min="13348" max="13348" width="10.7109375" style="129" customWidth="1"/>
    <col min="13349" max="13349" width="11.85546875" style="129" bestFit="1" customWidth="1"/>
    <col min="13350" max="13353" width="15.42578125" style="129" bestFit="1" customWidth="1"/>
    <col min="13354" max="13354" width="13.7109375" style="129" bestFit="1" customWidth="1"/>
    <col min="13355" max="13355" width="17.7109375" style="129" bestFit="1" customWidth="1"/>
    <col min="13356" max="13570" width="9.140625" style="129"/>
    <col min="13571" max="13571" width="20.42578125" style="129" bestFit="1" customWidth="1"/>
    <col min="13572" max="13572" width="9.42578125" style="129" customWidth="1"/>
    <col min="13573" max="13573" width="8" style="129" customWidth="1"/>
    <col min="13574" max="13574" width="12.5703125" style="129" customWidth="1"/>
    <col min="13575" max="13575" width="7.140625" style="129" customWidth="1"/>
    <col min="13576" max="13576" width="54.28515625" style="129" customWidth="1"/>
    <col min="13577" max="13577" width="11.85546875" style="129" bestFit="1" customWidth="1"/>
    <col min="13578" max="13578" width="11.85546875" style="129" customWidth="1"/>
    <col min="13579" max="13582" width="15.42578125" style="129" bestFit="1" customWidth="1"/>
    <col min="13583" max="13583" width="10.5703125" style="129" bestFit="1" customWidth="1"/>
    <col min="13584" max="13584" width="13.28515625" style="129" bestFit="1" customWidth="1"/>
    <col min="13585" max="13585" width="2.7109375" style="129" customWidth="1"/>
    <col min="13586" max="13586" width="12.42578125" style="129" bestFit="1" customWidth="1"/>
    <col min="13587" max="13587" width="11.85546875" style="129" bestFit="1" customWidth="1"/>
    <col min="13588" max="13591" width="15.42578125" style="129" bestFit="1" customWidth="1"/>
    <col min="13592" max="13592" width="10.5703125" style="129" bestFit="1" customWidth="1"/>
    <col min="13593" max="13593" width="17.7109375" style="129" bestFit="1" customWidth="1"/>
    <col min="13594" max="13594" width="2.7109375" style="129" customWidth="1"/>
    <col min="13595" max="13595" width="12.42578125" style="129" bestFit="1" customWidth="1"/>
    <col min="13596" max="13596" width="11.85546875" style="129" bestFit="1" customWidth="1"/>
    <col min="13597" max="13600" width="15.42578125" style="129" bestFit="1" customWidth="1"/>
    <col min="13601" max="13601" width="13.7109375" style="129" bestFit="1" customWidth="1"/>
    <col min="13602" max="13602" width="13.28515625" style="129" bestFit="1" customWidth="1"/>
    <col min="13603" max="13603" width="2.7109375" style="129" customWidth="1"/>
    <col min="13604" max="13604" width="10.7109375" style="129" customWidth="1"/>
    <col min="13605" max="13605" width="11.85546875" style="129" bestFit="1" customWidth="1"/>
    <col min="13606" max="13609" width="15.42578125" style="129" bestFit="1" customWidth="1"/>
    <col min="13610" max="13610" width="13.7109375" style="129" bestFit="1" customWidth="1"/>
    <col min="13611" max="13611" width="17.7109375" style="129" bestFit="1" customWidth="1"/>
    <col min="13612" max="13826" width="9.140625" style="129"/>
    <col min="13827" max="13827" width="20.42578125" style="129" bestFit="1" customWidth="1"/>
    <col min="13828" max="13828" width="9.42578125" style="129" customWidth="1"/>
    <col min="13829" max="13829" width="8" style="129" customWidth="1"/>
    <col min="13830" max="13830" width="12.5703125" style="129" customWidth="1"/>
    <col min="13831" max="13831" width="7.140625" style="129" customWidth="1"/>
    <col min="13832" max="13832" width="54.28515625" style="129" customWidth="1"/>
    <col min="13833" max="13833" width="11.85546875" style="129" bestFit="1" customWidth="1"/>
    <col min="13834" max="13834" width="11.85546875" style="129" customWidth="1"/>
    <col min="13835" max="13838" width="15.42578125" style="129" bestFit="1" customWidth="1"/>
    <col min="13839" max="13839" width="10.5703125" style="129" bestFit="1" customWidth="1"/>
    <col min="13840" max="13840" width="13.28515625" style="129" bestFit="1" customWidth="1"/>
    <col min="13841" max="13841" width="2.7109375" style="129" customWidth="1"/>
    <col min="13842" max="13842" width="12.42578125" style="129" bestFit="1" customWidth="1"/>
    <col min="13843" max="13843" width="11.85546875" style="129" bestFit="1" customWidth="1"/>
    <col min="13844" max="13847" width="15.42578125" style="129" bestFit="1" customWidth="1"/>
    <col min="13848" max="13848" width="10.5703125" style="129" bestFit="1" customWidth="1"/>
    <col min="13849" max="13849" width="17.7109375" style="129" bestFit="1" customWidth="1"/>
    <col min="13850" max="13850" width="2.7109375" style="129" customWidth="1"/>
    <col min="13851" max="13851" width="12.42578125" style="129" bestFit="1" customWidth="1"/>
    <col min="13852" max="13852" width="11.85546875" style="129" bestFit="1" customWidth="1"/>
    <col min="13853" max="13856" width="15.42578125" style="129" bestFit="1" customWidth="1"/>
    <col min="13857" max="13857" width="13.7109375" style="129" bestFit="1" customWidth="1"/>
    <col min="13858" max="13858" width="13.28515625" style="129" bestFit="1" customWidth="1"/>
    <col min="13859" max="13859" width="2.7109375" style="129" customWidth="1"/>
    <col min="13860" max="13860" width="10.7109375" style="129" customWidth="1"/>
    <col min="13861" max="13861" width="11.85546875" style="129" bestFit="1" customWidth="1"/>
    <col min="13862" max="13865" width="15.42578125" style="129" bestFit="1" customWidth="1"/>
    <col min="13866" max="13866" width="13.7109375" style="129" bestFit="1" customWidth="1"/>
    <col min="13867" max="13867" width="17.7109375" style="129" bestFit="1" customWidth="1"/>
    <col min="13868" max="14082" width="9.140625" style="129"/>
    <col min="14083" max="14083" width="20.42578125" style="129" bestFit="1" customWidth="1"/>
    <col min="14084" max="14084" width="9.42578125" style="129" customWidth="1"/>
    <col min="14085" max="14085" width="8" style="129" customWidth="1"/>
    <col min="14086" max="14086" width="12.5703125" style="129" customWidth="1"/>
    <col min="14087" max="14087" width="7.140625" style="129" customWidth="1"/>
    <col min="14088" max="14088" width="54.28515625" style="129" customWidth="1"/>
    <col min="14089" max="14089" width="11.85546875" style="129" bestFit="1" customWidth="1"/>
    <col min="14090" max="14090" width="11.85546875" style="129" customWidth="1"/>
    <col min="14091" max="14094" width="15.42578125" style="129" bestFit="1" customWidth="1"/>
    <col min="14095" max="14095" width="10.5703125" style="129" bestFit="1" customWidth="1"/>
    <col min="14096" max="14096" width="13.28515625" style="129" bestFit="1" customWidth="1"/>
    <col min="14097" max="14097" width="2.7109375" style="129" customWidth="1"/>
    <col min="14098" max="14098" width="12.42578125" style="129" bestFit="1" customWidth="1"/>
    <col min="14099" max="14099" width="11.85546875" style="129" bestFit="1" customWidth="1"/>
    <col min="14100" max="14103" width="15.42578125" style="129" bestFit="1" customWidth="1"/>
    <col min="14104" max="14104" width="10.5703125" style="129" bestFit="1" customWidth="1"/>
    <col min="14105" max="14105" width="17.7109375" style="129" bestFit="1" customWidth="1"/>
    <col min="14106" max="14106" width="2.7109375" style="129" customWidth="1"/>
    <col min="14107" max="14107" width="12.42578125" style="129" bestFit="1" customWidth="1"/>
    <col min="14108" max="14108" width="11.85546875" style="129" bestFit="1" customWidth="1"/>
    <col min="14109" max="14112" width="15.42578125" style="129" bestFit="1" customWidth="1"/>
    <col min="14113" max="14113" width="13.7109375" style="129" bestFit="1" customWidth="1"/>
    <col min="14114" max="14114" width="13.28515625" style="129" bestFit="1" customWidth="1"/>
    <col min="14115" max="14115" width="2.7109375" style="129" customWidth="1"/>
    <col min="14116" max="14116" width="10.7109375" style="129" customWidth="1"/>
    <col min="14117" max="14117" width="11.85546875" style="129" bestFit="1" customWidth="1"/>
    <col min="14118" max="14121" width="15.42578125" style="129" bestFit="1" customWidth="1"/>
    <col min="14122" max="14122" width="13.7109375" style="129" bestFit="1" customWidth="1"/>
    <col min="14123" max="14123" width="17.7109375" style="129" bestFit="1" customWidth="1"/>
    <col min="14124" max="14338" width="9.140625" style="129"/>
    <col min="14339" max="14339" width="20.42578125" style="129" bestFit="1" customWidth="1"/>
    <col min="14340" max="14340" width="9.42578125" style="129" customWidth="1"/>
    <col min="14341" max="14341" width="8" style="129" customWidth="1"/>
    <col min="14342" max="14342" width="12.5703125" style="129" customWidth="1"/>
    <col min="14343" max="14343" width="7.140625" style="129" customWidth="1"/>
    <col min="14344" max="14344" width="54.28515625" style="129" customWidth="1"/>
    <col min="14345" max="14345" width="11.85546875" style="129" bestFit="1" customWidth="1"/>
    <col min="14346" max="14346" width="11.85546875" style="129" customWidth="1"/>
    <col min="14347" max="14350" width="15.42578125" style="129" bestFit="1" customWidth="1"/>
    <col min="14351" max="14351" width="10.5703125" style="129" bestFit="1" customWidth="1"/>
    <col min="14352" max="14352" width="13.28515625" style="129" bestFit="1" customWidth="1"/>
    <col min="14353" max="14353" width="2.7109375" style="129" customWidth="1"/>
    <col min="14354" max="14354" width="12.42578125" style="129" bestFit="1" customWidth="1"/>
    <col min="14355" max="14355" width="11.85546875" style="129" bestFit="1" customWidth="1"/>
    <col min="14356" max="14359" width="15.42578125" style="129" bestFit="1" customWidth="1"/>
    <col min="14360" max="14360" width="10.5703125" style="129" bestFit="1" customWidth="1"/>
    <col min="14361" max="14361" width="17.7109375" style="129" bestFit="1" customWidth="1"/>
    <col min="14362" max="14362" width="2.7109375" style="129" customWidth="1"/>
    <col min="14363" max="14363" width="12.42578125" style="129" bestFit="1" customWidth="1"/>
    <col min="14364" max="14364" width="11.85546875" style="129" bestFit="1" customWidth="1"/>
    <col min="14365" max="14368" width="15.42578125" style="129" bestFit="1" customWidth="1"/>
    <col min="14369" max="14369" width="13.7109375" style="129" bestFit="1" customWidth="1"/>
    <col min="14370" max="14370" width="13.28515625" style="129" bestFit="1" customWidth="1"/>
    <col min="14371" max="14371" width="2.7109375" style="129" customWidth="1"/>
    <col min="14372" max="14372" width="10.7109375" style="129" customWidth="1"/>
    <col min="14373" max="14373" width="11.85546875" style="129" bestFit="1" customWidth="1"/>
    <col min="14374" max="14377" width="15.42578125" style="129" bestFit="1" customWidth="1"/>
    <col min="14378" max="14378" width="13.7109375" style="129" bestFit="1" customWidth="1"/>
    <col min="14379" max="14379" width="17.7109375" style="129" bestFit="1" customWidth="1"/>
    <col min="14380" max="14594" width="9.140625" style="129"/>
    <col min="14595" max="14595" width="20.42578125" style="129" bestFit="1" customWidth="1"/>
    <col min="14596" max="14596" width="9.42578125" style="129" customWidth="1"/>
    <col min="14597" max="14597" width="8" style="129" customWidth="1"/>
    <col min="14598" max="14598" width="12.5703125" style="129" customWidth="1"/>
    <col min="14599" max="14599" width="7.140625" style="129" customWidth="1"/>
    <col min="14600" max="14600" width="54.28515625" style="129" customWidth="1"/>
    <col min="14601" max="14601" width="11.85546875" style="129" bestFit="1" customWidth="1"/>
    <col min="14602" max="14602" width="11.85546875" style="129" customWidth="1"/>
    <col min="14603" max="14606" width="15.42578125" style="129" bestFit="1" customWidth="1"/>
    <col min="14607" max="14607" width="10.5703125" style="129" bestFit="1" customWidth="1"/>
    <col min="14608" max="14608" width="13.28515625" style="129" bestFit="1" customWidth="1"/>
    <col min="14609" max="14609" width="2.7109375" style="129" customWidth="1"/>
    <col min="14610" max="14610" width="12.42578125" style="129" bestFit="1" customWidth="1"/>
    <col min="14611" max="14611" width="11.85546875" style="129" bestFit="1" customWidth="1"/>
    <col min="14612" max="14615" width="15.42578125" style="129" bestFit="1" customWidth="1"/>
    <col min="14616" max="14616" width="10.5703125" style="129" bestFit="1" customWidth="1"/>
    <col min="14617" max="14617" width="17.7109375" style="129" bestFit="1" customWidth="1"/>
    <col min="14618" max="14618" width="2.7109375" style="129" customWidth="1"/>
    <col min="14619" max="14619" width="12.42578125" style="129" bestFit="1" customWidth="1"/>
    <col min="14620" max="14620" width="11.85546875" style="129" bestFit="1" customWidth="1"/>
    <col min="14621" max="14624" width="15.42578125" style="129" bestFit="1" customWidth="1"/>
    <col min="14625" max="14625" width="13.7109375" style="129" bestFit="1" customWidth="1"/>
    <col min="14626" max="14626" width="13.28515625" style="129" bestFit="1" customWidth="1"/>
    <col min="14627" max="14627" width="2.7109375" style="129" customWidth="1"/>
    <col min="14628" max="14628" width="10.7109375" style="129" customWidth="1"/>
    <col min="14629" max="14629" width="11.85546875" style="129" bestFit="1" customWidth="1"/>
    <col min="14630" max="14633" width="15.42578125" style="129" bestFit="1" customWidth="1"/>
    <col min="14634" max="14634" width="13.7109375" style="129" bestFit="1" customWidth="1"/>
    <col min="14635" max="14635" width="17.7109375" style="129" bestFit="1" customWidth="1"/>
    <col min="14636" max="14850" width="9.140625" style="129"/>
    <col min="14851" max="14851" width="20.42578125" style="129" bestFit="1" customWidth="1"/>
    <col min="14852" max="14852" width="9.42578125" style="129" customWidth="1"/>
    <col min="14853" max="14853" width="8" style="129" customWidth="1"/>
    <col min="14854" max="14854" width="12.5703125" style="129" customWidth="1"/>
    <col min="14855" max="14855" width="7.140625" style="129" customWidth="1"/>
    <col min="14856" max="14856" width="54.28515625" style="129" customWidth="1"/>
    <col min="14857" max="14857" width="11.85546875" style="129" bestFit="1" customWidth="1"/>
    <col min="14858" max="14858" width="11.85546875" style="129" customWidth="1"/>
    <col min="14859" max="14862" width="15.42578125" style="129" bestFit="1" customWidth="1"/>
    <col min="14863" max="14863" width="10.5703125" style="129" bestFit="1" customWidth="1"/>
    <col min="14864" max="14864" width="13.28515625" style="129" bestFit="1" customWidth="1"/>
    <col min="14865" max="14865" width="2.7109375" style="129" customWidth="1"/>
    <col min="14866" max="14866" width="12.42578125" style="129" bestFit="1" customWidth="1"/>
    <col min="14867" max="14867" width="11.85546875" style="129" bestFit="1" customWidth="1"/>
    <col min="14868" max="14871" width="15.42578125" style="129" bestFit="1" customWidth="1"/>
    <col min="14872" max="14872" width="10.5703125" style="129" bestFit="1" customWidth="1"/>
    <col min="14873" max="14873" width="17.7109375" style="129" bestFit="1" customWidth="1"/>
    <col min="14874" max="14874" width="2.7109375" style="129" customWidth="1"/>
    <col min="14875" max="14875" width="12.42578125" style="129" bestFit="1" customWidth="1"/>
    <col min="14876" max="14876" width="11.85546875" style="129" bestFit="1" customWidth="1"/>
    <col min="14877" max="14880" width="15.42578125" style="129" bestFit="1" customWidth="1"/>
    <col min="14881" max="14881" width="13.7109375" style="129" bestFit="1" customWidth="1"/>
    <col min="14882" max="14882" width="13.28515625" style="129" bestFit="1" customWidth="1"/>
    <col min="14883" max="14883" width="2.7109375" style="129" customWidth="1"/>
    <col min="14884" max="14884" width="10.7109375" style="129" customWidth="1"/>
    <col min="14885" max="14885" width="11.85546875" style="129" bestFit="1" customWidth="1"/>
    <col min="14886" max="14889" width="15.42578125" style="129" bestFit="1" customWidth="1"/>
    <col min="14890" max="14890" width="13.7109375" style="129" bestFit="1" customWidth="1"/>
    <col min="14891" max="14891" width="17.7109375" style="129" bestFit="1" customWidth="1"/>
    <col min="14892" max="15106" width="9.140625" style="129"/>
    <col min="15107" max="15107" width="20.42578125" style="129" bestFit="1" customWidth="1"/>
    <col min="15108" max="15108" width="9.42578125" style="129" customWidth="1"/>
    <col min="15109" max="15109" width="8" style="129" customWidth="1"/>
    <col min="15110" max="15110" width="12.5703125" style="129" customWidth="1"/>
    <col min="15111" max="15111" width="7.140625" style="129" customWidth="1"/>
    <col min="15112" max="15112" width="54.28515625" style="129" customWidth="1"/>
    <col min="15113" max="15113" width="11.85546875" style="129" bestFit="1" customWidth="1"/>
    <col min="15114" max="15114" width="11.85546875" style="129" customWidth="1"/>
    <col min="15115" max="15118" width="15.42578125" style="129" bestFit="1" customWidth="1"/>
    <col min="15119" max="15119" width="10.5703125" style="129" bestFit="1" customWidth="1"/>
    <col min="15120" max="15120" width="13.28515625" style="129" bestFit="1" customWidth="1"/>
    <col min="15121" max="15121" width="2.7109375" style="129" customWidth="1"/>
    <col min="15122" max="15122" width="12.42578125" style="129" bestFit="1" customWidth="1"/>
    <col min="15123" max="15123" width="11.85546875" style="129" bestFit="1" customWidth="1"/>
    <col min="15124" max="15127" width="15.42578125" style="129" bestFit="1" customWidth="1"/>
    <col min="15128" max="15128" width="10.5703125" style="129" bestFit="1" customWidth="1"/>
    <col min="15129" max="15129" width="17.7109375" style="129" bestFit="1" customWidth="1"/>
    <col min="15130" max="15130" width="2.7109375" style="129" customWidth="1"/>
    <col min="15131" max="15131" width="12.42578125" style="129" bestFit="1" customWidth="1"/>
    <col min="15132" max="15132" width="11.85546875" style="129" bestFit="1" customWidth="1"/>
    <col min="15133" max="15136" width="15.42578125" style="129" bestFit="1" customWidth="1"/>
    <col min="15137" max="15137" width="13.7109375" style="129" bestFit="1" customWidth="1"/>
    <col min="15138" max="15138" width="13.28515625" style="129" bestFit="1" customWidth="1"/>
    <col min="15139" max="15139" width="2.7109375" style="129" customWidth="1"/>
    <col min="15140" max="15140" width="10.7109375" style="129" customWidth="1"/>
    <col min="15141" max="15141" width="11.85546875" style="129" bestFit="1" customWidth="1"/>
    <col min="15142" max="15145" width="15.42578125" style="129" bestFit="1" customWidth="1"/>
    <col min="15146" max="15146" width="13.7109375" style="129" bestFit="1" customWidth="1"/>
    <col min="15147" max="15147" width="17.7109375" style="129" bestFit="1" customWidth="1"/>
    <col min="15148" max="15362" width="9.140625" style="129"/>
    <col min="15363" max="15363" width="20.42578125" style="129" bestFit="1" customWidth="1"/>
    <col min="15364" max="15364" width="9.42578125" style="129" customWidth="1"/>
    <col min="15365" max="15365" width="8" style="129" customWidth="1"/>
    <col min="15366" max="15366" width="12.5703125" style="129" customWidth="1"/>
    <col min="15367" max="15367" width="7.140625" style="129" customWidth="1"/>
    <col min="15368" max="15368" width="54.28515625" style="129" customWidth="1"/>
    <col min="15369" max="15369" width="11.85546875" style="129" bestFit="1" customWidth="1"/>
    <col min="15370" max="15370" width="11.85546875" style="129" customWidth="1"/>
    <col min="15371" max="15374" width="15.42578125" style="129" bestFit="1" customWidth="1"/>
    <col min="15375" max="15375" width="10.5703125" style="129" bestFit="1" customWidth="1"/>
    <col min="15376" max="15376" width="13.28515625" style="129" bestFit="1" customWidth="1"/>
    <col min="15377" max="15377" width="2.7109375" style="129" customWidth="1"/>
    <col min="15378" max="15378" width="12.42578125" style="129" bestFit="1" customWidth="1"/>
    <col min="15379" max="15379" width="11.85546875" style="129" bestFit="1" customWidth="1"/>
    <col min="15380" max="15383" width="15.42578125" style="129" bestFit="1" customWidth="1"/>
    <col min="15384" max="15384" width="10.5703125" style="129" bestFit="1" customWidth="1"/>
    <col min="15385" max="15385" width="17.7109375" style="129" bestFit="1" customWidth="1"/>
    <col min="15386" max="15386" width="2.7109375" style="129" customWidth="1"/>
    <col min="15387" max="15387" width="12.42578125" style="129" bestFit="1" customWidth="1"/>
    <col min="15388" max="15388" width="11.85546875" style="129" bestFit="1" customWidth="1"/>
    <col min="15389" max="15392" width="15.42578125" style="129" bestFit="1" customWidth="1"/>
    <col min="15393" max="15393" width="13.7109375" style="129" bestFit="1" customWidth="1"/>
    <col min="15394" max="15394" width="13.28515625" style="129" bestFit="1" customWidth="1"/>
    <col min="15395" max="15395" width="2.7109375" style="129" customWidth="1"/>
    <col min="15396" max="15396" width="10.7109375" style="129" customWidth="1"/>
    <col min="15397" max="15397" width="11.85546875" style="129" bestFit="1" customWidth="1"/>
    <col min="15398" max="15401" width="15.42578125" style="129" bestFit="1" customWidth="1"/>
    <col min="15402" max="15402" width="13.7109375" style="129" bestFit="1" customWidth="1"/>
    <col min="15403" max="15403" width="17.7109375" style="129" bestFit="1" customWidth="1"/>
    <col min="15404" max="15618" width="9.140625" style="129"/>
    <col min="15619" max="15619" width="20.42578125" style="129" bestFit="1" customWidth="1"/>
    <col min="15620" max="15620" width="9.42578125" style="129" customWidth="1"/>
    <col min="15621" max="15621" width="8" style="129" customWidth="1"/>
    <col min="15622" max="15622" width="12.5703125" style="129" customWidth="1"/>
    <col min="15623" max="15623" width="7.140625" style="129" customWidth="1"/>
    <col min="15624" max="15624" width="54.28515625" style="129" customWidth="1"/>
    <col min="15625" max="15625" width="11.85546875" style="129" bestFit="1" customWidth="1"/>
    <col min="15626" max="15626" width="11.85546875" style="129" customWidth="1"/>
    <col min="15627" max="15630" width="15.42578125" style="129" bestFit="1" customWidth="1"/>
    <col min="15631" max="15631" width="10.5703125" style="129" bestFit="1" customWidth="1"/>
    <col min="15632" max="15632" width="13.28515625" style="129" bestFit="1" customWidth="1"/>
    <col min="15633" max="15633" width="2.7109375" style="129" customWidth="1"/>
    <col min="15634" max="15634" width="12.42578125" style="129" bestFit="1" customWidth="1"/>
    <col min="15635" max="15635" width="11.85546875" style="129" bestFit="1" customWidth="1"/>
    <col min="15636" max="15639" width="15.42578125" style="129" bestFit="1" customWidth="1"/>
    <col min="15640" max="15640" width="10.5703125" style="129" bestFit="1" customWidth="1"/>
    <col min="15641" max="15641" width="17.7109375" style="129" bestFit="1" customWidth="1"/>
    <col min="15642" max="15642" width="2.7109375" style="129" customWidth="1"/>
    <col min="15643" max="15643" width="12.42578125" style="129" bestFit="1" customWidth="1"/>
    <col min="15644" max="15644" width="11.85546875" style="129" bestFit="1" customWidth="1"/>
    <col min="15645" max="15648" width="15.42578125" style="129" bestFit="1" customWidth="1"/>
    <col min="15649" max="15649" width="13.7109375" style="129" bestFit="1" customWidth="1"/>
    <col min="15650" max="15650" width="13.28515625" style="129" bestFit="1" customWidth="1"/>
    <col min="15651" max="15651" width="2.7109375" style="129" customWidth="1"/>
    <col min="15652" max="15652" width="10.7109375" style="129" customWidth="1"/>
    <col min="15653" max="15653" width="11.85546875" style="129" bestFit="1" customWidth="1"/>
    <col min="15654" max="15657" width="15.42578125" style="129" bestFit="1" customWidth="1"/>
    <col min="15658" max="15658" width="13.7109375" style="129" bestFit="1" customWidth="1"/>
    <col min="15659" max="15659" width="17.7109375" style="129" bestFit="1" customWidth="1"/>
    <col min="15660" max="15874" width="9.140625" style="129"/>
    <col min="15875" max="15875" width="20.42578125" style="129" bestFit="1" customWidth="1"/>
    <col min="15876" max="15876" width="9.42578125" style="129" customWidth="1"/>
    <col min="15877" max="15877" width="8" style="129" customWidth="1"/>
    <col min="15878" max="15878" width="12.5703125" style="129" customWidth="1"/>
    <col min="15879" max="15879" width="7.140625" style="129" customWidth="1"/>
    <col min="15880" max="15880" width="54.28515625" style="129" customWidth="1"/>
    <col min="15881" max="15881" width="11.85546875" style="129" bestFit="1" customWidth="1"/>
    <col min="15882" max="15882" width="11.85546875" style="129" customWidth="1"/>
    <col min="15883" max="15886" width="15.42578125" style="129" bestFit="1" customWidth="1"/>
    <col min="15887" max="15887" width="10.5703125" style="129" bestFit="1" customWidth="1"/>
    <col min="15888" max="15888" width="13.28515625" style="129" bestFit="1" customWidth="1"/>
    <col min="15889" max="15889" width="2.7109375" style="129" customWidth="1"/>
    <col min="15890" max="15890" width="12.42578125" style="129" bestFit="1" customWidth="1"/>
    <col min="15891" max="15891" width="11.85546875" style="129" bestFit="1" customWidth="1"/>
    <col min="15892" max="15895" width="15.42578125" style="129" bestFit="1" customWidth="1"/>
    <col min="15896" max="15896" width="10.5703125" style="129" bestFit="1" customWidth="1"/>
    <col min="15897" max="15897" width="17.7109375" style="129" bestFit="1" customWidth="1"/>
    <col min="15898" max="15898" width="2.7109375" style="129" customWidth="1"/>
    <col min="15899" max="15899" width="12.42578125" style="129" bestFit="1" customWidth="1"/>
    <col min="15900" max="15900" width="11.85546875" style="129" bestFit="1" customWidth="1"/>
    <col min="15901" max="15904" width="15.42578125" style="129" bestFit="1" customWidth="1"/>
    <col min="15905" max="15905" width="13.7109375" style="129" bestFit="1" customWidth="1"/>
    <col min="15906" max="15906" width="13.28515625" style="129" bestFit="1" customWidth="1"/>
    <col min="15907" max="15907" width="2.7109375" style="129" customWidth="1"/>
    <col min="15908" max="15908" width="10.7109375" style="129" customWidth="1"/>
    <col min="15909" max="15909" width="11.85546875" style="129" bestFit="1" customWidth="1"/>
    <col min="15910" max="15913" width="15.42578125" style="129" bestFit="1" customWidth="1"/>
    <col min="15914" max="15914" width="13.7109375" style="129" bestFit="1" customWidth="1"/>
    <col min="15915" max="15915" width="17.7109375" style="129" bestFit="1" customWidth="1"/>
    <col min="15916" max="16130" width="9.140625" style="129"/>
    <col min="16131" max="16131" width="20.42578125" style="129" bestFit="1" customWidth="1"/>
    <col min="16132" max="16132" width="9.42578125" style="129" customWidth="1"/>
    <col min="16133" max="16133" width="8" style="129" customWidth="1"/>
    <col min="16134" max="16134" width="12.5703125" style="129" customWidth="1"/>
    <col min="16135" max="16135" width="7.140625" style="129" customWidth="1"/>
    <col min="16136" max="16136" width="54.28515625" style="129" customWidth="1"/>
    <col min="16137" max="16137" width="11.85546875" style="129" bestFit="1" customWidth="1"/>
    <col min="16138" max="16138" width="11.85546875" style="129" customWidth="1"/>
    <col min="16139" max="16142" width="15.42578125" style="129" bestFit="1" customWidth="1"/>
    <col min="16143" max="16143" width="10.5703125" style="129" bestFit="1" customWidth="1"/>
    <col min="16144" max="16144" width="13.28515625" style="129" bestFit="1" customWidth="1"/>
    <col min="16145" max="16145" width="2.7109375" style="129" customWidth="1"/>
    <col min="16146" max="16146" width="12.42578125" style="129" bestFit="1" customWidth="1"/>
    <col min="16147" max="16147" width="11.85546875" style="129" bestFit="1" customWidth="1"/>
    <col min="16148" max="16151" width="15.42578125" style="129" bestFit="1" customWidth="1"/>
    <col min="16152" max="16152" width="10.5703125" style="129" bestFit="1" customWidth="1"/>
    <col min="16153" max="16153" width="17.7109375" style="129" bestFit="1" customWidth="1"/>
    <col min="16154" max="16154" width="2.7109375" style="129" customWidth="1"/>
    <col min="16155" max="16155" width="12.42578125" style="129" bestFit="1" customWidth="1"/>
    <col min="16156" max="16156" width="11.85546875" style="129" bestFit="1" customWidth="1"/>
    <col min="16157" max="16160" width="15.42578125" style="129" bestFit="1" customWidth="1"/>
    <col min="16161" max="16161" width="13.7109375" style="129" bestFit="1" customWidth="1"/>
    <col min="16162" max="16162" width="13.28515625" style="129" bestFit="1" customWidth="1"/>
    <col min="16163" max="16163" width="2.7109375" style="129" customWidth="1"/>
    <col min="16164" max="16164" width="10.7109375" style="129" customWidth="1"/>
    <col min="16165" max="16165" width="11.85546875" style="129" bestFit="1" customWidth="1"/>
    <col min="16166" max="16169" width="15.42578125" style="129" bestFit="1" customWidth="1"/>
    <col min="16170" max="16170" width="13.7109375" style="129" bestFit="1" customWidth="1"/>
    <col min="16171" max="16171" width="17.7109375" style="129" bestFit="1" customWidth="1"/>
    <col min="16172" max="16384" width="9.140625" style="129"/>
  </cols>
  <sheetData>
    <row r="1" spans="1:62" x14ac:dyDescent="0.2">
      <c r="H1" s="210" t="s">
        <v>2</v>
      </c>
      <c r="I1" s="210"/>
      <c r="J1" s="210"/>
      <c r="K1" s="210"/>
      <c r="L1" s="210"/>
      <c r="M1" s="210"/>
      <c r="N1" s="210"/>
      <c r="O1" s="144"/>
      <c r="Q1" s="211" t="s">
        <v>3</v>
      </c>
      <c r="R1" s="211"/>
      <c r="S1" s="211"/>
      <c r="T1" s="211"/>
      <c r="U1" s="211"/>
      <c r="V1" s="211"/>
      <c r="W1" s="211"/>
      <c r="X1" s="211"/>
      <c r="Z1" s="212" t="s">
        <v>4</v>
      </c>
      <c r="AA1" s="212"/>
      <c r="AB1" s="212"/>
      <c r="AC1" s="212"/>
      <c r="AD1" s="212"/>
      <c r="AE1" s="212"/>
      <c r="AF1" s="212"/>
      <c r="AG1" s="212"/>
      <c r="AI1" s="213" t="s">
        <v>5</v>
      </c>
      <c r="AJ1" s="213"/>
      <c r="AK1" s="213"/>
      <c r="AL1" s="213"/>
      <c r="AM1" s="213"/>
      <c r="AN1" s="213"/>
      <c r="AO1" s="213"/>
      <c r="AP1" s="213"/>
      <c r="AQ1" s="213"/>
      <c r="AS1" s="211" t="s">
        <v>6</v>
      </c>
      <c r="AT1" s="211"/>
      <c r="AU1" s="211"/>
      <c r="AV1" s="211"/>
      <c r="AW1" s="211"/>
      <c r="AX1" s="211"/>
      <c r="AY1" s="211"/>
      <c r="AZ1" s="211"/>
    </row>
    <row r="2" spans="1:62" s="147" customFormat="1" ht="25.5" x14ac:dyDescent="0.2">
      <c r="A2" s="131" t="s">
        <v>69</v>
      </c>
      <c r="B2" s="132" t="s">
        <v>70</v>
      </c>
      <c r="C2" s="145" t="s">
        <v>71</v>
      </c>
      <c r="D2" s="145" t="s">
        <v>72</v>
      </c>
      <c r="E2" s="131" t="s">
        <v>73</v>
      </c>
      <c r="F2" s="133" t="s">
        <v>74</v>
      </c>
      <c r="G2" s="133" t="s">
        <v>75</v>
      </c>
      <c r="H2" s="134" t="s">
        <v>7</v>
      </c>
      <c r="I2" s="134" t="s">
        <v>8</v>
      </c>
      <c r="J2" s="134" t="s">
        <v>76</v>
      </c>
      <c r="K2" s="134" t="s">
        <v>77</v>
      </c>
      <c r="L2" s="134" t="s">
        <v>78</v>
      </c>
      <c r="M2" s="134" t="s">
        <v>79</v>
      </c>
      <c r="N2" s="134" t="s">
        <v>13</v>
      </c>
      <c r="O2" s="134" t="s">
        <v>80</v>
      </c>
      <c r="P2" s="146"/>
      <c r="Q2" s="135" t="s">
        <v>7</v>
      </c>
      <c r="R2" s="135" t="s">
        <v>8</v>
      </c>
      <c r="S2" s="135" t="s">
        <v>76</v>
      </c>
      <c r="T2" s="135" t="s">
        <v>77</v>
      </c>
      <c r="U2" s="135" t="s">
        <v>78</v>
      </c>
      <c r="V2" s="135" t="s">
        <v>79</v>
      </c>
      <c r="W2" s="135" t="s">
        <v>13</v>
      </c>
      <c r="X2" s="135" t="s">
        <v>80</v>
      </c>
      <c r="Y2" s="146"/>
      <c r="Z2" s="136" t="s">
        <v>7</v>
      </c>
      <c r="AA2" s="136" t="s">
        <v>8</v>
      </c>
      <c r="AB2" s="136" t="s">
        <v>76</v>
      </c>
      <c r="AC2" s="136" t="s">
        <v>77</v>
      </c>
      <c r="AD2" s="136" t="s">
        <v>78</v>
      </c>
      <c r="AE2" s="136" t="s">
        <v>79</v>
      </c>
      <c r="AF2" s="136" t="s">
        <v>13</v>
      </c>
      <c r="AG2" s="136" t="s">
        <v>80</v>
      </c>
      <c r="AH2" s="146"/>
      <c r="AI2" s="137" t="s">
        <v>7</v>
      </c>
      <c r="AJ2" s="137" t="s">
        <v>8</v>
      </c>
      <c r="AK2" s="137" t="s">
        <v>621</v>
      </c>
      <c r="AL2" s="137" t="s">
        <v>76</v>
      </c>
      <c r="AM2" s="137" t="s">
        <v>77</v>
      </c>
      <c r="AN2" s="137" t="s">
        <v>78</v>
      </c>
      <c r="AO2" s="137" t="s">
        <v>79</v>
      </c>
      <c r="AP2" s="137" t="s">
        <v>13</v>
      </c>
      <c r="AQ2" s="138" t="s">
        <v>80</v>
      </c>
      <c r="AR2" s="139"/>
      <c r="AS2" s="135" t="s">
        <v>7</v>
      </c>
      <c r="AT2" s="135" t="s">
        <v>8</v>
      </c>
      <c r="AU2" s="135" t="s">
        <v>76</v>
      </c>
      <c r="AV2" s="135" t="s">
        <v>77</v>
      </c>
      <c r="AW2" s="135" t="s">
        <v>78</v>
      </c>
      <c r="AX2" s="135" t="s">
        <v>79</v>
      </c>
      <c r="AY2" s="135" t="s">
        <v>13</v>
      </c>
      <c r="AZ2" s="181" t="s">
        <v>80</v>
      </c>
      <c r="BA2" s="146"/>
      <c r="BB2" s="146"/>
      <c r="BC2" s="146"/>
      <c r="BD2" s="146"/>
      <c r="BE2" s="146"/>
      <c r="BF2" s="146"/>
      <c r="BG2" s="146"/>
      <c r="BH2" s="146"/>
      <c r="BI2" s="146"/>
      <c r="BJ2" s="146"/>
    </row>
    <row r="3" spans="1:62" s="147" customFormat="1" x14ac:dyDescent="0.2">
      <c r="A3" s="126">
        <v>1</v>
      </c>
      <c r="B3" s="149" t="s">
        <v>140</v>
      </c>
      <c r="C3" s="150">
        <v>20</v>
      </c>
      <c r="D3" s="150" t="s">
        <v>220</v>
      </c>
      <c r="E3" s="148" t="s">
        <v>221</v>
      </c>
      <c r="F3" s="199">
        <v>4560.0200000000004</v>
      </c>
      <c r="G3" s="151" t="s">
        <v>120</v>
      </c>
      <c r="H3" s="165">
        <v>0</v>
      </c>
      <c r="I3" s="165"/>
      <c r="J3" s="165"/>
      <c r="K3" s="165"/>
      <c r="L3" s="165"/>
      <c r="M3" s="165"/>
      <c r="N3" s="165">
        <v>0</v>
      </c>
      <c r="O3" s="166">
        <f>H3-N3</f>
        <v>0</v>
      </c>
      <c r="P3" s="146"/>
      <c r="Q3" s="176">
        <v>0</v>
      </c>
      <c r="R3" s="176"/>
      <c r="S3" s="176"/>
      <c r="T3" s="176"/>
      <c r="U3" s="176"/>
      <c r="V3" s="176"/>
      <c r="W3" s="176">
        <v>0</v>
      </c>
      <c r="X3" s="177">
        <f>Q3-W3</f>
        <v>0</v>
      </c>
      <c r="Y3" s="168"/>
      <c r="Z3" s="178">
        <f>IFERROR(VLOOKUP(B3,[3]rptBudgetaryBudgetCrossOrganiza!$A$1:$M$478,4,FALSE),"0")</f>
        <v>0</v>
      </c>
      <c r="AA3" s="178">
        <f>IFERROR(VLOOKUP(B3,[3]rptBudgetaryBudgetCrossOrganiza!$A$1:$M$478,6,FALSE),"0")</f>
        <v>0</v>
      </c>
      <c r="AB3" s="178"/>
      <c r="AC3" s="178"/>
      <c r="AD3" s="178"/>
      <c r="AE3" s="178">
        <f>IFERROR(VLOOKUP(B3,[3]rptBudgetaryBudgetCrossOrganiza!$A$1:$M$478,9,FALSE),"0")</f>
        <v>0</v>
      </c>
      <c r="AF3" s="178">
        <v>0</v>
      </c>
      <c r="AG3" s="179">
        <f>AF3-AA3</f>
        <v>0</v>
      </c>
      <c r="AH3" s="168"/>
      <c r="AI3" s="170">
        <v>0</v>
      </c>
      <c r="AJ3" s="170">
        <v>0</v>
      </c>
      <c r="AK3" s="170">
        <f>AJ3</f>
        <v>0</v>
      </c>
      <c r="AL3" s="170">
        <f>IFERROR(VLOOKUP(B3,[4]rptBudgetaryBudgetCrossOrganiza!$A$434:$N$513,13,FALSE),"0")</f>
        <v>0</v>
      </c>
      <c r="AM3" s="170"/>
      <c r="AN3" s="170"/>
      <c r="AO3" s="170"/>
      <c r="AP3" s="170"/>
      <c r="AQ3" s="180"/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6"/>
      <c r="BF3" s="146"/>
      <c r="BG3" s="146"/>
      <c r="BH3" s="146"/>
      <c r="BI3" s="146"/>
      <c r="BJ3" s="146"/>
    </row>
    <row r="4" spans="1:62" x14ac:dyDescent="0.2">
      <c r="A4" s="126">
        <v>1</v>
      </c>
      <c r="B4" s="127" t="s">
        <v>141</v>
      </c>
      <c r="C4" s="150">
        <v>20</v>
      </c>
      <c r="D4" s="150" t="s">
        <v>220</v>
      </c>
      <c r="E4" s="148" t="s">
        <v>222</v>
      </c>
      <c r="F4" s="199">
        <v>4560.0200000000004</v>
      </c>
      <c r="G4" s="129" t="s">
        <v>120</v>
      </c>
      <c r="H4" s="165">
        <v>27565</v>
      </c>
      <c r="I4" s="165"/>
      <c r="J4" s="166"/>
      <c r="K4" s="166"/>
      <c r="L4" s="166"/>
      <c r="M4" s="166"/>
      <c r="N4" s="165">
        <v>22762</v>
      </c>
      <c r="O4" s="166">
        <f t="shared" ref="O4:O67" si="0">H4-N4</f>
        <v>4803</v>
      </c>
      <c r="Q4" s="176">
        <v>24860</v>
      </c>
      <c r="R4" s="176"/>
      <c r="S4" s="177"/>
      <c r="T4" s="177"/>
      <c r="U4" s="177"/>
      <c r="V4" s="177"/>
      <c r="W4" s="176">
        <v>24982.240000000002</v>
      </c>
      <c r="X4" s="177">
        <f t="shared" ref="X4:X67" si="1">Q4-W4</f>
        <v>-122.2400000000016</v>
      </c>
      <c r="Y4" s="142"/>
      <c r="Z4" s="178">
        <f>IFERROR(VLOOKUP(B4,[3]rptBudgetaryBudgetCrossOrganiza!$A$1:$M$478,4,FALSE),"0")</f>
        <v>26955</v>
      </c>
      <c r="AA4" s="178">
        <f>IFERROR(VLOOKUP(B4,[3]rptBudgetaryBudgetCrossOrganiza!$A$1:$M$478,6,FALSE),"0")</f>
        <v>26955</v>
      </c>
      <c r="AB4" s="179"/>
      <c r="AC4" s="179"/>
      <c r="AD4" s="179"/>
      <c r="AE4" s="178">
        <f>IFERROR(VLOOKUP(B4,[3]rptBudgetaryBudgetCrossOrganiza!$A$1:$M$478,9,FALSE),"0")</f>
        <v>0</v>
      </c>
      <c r="AF4" s="178">
        <v>0</v>
      </c>
      <c r="AG4" s="179">
        <f>AF4-AA4</f>
        <v>-26955</v>
      </c>
      <c r="AH4" s="142"/>
      <c r="AI4" s="180">
        <v>26955</v>
      </c>
      <c r="AJ4" s="180">
        <v>26955</v>
      </c>
      <c r="AK4" s="170">
        <f t="shared" ref="AK4:AK67" si="2">AJ4</f>
        <v>26955</v>
      </c>
      <c r="AL4" s="170">
        <f>IFERROR(VLOOKUP(B4,[4]rptBudgetaryBudgetCrossOrganiza!$A$434:$N$513,13,FALSE),"0")</f>
        <v>0</v>
      </c>
      <c r="AM4" s="180"/>
      <c r="AN4" s="180"/>
      <c r="AO4" s="180"/>
      <c r="AP4" s="180"/>
      <c r="AQ4" s="180"/>
      <c r="AR4" s="142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2"/>
      <c r="BB4" s="142"/>
      <c r="BC4" s="142"/>
      <c r="BD4" s="142"/>
    </row>
    <row r="5" spans="1:62" x14ac:dyDescent="0.2">
      <c r="A5" s="126">
        <v>1</v>
      </c>
      <c r="B5" s="127" t="s">
        <v>142</v>
      </c>
      <c r="C5" s="150">
        <v>20</v>
      </c>
      <c r="D5" s="150" t="s">
        <v>220</v>
      </c>
      <c r="E5" s="148" t="s">
        <v>223</v>
      </c>
      <c r="F5" s="199">
        <v>4560.0200000000004</v>
      </c>
      <c r="G5" s="129" t="s">
        <v>120</v>
      </c>
      <c r="H5" s="165">
        <v>26465</v>
      </c>
      <c r="I5" s="165"/>
      <c r="J5" s="166"/>
      <c r="K5" s="166"/>
      <c r="L5" s="166"/>
      <c r="M5" s="166"/>
      <c r="N5" s="165">
        <v>26564.720000000001</v>
      </c>
      <c r="O5" s="166">
        <f t="shared" si="0"/>
        <v>-99.720000000001164</v>
      </c>
      <c r="Q5" s="176">
        <v>27365</v>
      </c>
      <c r="R5" s="176"/>
      <c r="S5" s="177"/>
      <c r="T5" s="177"/>
      <c r="U5" s="177"/>
      <c r="V5" s="177"/>
      <c r="W5" s="176">
        <v>27361.759999999998</v>
      </c>
      <c r="X5" s="177">
        <f t="shared" si="1"/>
        <v>3.2400000000016007</v>
      </c>
      <c r="Y5" s="142"/>
      <c r="Z5" s="178">
        <f>IFERROR(VLOOKUP(B5,[3]rptBudgetaryBudgetCrossOrganiza!$A$1:$M$478,4,FALSE),"0")</f>
        <v>28185</v>
      </c>
      <c r="AA5" s="178">
        <f>IFERROR(VLOOKUP(B5,[3]rptBudgetaryBudgetCrossOrganiza!$A$1:$M$478,6,FALSE),"0")</f>
        <v>28185</v>
      </c>
      <c r="AB5" s="179"/>
      <c r="AC5" s="179"/>
      <c r="AD5" s="179"/>
      <c r="AE5" s="178">
        <f>IFERROR(VLOOKUP(B5,[3]rptBudgetaryBudgetCrossOrganiza!$A$1:$M$478,9,FALSE),"0")</f>
        <v>0</v>
      </c>
      <c r="AF5" s="178">
        <v>0</v>
      </c>
      <c r="AG5" s="179">
        <f t="shared" ref="AG5:AG68" si="3">AF5-AA5</f>
        <v>-28185</v>
      </c>
      <c r="AH5" s="142"/>
      <c r="AI5" s="180">
        <v>28185</v>
      </c>
      <c r="AJ5" s="180">
        <v>28185</v>
      </c>
      <c r="AK5" s="170">
        <f t="shared" si="2"/>
        <v>28185</v>
      </c>
      <c r="AL5" s="170">
        <f>IFERROR(VLOOKUP(B5,[4]rptBudgetaryBudgetCrossOrganiza!$A$434:$N$513,13,FALSE),"0")</f>
        <v>0</v>
      </c>
      <c r="AM5" s="180"/>
      <c r="AN5" s="180"/>
      <c r="AO5" s="180"/>
      <c r="AP5" s="180"/>
      <c r="AQ5" s="180"/>
      <c r="AR5" s="142"/>
      <c r="AS5" s="177"/>
      <c r="AT5" s="177"/>
      <c r="AU5" s="177"/>
      <c r="AV5" s="177"/>
      <c r="AW5" s="177"/>
      <c r="AX5" s="177"/>
      <c r="AY5" s="177"/>
      <c r="AZ5" s="177">
        <f t="shared" ref="AZ5:AZ13" si="4">AY5-AT5</f>
        <v>0</v>
      </c>
      <c r="BA5" s="142"/>
      <c r="BB5" s="142"/>
      <c r="BC5" s="142"/>
      <c r="BD5" s="142"/>
    </row>
    <row r="6" spans="1:62" x14ac:dyDescent="0.2">
      <c r="A6" s="126">
        <v>1</v>
      </c>
      <c r="B6" s="127" t="s">
        <v>143</v>
      </c>
      <c r="C6" s="150">
        <v>20</v>
      </c>
      <c r="D6" s="150" t="s">
        <v>220</v>
      </c>
      <c r="E6" s="148" t="s">
        <v>224</v>
      </c>
      <c r="F6" s="199">
        <v>4560.0200000000004</v>
      </c>
      <c r="G6" s="129" t="s">
        <v>120</v>
      </c>
      <c r="H6" s="165">
        <v>18235</v>
      </c>
      <c r="I6" s="165"/>
      <c r="J6" s="166"/>
      <c r="K6" s="166"/>
      <c r="L6" s="166"/>
      <c r="M6" s="166"/>
      <c r="N6" s="165">
        <v>14666.4</v>
      </c>
      <c r="O6" s="166">
        <f t="shared" si="0"/>
        <v>3568.6000000000004</v>
      </c>
      <c r="Q6" s="176">
        <v>15795</v>
      </c>
      <c r="R6" s="176"/>
      <c r="S6" s="177"/>
      <c r="T6" s="177"/>
      <c r="U6" s="177"/>
      <c r="V6" s="177"/>
      <c r="W6" s="176">
        <v>15771.84</v>
      </c>
      <c r="X6" s="177">
        <f t="shared" si="1"/>
        <v>23.159999999999854</v>
      </c>
      <c r="Y6" s="142"/>
      <c r="Z6" s="178">
        <f>IFERROR(VLOOKUP(B6,[3]rptBudgetaryBudgetCrossOrganiza!$A$1:$M$478,4,FALSE),"0")</f>
        <v>17470</v>
      </c>
      <c r="AA6" s="178">
        <f>IFERROR(VLOOKUP(B6,[3]rptBudgetaryBudgetCrossOrganiza!$A$1:$M$478,6,FALSE),"0")</f>
        <v>17470</v>
      </c>
      <c r="AB6" s="179"/>
      <c r="AC6" s="179"/>
      <c r="AD6" s="179"/>
      <c r="AE6" s="178">
        <f>IFERROR(VLOOKUP(B6,[3]rptBudgetaryBudgetCrossOrganiza!$A$1:$M$478,9,FALSE),"0")</f>
        <v>0</v>
      </c>
      <c r="AF6" s="178">
        <v>0</v>
      </c>
      <c r="AG6" s="179">
        <f t="shared" si="3"/>
        <v>-17470</v>
      </c>
      <c r="AH6" s="142"/>
      <c r="AI6" s="180">
        <v>17470</v>
      </c>
      <c r="AJ6" s="180">
        <v>17470</v>
      </c>
      <c r="AK6" s="170">
        <f t="shared" si="2"/>
        <v>17470</v>
      </c>
      <c r="AL6" s="170">
        <f>IFERROR(VLOOKUP(B6,[4]rptBudgetaryBudgetCrossOrganiza!$A$434:$N$513,13,FALSE),"0")</f>
        <v>0</v>
      </c>
      <c r="AM6" s="180"/>
      <c r="AN6" s="180"/>
      <c r="AO6" s="180"/>
      <c r="AP6" s="180"/>
      <c r="AQ6" s="180"/>
      <c r="AR6" s="142"/>
      <c r="AS6" s="177"/>
      <c r="AT6" s="177"/>
      <c r="AU6" s="177"/>
      <c r="AV6" s="177"/>
      <c r="AW6" s="177"/>
      <c r="AX6" s="177"/>
      <c r="AY6" s="177"/>
      <c r="AZ6" s="177">
        <f t="shared" si="4"/>
        <v>0</v>
      </c>
      <c r="BA6" s="142"/>
      <c r="BB6" s="142"/>
      <c r="BC6" s="142"/>
      <c r="BD6" s="142"/>
    </row>
    <row r="7" spans="1:62" x14ac:dyDescent="0.2">
      <c r="A7" s="126">
        <v>1</v>
      </c>
      <c r="B7" s="127" t="s">
        <v>144</v>
      </c>
      <c r="C7" s="150">
        <v>20</v>
      </c>
      <c r="D7" s="150" t="s">
        <v>220</v>
      </c>
      <c r="E7" s="148" t="s">
        <v>225</v>
      </c>
      <c r="F7" s="199">
        <v>4560.0200000000004</v>
      </c>
      <c r="G7" s="129" t="s">
        <v>120</v>
      </c>
      <c r="H7" s="165">
        <v>17750</v>
      </c>
      <c r="I7" s="165"/>
      <c r="J7" s="166"/>
      <c r="K7" s="166"/>
      <c r="L7" s="166"/>
      <c r="M7" s="166"/>
      <c r="N7" s="165">
        <v>15504</v>
      </c>
      <c r="O7" s="166">
        <f t="shared" si="0"/>
        <v>2246</v>
      </c>
      <c r="Q7" s="176">
        <v>18240</v>
      </c>
      <c r="R7" s="176"/>
      <c r="S7" s="177"/>
      <c r="T7" s="177"/>
      <c r="U7" s="177"/>
      <c r="V7" s="177"/>
      <c r="W7" s="176">
        <v>18297.080000000002</v>
      </c>
      <c r="X7" s="177">
        <f t="shared" si="1"/>
        <v>-57.080000000001746</v>
      </c>
      <c r="Y7" s="142"/>
      <c r="Z7" s="178">
        <f>IFERROR(VLOOKUP(B7,[3]rptBudgetaryBudgetCrossOrganiza!$A$1:$M$478,4,FALSE),"0")</f>
        <v>25230</v>
      </c>
      <c r="AA7" s="178">
        <f>IFERROR(VLOOKUP(B7,[3]rptBudgetaryBudgetCrossOrganiza!$A$1:$M$478,6,FALSE),"0")</f>
        <v>25230</v>
      </c>
      <c r="AB7" s="179"/>
      <c r="AC7" s="179"/>
      <c r="AD7" s="179"/>
      <c r="AE7" s="178">
        <f>IFERROR(VLOOKUP(B7,[3]rptBudgetaryBudgetCrossOrganiza!$A$1:$M$478,9,FALSE),"0")</f>
        <v>0</v>
      </c>
      <c r="AF7" s="178">
        <v>0</v>
      </c>
      <c r="AG7" s="179">
        <f t="shared" si="3"/>
        <v>-25230</v>
      </c>
      <c r="AH7" s="142"/>
      <c r="AI7" s="180">
        <v>25230</v>
      </c>
      <c r="AJ7" s="180">
        <v>25230</v>
      </c>
      <c r="AK7" s="170">
        <f t="shared" si="2"/>
        <v>25230</v>
      </c>
      <c r="AL7" s="170">
        <f>IFERROR(VLOOKUP(B7,[4]rptBudgetaryBudgetCrossOrganiza!$A$434:$N$513,13,FALSE),"0")</f>
        <v>0</v>
      </c>
      <c r="AM7" s="180"/>
      <c r="AN7" s="180"/>
      <c r="AO7" s="180"/>
      <c r="AP7" s="180"/>
      <c r="AQ7" s="180"/>
      <c r="AR7" s="142"/>
      <c r="AS7" s="177"/>
      <c r="AT7" s="177"/>
      <c r="AU7" s="177"/>
      <c r="AV7" s="177"/>
      <c r="AW7" s="177"/>
      <c r="AX7" s="177"/>
      <c r="AY7" s="177"/>
      <c r="AZ7" s="177">
        <f t="shared" si="4"/>
        <v>0</v>
      </c>
      <c r="BA7" s="142"/>
      <c r="BB7" s="142"/>
      <c r="BC7" s="142"/>
      <c r="BD7" s="142"/>
    </row>
    <row r="8" spans="1:62" x14ac:dyDescent="0.2">
      <c r="A8" s="126">
        <v>1</v>
      </c>
      <c r="B8" s="127" t="s">
        <v>145</v>
      </c>
      <c r="C8" s="150">
        <v>20</v>
      </c>
      <c r="D8" s="150" t="s">
        <v>220</v>
      </c>
      <c r="E8" s="148" t="s">
        <v>226</v>
      </c>
      <c r="F8" s="199">
        <v>4560.0200000000004</v>
      </c>
      <c r="G8" s="129" t="s">
        <v>120</v>
      </c>
      <c r="H8" s="165">
        <v>12750</v>
      </c>
      <c r="I8" s="165"/>
      <c r="J8" s="166"/>
      <c r="K8" s="166"/>
      <c r="L8" s="166"/>
      <c r="M8" s="166"/>
      <c r="N8" s="165">
        <v>12625.2</v>
      </c>
      <c r="O8" s="166">
        <f t="shared" si="0"/>
        <v>124.79999999999927</v>
      </c>
      <c r="Q8" s="176">
        <v>12600</v>
      </c>
      <c r="R8" s="176"/>
      <c r="S8" s="177"/>
      <c r="T8" s="177"/>
      <c r="U8" s="177"/>
      <c r="V8" s="177"/>
      <c r="W8" s="176">
        <v>12600</v>
      </c>
      <c r="X8" s="177">
        <f t="shared" si="1"/>
        <v>0</v>
      </c>
      <c r="Y8" s="142"/>
      <c r="Z8" s="178">
        <f>IFERROR(VLOOKUP(B8,[3]rptBudgetaryBudgetCrossOrganiza!$A$1:$M$478,4,FALSE),"0")</f>
        <v>14940</v>
      </c>
      <c r="AA8" s="178">
        <f>IFERROR(VLOOKUP(B8,[3]rptBudgetaryBudgetCrossOrganiza!$A$1:$M$478,6,FALSE),"0")</f>
        <v>14940</v>
      </c>
      <c r="AB8" s="179"/>
      <c r="AC8" s="179"/>
      <c r="AD8" s="179"/>
      <c r="AE8" s="178">
        <f>IFERROR(VLOOKUP(B8,[3]rptBudgetaryBudgetCrossOrganiza!$A$1:$M$478,9,FALSE),"0")</f>
        <v>0</v>
      </c>
      <c r="AF8" s="178">
        <v>0</v>
      </c>
      <c r="AG8" s="179">
        <f t="shared" si="3"/>
        <v>-14940</v>
      </c>
      <c r="AH8" s="142"/>
      <c r="AI8" s="180">
        <v>14940</v>
      </c>
      <c r="AJ8" s="180">
        <v>14940</v>
      </c>
      <c r="AK8" s="170">
        <f t="shared" si="2"/>
        <v>14940</v>
      </c>
      <c r="AL8" s="170">
        <f>IFERROR(VLOOKUP(B8,[4]rptBudgetaryBudgetCrossOrganiza!$A$434:$N$513,13,FALSE),"0")</f>
        <v>0</v>
      </c>
      <c r="AM8" s="180"/>
      <c r="AN8" s="180"/>
      <c r="AO8" s="180"/>
      <c r="AP8" s="180"/>
      <c r="AQ8" s="180"/>
      <c r="AR8" s="142"/>
      <c r="AS8" s="177"/>
      <c r="AT8" s="177"/>
      <c r="AU8" s="177"/>
      <c r="AV8" s="177"/>
      <c r="AW8" s="177"/>
      <c r="AX8" s="177"/>
      <c r="AY8" s="177"/>
      <c r="AZ8" s="177">
        <f t="shared" si="4"/>
        <v>0</v>
      </c>
      <c r="BA8" s="142"/>
      <c r="BB8" s="142"/>
      <c r="BC8" s="142"/>
      <c r="BD8" s="142"/>
    </row>
    <row r="9" spans="1:62" x14ac:dyDescent="0.2">
      <c r="A9" s="126">
        <v>1</v>
      </c>
      <c r="B9" s="127" t="s">
        <v>146</v>
      </c>
      <c r="C9" s="150">
        <v>20</v>
      </c>
      <c r="D9" s="150" t="s">
        <v>220</v>
      </c>
      <c r="E9" s="148" t="s">
        <v>227</v>
      </c>
      <c r="F9" s="199">
        <v>4560.0200000000004</v>
      </c>
      <c r="G9" s="129" t="s">
        <v>120</v>
      </c>
      <c r="H9" s="165">
        <v>12000</v>
      </c>
      <c r="I9" s="165"/>
      <c r="J9" s="166"/>
      <c r="K9" s="166"/>
      <c r="L9" s="166"/>
      <c r="M9" s="166"/>
      <c r="N9" s="165">
        <v>9582.56</v>
      </c>
      <c r="O9" s="166">
        <f t="shared" si="0"/>
        <v>2417.4400000000005</v>
      </c>
      <c r="Q9" s="176">
        <v>7665</v>
      </c>
      <c r="R9" s="176"/>
      <c r="S9" s="177"/>
      <c r="T9" s="177"/>
      <c r="U9" s="177"/>
      <c r="V9" s="177"/>
      <c r="W9" s="176">
        <v>7656.8</v>
      </c>
      <c r="X9" s="177">
        <f t="shared" si="1"/>
        <v>8.1999999999998181</v>
      </c>
      <c r="Y9" s="142"/>
      <c r="Z9" s="178">
        <f>IFERROR(VLOOKUP(B9,[3]rptBudgetaryBudgetCrossOrganiza!$A$1:$M$478,4,FALSE),"0")</f>
        <v>8975</v>
      </c>
      <c r="AA9" s="178">
        <f>IFERROR(VLOOKUP(B9,[3]rptBudgetaryBudgetCrossOrganiza!$A$1:$M$478,6,FALSE),"0")</f>
        <v>8975</v>
      </c>
      <c r="AB9" s="179"/>
      <c r="AC9" s="179"/>
      <c r="AD9" s="179"/>
      <c r="AE9" s="178">
        <f>IFERROR(VLOOKUP(B9,[3]rptBudgetaryBudgetCrossOrganiza!$A$1:$M$478,9,FALSE),"0")</f>
        <v>0</v>
      </c>
      <c r="AF9" s="178">
        <v>0</v>
      </c>
      <c r="AG9" s="179">
        <f t="shared" si="3"/>
        <v>-8975</v>
      </c>
      <c r="AH9" s="142"/>
      <c r="AI9" s="180">
        <v>8975</v>
      </c>
      <c r="AJ9" s="180">
        <v>8975</v>
      </c>
      <c r="AK9" s="170">
        <f t="shared" si="2"/>
        <v>8975</v>
      </c>
      <c r="AL9" s="170">
        <f>IFERROR(VLOOKUP(B9,[4]rptBudgetaryBudgetCrossOrganiza!$A$434:$N$513,13,FALSE),"0")</f>
        <v>0</v>
      </c>
      <c r="AM9" s="180"/>
      <c r="AN9" s="180"/>
      <c r="AO9" s="180"/>
      <c r="AP9" s="180"/>
      <c r="AQ9" s="180"/>
      <c r="AR9" s="142"/>
      <c r="AS9" s="177"/>
      <c r="AT9" s="177"/>
      <c r="AU9" s="177"/>
      <c r="AV9" s="177"/>
      <c r="AW9" s="177"/>
      <c r="AX9" s="177"/>
      <c r="AY9" s="177"/>
      <c r="AZ9" s="177">
        <f t="shared" si="4"/>
        <v>0</v>
      </c>
      <c r="BA9" s="142"/>
      <c r="BB9" s="142"/>
      <c r="BC9" s="142"/>
      <c r="BD9" s="142"/>
    </row>
    <row r="10" spans="1:62" x14ac:dyDescent="0.2">
      <c r="A10" s="126">
        <v>1</v>
      </c>
      <c r="B10" s="127" t="s">
        <v>147</v>
      </c>
      <c r="C10" s="150">
        <v>20</v>
      </c>
      <c r="D10" s="150" t="s">
        <v>220</v>
      </c>
      <c r="E10" s="148" t="s">
        <v>228</v>
      </c>
      <c r="F10" s="199">
        <v>4560.0200000000004</v>
      </c>
      <c r="G10" s="129" t="s">
        <v>120</v>
      </c>
      <c r="H10" s="165">
        <v>47595</v>
      </c>
      <c r="I10" s="165"/>
      <c r="J10" s="166"/>
      <c r="K10" s="166"/>
      <c r="L10" s="166"/>
      <c r="M10" s="166"/>
      <c r="N10" s="165">
        <v>25804.34</v>
      </c>
      <c r="O10" s="166">
        <f t="shared" si="0"/>
        <v>21790.66</v>
      </c>
      <c r="Q10" s="176">
        <v>16340</v>
      </c>
      <c r="R10" s="176"/>
      <c r="S10" s="177"/>
      <c r="T10" s="177"/>
      <c r="U10" s="177"/>
      <c r="V10" s="177"/>
      <c r="W10" s="176">
        <v>16060.27</v>
      </c>
      <c r="X10" s="177">
        <f t="shared" si="1"/>
        <v>279.72999999999956</v>
      </c>
      <c r="Y10" s="142"/>
      <c r="Z10" s="178">
        <f>IFERROR(VLOOKUP(B10,[3]rptBudgetaryBudgetCrossOrganiza!$A$1:$M$478,4,FALSE),"0")</f>
        <v>24700</v>
      </c>
      <c r="AA10" s="178">
        <f>IFERROR(VLOOKUP(B10,[3]rptBudgetaryBudgetCrossOrganiza!$A$1:$M$478,6,FALSE),"0")</f>
        <v>24700</v>
      </c>
      <c r="AB10" s="179"/>
      <c r="AC10" s="179"/>
      <c r="AD10" s="179"/>
      <c r="AE10" s="178">
        <f>IFERROR(VLOOKUP(B10,[3]rptBudgetaryBudgetCrossOrganiza!$A$1:$M$478,9,FALSE),"0")</f>
        <v>0</v>
      </c>
      <c r="AF10" s="178">
        <v>0</v>
      </c>
      <c r="AG10" s="179">
        <f t="shared" si="3"/>
        <v>-24700</v>
      </c>
      <c r="AH10" s="142"/>
      <c r="AI10" s="180">
        <v>24700</v>
      </c>
      <c r="AJ10" s="180">
        <v>24700</v>
      </c>
      <c r="AK10" s="170">
        <f t="shared" si="2"/>
        <v>24700</v>
      </c>
      <c r="AL10" s="170">
        <f>IFERROR(VLOOKUP(B10,[4]rptBudgetaryBudgetCrossOrganiza!$A$434:$N$513,13,FALSE),"0")</f>
        <v>0</v>
      </c>
      <c r="AM10" s="180"/>
      <c r="AN10" s="180"/>
      <c r="AO10" s="180"/>
      <c r="AP10" s="180"/>
      <c r="AQ10" s="180"/>
      <c r="AR10" s="142"/>
      <c r="AS10" s="177"/>
      <c r="AT10" s="177"/>
      <c r="AU10" s="177"/>
      <c r="AV10" s="177"/>
      <c r="AW10" s="177"/>
      <c r="AX10" s="177"/>
      <c r="AY10" s="177"/>
      <c r="AZ10" s="177">
        <f t="shared" si="4"/>
        <v>0</v>
      </c>
      <c r="BA10" s="142"/>
      <c r="BB10" s="142"/>
      <c r="BC10" s="142"/>
      <c r="BD10" s="142"/>
    </row>
    <row r="11" spans="1:62" x14ac:dyDescent="0.2">
      <c r="A11" s="126">
        <v>1</v>
      </c>
      <c r="B11" s="127" t="s">
        <v>148</v>
      </c>
      <c r="C11" s="150">
        <v>20</v>
      </c>
      <c r="D11" s="150" t="s">
        <v>220</v>
      </c>
      <c r="E11" s="148" t="s">
        <v>229</v>
      </c>
      <c r="F11" s="199">
        <v>4560.0200000000004</v>
      </c>
      <c r="G11" s="129" t="s">
        <v>120</v>
      </c>
      <c r="H11" s="165">
        <v>51830</v>
      </c>
      <c r="I11" s="165"/>
      <c r="J11" s="166"/>
      <c r="K11" s="166"/>
      <c r="L11" s="166"/>
      <c r="M11" s="166"/>
      <c r="N11" s="165">
        <v>50320</v>
      </c>
      <c r="O11" s="166">
        <f t="shared" si="0"/>
        <v>1510</v>
      </c>
      <c r="Q11" s="176">
        <v>53125</v>
      </c>
      <c r="R11" s="176"/>
      <c r="S11" s="177"/>
      <c r="T11" s="177"/>
      <c r="U11" s="177"/>
      <c r="V11" s="177"/>
      <c r="W11" s="176">
        <v>53125</v>
      </c>
      <c r="X11" s="177">
        <f t="shared" si="1"/>
        <v>0</v>
      </c>
      <c r="Y11" s="142"/>
      <c r="Z11" s="178">
        <f>IFERROR(VLOOKUP(B11,[3]rptBudgetaryBudgetCrossOrganiza!$A$1:$M$478,4,FALSE),"0")</f>
        <v>55955</v>
      </c>
      <c r="AA11" s="178">
        <f>IFERROR(VLOOKUP(B11,[3]rptBudgetaryBudgetCrossOrganiza!$A$1:$M$478,6,FALSE),"0")</f>
        <v>55955</v>
      </c>
      <c r="AB11" s="179"/>
      <c r="AC11" s="179"/>
      <c r="AD11" s="179"/>
      <c r="AE11" s="178">
        <f>IFERROR(VLOOKUP(B11,[3]rptBudgetaryBudgetCrossOrganiza!$A$1:$M$478,9,FALSE),"0")</f>
        <v>0</v>
      </c>
      <c r="AF11" s="178">
        <v>0</v>
      </c>
      <c r="AG11" s="179">
        <f t="shared" si="3"/>
        <v>-55955</v>
      </c>
      <c r="AH11" s="142"/>
      <c r="AI11" s="180">
        <v>55955</v>
      </c>
      <c r="AJ11" s="180">
        <v>55955</v>
      </c>
      <c r="AK11" s="170">
        <f t="shared" si="2"/>
        <v>55955</v>
      </c>
      <c r="AL11" s="170">
        <f>IFERROR(VLOOKUP(B11,[4]rptBudgetaryBudgetCrossOrganiza!$A$434:$N$513,13,FALSE),"0")</f>
        <v>0</v>
      </c>
      <c r="AM11" s="180"/>
      <c r="AN11" s="180"/>
      <c r="AO11" s="180"/>
      <c r="AP11" s="180"/>
      <c r="AQ11" s="180"/>
      <c r="AR11" s="142"/>
      <c r="AS11" s="177"/>
      <c r="AT11" s="177"/>
      <c r="AU11" s="177"/>
      <c r="AV11" s="177"/>
      <c r="AW11" s="177"/>
      <c r="AX11" s="177"/>
      <c r="AY11" s="177"/>
      <c r="AZ11" s="177">
        <f t="shared" si="4"/>
        <v>0</v>
      </c>
      <c r="BA11" s="142"/>
      <c r="BB11" s="142"/>
      <c r="BC11" s="142"/>
      <c r="BD11" s="142"/>
    </row>
    <row r="12" spans="1:62" x14ac:dyDescent="0.2">
      <c r="A12" s="126">
        <v>1</v>
      </c>
      <c r="B12" s="127" t="s">
        <v>149</v>
      </c>
      <c r="C12" s="150">
        <v>20</v>
      </c>
      <c r="D12" s="150" t="s">
        <v>220</v>
      </c>
      <c r="E12" s="148" t="s">
        <v>230</v>
      </c>
      <c r="F12" s="199">
        <v>4560.0200000000004</v>
      </c>
      <c r="G12" s="129" t="s">
        <v>120</v>
      </c>
      <c r="H12" s="165">
        <v>17695</v>
      </c>
      <c r="I12" s="165"/>
      <c r="J12" s="166"/>
      <c r="K12" s="166"/>
      <c r="L12" s="166"/>
      <c r="M12" s="166"/>
      <c r="N12" s="165">
        <v>19013</v>
      </c>
      <c r="O12" s="166">
        <f t="shared" si="0"/>
        <v>-1318</v>
      </c>
      <c r="Q12" s="176">
        <v>20850</v>
      </c>
      <c r="R12" s="176"/>
      <c r="S12" s="177"/>
      <c r="T12" s="177"/>
      <c r="U12" s="177"/>
      <c r="V12" s="177"/>
      <c r="W12" s="176">
        <v>20880.16</v>
      </c>
      <c r="X12" s="177">
        <f t="shared" si="1"/>
        <v>-30.159999999999854</v>
      </c>
      <c r="Y12" s="142"/>
      <c r="Z12" s="178">
        <f>IFERROR(VLOOKUP(B12,[3]rptBudgetaryBudgetCrossOrganiza!$A$1:$M$478,4,FALSE),"0")</f>
        <v>23755</v>
      </c>
      <c r="AA12" s="178">
        <f>IFERROR(VLOOKUP(B12,[3]rptBudgetaryBudgetCrossOrganiza!$A$1:$M$478,6,FALSE),"0")</f>
        <v>23755</v>
      </c>
      <c r="AB12" s="179"/>
      <c r="AC12" s="179"/>
      <c r="AD12" s="179"/>
      <c r="AE12" s="178">
        <f>IFERROR(VLOOKUP(B12,[3]rptBudgetaryBudgetCrossOrganiza!$A$1:$M$478,9,FALSE),"0")</f>
        <v>0</v>
      </c>
      <c r="AF12" s="178">
        <v>0</v>
      </c>
      <c r="AG12" s="179">
        <f t="shared" si="3"/>
        <v>-23755</v>
      </c>
      <c r="AH12" s="142"/>
      <c r="AI12" s="180">
        <v>23755</v>
      </c>
      <c r="AJ12" s="180">
        <v>23755</v>
      </c>
      <c r="AK12" s="170">
        <f t="shared" si="2"/>
        <v>23755</v>
      </c>
      <c r="AL12" s="170">
        <f>IFERROR(VLOOKUP(B12,[4]rptBudgetaryBudgetCrossOrganiza!$A$434:$N$513,13,FALSE),"0")</f>
        <v>0</v>
      </c>
      <c r="AM12" s="180"/>
      <c r="AN12" s="180"/>
      <c r="AO12" s="180"/>
      <c r="AP12" s="180"/>
      <c r="AQ12" s="180"/>
      <c r="AR12" s="142"/>
      <c r="AS12" s="177"/>
      <c r="AT12" s="177"/>
      <c r="AU12" s="177"/>
      <c r="AV12" s="177"/>
      <c r="AW12" s="177"/>
      <c r="AX12" s="177"/>
      <c r="AY12" s="177"/>
      <c r="AZ12" s="177">
        <f t="shared" si="4"/>
        <v>0</v>
      </c>
      <c r="BA12" s="142"/>
      <c r="BB12" s="142"/>
      <c r="BC12" s="142"/>
      <c r="BD12" s="142"/>
    </row>
    <row r="13" spans="1:62" x14ac:dyDescent="0.2">
      <c r="A13" s="126">
        <v>1</v>
      </c>
      <c r="B13" s="127" t="s">
        <v>150</v>
      </c>
      <c r="C13" s="150">
        <v>20</v>
      </c>
      <c r="D13" s="150" t="s">
        <v>220</v>
      </c>
      <c r="E13" s="148" t="s">
        <v>231</v>
      </c>
      <c r="F13" s="199">
        <v>4560.0200000000004</v>
      </c>
      <c r="G13" s="129" t="s">
        <v>120</v>
      </c>
      <c r="H13" s="165">
        <v>17405</v>
      </c>
      <c r="I13" s="165"/>
      <c r="J13" s="166"/>
      <c r="K13" s="166"/>
      <c r="L13" s="166"/>
      <c r="M13" s="166"/>
      <c r="N13" s="165">
        <v>14171.52</v>
      </c>
      <c r="O13" s="166">
        <f t="shared" si="0"/>
        <v>3233.4799999999996</v>
      </c>
      <c r="Q13" s="176">
        <v>15250</v>
      </c>
      <c r="R13" s="176"/>
      <c r="S13" s="177"/>
      <c r="T13" s="177"/>
      <c r="U13" s="177"/>
      <c r="V13" s="177"/>
      <c r="W13" s="176">
        <v>15232.92</v>
      </c>
      <c r="X13" s="177">
        <f t="shared" si="1"/>
        <v>17.079999999999927</v>
      </c>
      <c r="Y13" s="142"/>
      <c r="Z13" s="178">
        <f>IFERROR(VLOOKUP(B13,[3]rptBudgetaryBudgetCrossOrganiza!$A$1:$M$478,4,FALSE),"0")</f>
        <v>20130</v>
      </c>
      <c r="AA13" s="178">
        <f>IFERROR(VLOOKUP(B13,[3]rptBudgetaryBudgetCrossOrganiza!$A$1:$M$478,6,FALSE),"0")</f>
        <v>20130</v>
      </c>
      <c r="AB13" s="179"/>
      <c r="AC13" s="179"/>
      <c r="AD13" s="179"/>
      <c r="AE13" s="178">
        <f>IFERROR(VLOOKUP(B13,[3]rptBudgetaryBudgetCrossOrganiza!$A$1:$M$478,9,FALSE),"0")</f>
        <v>0</v>
      </c>
      <c r="AF13" s="178">
        <v>0</v>
      </c>
      <c r="AG13" s="179">
        <f t="shared" si="3"/>
        <v>-20130</v>
      </c>
      <c r="AH13" s="142"/>
      <c r="AI13" s="180">
        <v>20130</v>
      </c>
      <c r="AJ13" s="180">
        <v>20130</v>
      </c>
      <c r="AK13" s="170">
        <f t="shared" si="2"/>
        <v>20130</v>
      </c>
      <c r="AL13" s="170">
        <f>IFERROR(VLOOKUP(B13,[4]rptBudgetaryBudgetCrossOrganiza!$A$434:$N$513,13,FALSE),"0")</f>
        <v>0</v>
      </c>
      <c r="AM13" s="180"/>
      <c r="AN13" s="180"/>
      <c r="AO13" s="180"/>
      <c r="AP13" s="180"/>
      <c r="AQ13" s="180"/>
      <c r="AR13" s="142"/>
      <c r="AS13" s="177"/>
      <c r="AT13" s="177"/>
      <c r="AU13" s="177"/>
      <c r="AV13" s="177"/>
      <c r="AW13" s="177"/>
      <c r="AX13" s="177"/>
      <c r="AY13" s="177"/>
      <c r="AZ13" s="177">
        <f t="shared" si="4"/>
        <v>0</v>
      </c>
      <c r="BA13" s="142"/>
      <c r="BB13" s="142"/>
      <c r="BC13" s="142"/>
      <c r="BD13" s="142"/>
    </row>
    <row r="14" spans="1:62" x14ac:dyDescent="0.2">
      <c r="A14" s="126">
        <v>1</v>
      </c>
      <c r="B14" s="127" t="s">
        <v>151</v>
      </c>
      <c r="C14" s="150">
        <v>20</v>
      </c>
      <c r="D14" s="150" t="s">
        <v>220</v>
      </c>
      <c r="E14" s="148" t="s">
        <v>232</v>
      </c>
      <c r="F14" s="199">
        <v>4560.0200000000004</v>
      </c>
      <c r="G14" s="129" t="s">
        <v>120</v>
      </c>
      <c r="H14" s="165">
        <v>10750</v>
      </c>
      <c r="I14" s="165"/>
      <c r="J14" s="166"/>
      <c r="K14" s="166"/>
      <c r="L14" s="166"/>
      <c r="M14" s="166"/>
      <c r="N14" s="165">
        <v>10891.24</v>
      </c>
      <c r="O14" s="166">
        <f t="shared" si="0"/>
        <v>-141.23999999999978</v>
      </c>
      <c r="Q14" s="176">
        <v>12385</v>
      </c>
      <c r="R14" s="176"/>
      <c r="S14" s="177"/>
      <c r="T14" s="177"/>
      <c r="U14" s="177"/>
      <c r="V14" s="177"/>
      <c r="W14" s="176">
        <v>12399.48</v>
      </c>
      <c r="X14" s="177">
        <f t="shared" si="1"/>
        <v>-14.479999999999563</v>
      </c>
      <c r="Y14" s="142"/>
      <c r="Z14" s="178">
        <f>IFERROR(VLOOKUP(B14,[3]rptBudgetaryBudgetCrossOrganiza!$A$1:$M$478,4,FALSE),"0")</f>
        <v>16255</v>
      </c>
      <c r="AA14" s="178">
        <f>IFERROR(VLOOKUP(B14,[3]rptBudgetaryBudgetCrossOrganiza!$A$1:$M$478,6,FALSE),"0")</f>
        <v>16255</v>
      </c>
      <c r="AB14" s="179"/>
      <c r="AC14" s="179"/>
      <c r="AD14" s="179"/>
      <c r="AE14" s="178">
        <f>IFERROR(VLOOKUP(B14,[3]rptBudgetaryBudgetCrossOrganiza!$A$1:$M$478,9,FALSE),"0")</f>
        <v>0</v>
      </c>
      <c r="AF14" s="178">
        <v>0</v>
      </c>
      <c r="AG14" s="179">
        <f t="shared" si="3"/>
        <v>-16255</v>
      </c>
      <c r="AH14" s="142"/>
      <c r="AI14" s="180">
        <v>16255</v>
      </c>
      <c r="AJ14" s="180">
        <v>16255</v>
      </c>
      <c r="AK14" s="170">
        <f t="shared" si="2"/>
        <v>16255</v>
      </c>
      <c r="AL14" s="170">
        <f>IFERROR(VLOOKUP(B14,[4]rptBudgetaryBudgetCrossOrganiza!$A$434:$N$513,13,FALSE),"0")</f>
        <v>0</v>
      </c>
      <c r="AM14" s="180"/>
      <c r="AN14" s="180"/>
      <c r="AO14" s="180"/>
      <c r="AP14" s="180"/>
      <c r="AQ14" s="180"/>
      <c r="AR14" s="142"/>
      <c r="AS14" s="177"/>
      <c r="AT14" s="177"/>
      <c r="AU14" s="177"/>
      <c r="AV14" s="177"/>
      <c r="AW14" s="177"/>
      <c r="AX14" s="177"/>
      <c r="AY14" s="177"/>
      <c r="AZ14" s="177"/>
      <c r="BA14" s="142"/>
      <c r="BB14" s="142"/>
      <c r="BC14" s="142"/>
      <c r="BD14" s="142"/>
    </row>
    <row r="15" spans="1:62" x14ac:dyDescent="0.2">
      <c r="A15" s="126">
        <v>1</v>
      </c>
      <c r="B15" s="127" t="s">
        <v>152</v>
      </c>
      <c r="C15" s="128">
        <v>20</v>
      </c>
      <c r="D15" s="128" t="s">
        <v>220</v>
      </c>
      <c r="E15" s="143" t="s">
        <v>233</v>
      </c>
      <c r="F15" s="199">
        <v>4560.0200000000004</v>
      </c>
      <c r="G15" s="129" t="s">
        <v>120</v>
      </c>
      <c r="H15" s="165">
        <v>11020</v>
      </c>
      <c r="I15" s="165"/>
      <c r="J15" s="166"/>
      <c r="K15" s="166"/>
      <c r="L15" s="166"/>
      <c r="M15" s="166"/>
      <c r="N15" s="165">
        <v>8970</v>
      </c>
      <c r="O15" s="166">
        <f t="shared" si="0"/>
        <v>2050</v>
      </c>
      <c r="Q15" s="176">
        <v>9660</v>
      </c>
      <c r="R15" s="176"/>
      <c r="S15" s="177"/>
      <c r="T15" s="177"/>
      <c r="U15" s="177"/>
      <c r="V15" s="177"/>
      <c r="W15" s="176">
        <v>9646.2099999999991</v>
      </c>
      <c r="X15" s="177">
        <f t="shared" si="1"/>
        <v>13.790000000000873</v>
      </c>
      <c r="Y15" s="142"/>
      <c r="Z15" s="178">
        <f>IFERROR(VLOOKUP(B15,[3]rptBudgetaryBudgetCrossOrganiza!$A$1:$M$478,4,FALSE),"0")</f>
        <v>10350</v>
      </c>
      <c r="AA15" s="178">
        <f>IFERROR(VLOOKUP(B15,[3]rptBudgetaryBudgetCrossOrganiza!$A$1:$M$478,6,FALSE),"0")</f>
        <v>10350</v>
      </c>
      <c r="AB15" s="179"/>
      <c r="AC15" s="179"/>
      <c r="AD15" s="179"/>
      <c r="AE15" s="178">
        <f>IFERROR(VLOOKUP(B15,[3]rptBudgetaryBudgetCrossOrganiza!$A$1:$M$478,9,FALSE),"0")</f>
        <v>0</v>
      </c>
      <c r="AF15" s="178">
        <v>0</v>
      </c>
      <c r="AG15" s="179">
        <f t="shared" si="3"/>
        <v>-10350</v>
      </c>
      <c r="AH15" s="142"/>
      <c r="AI15" s="180">
        <v>10350</v>
      </c>
      <c r="AJ15" s="180">
        <v>10350</v>
      </c>
      <c r="AK15" s="170">
        <f t="shared" si="2"/>
        <v>10350</v>
      </c>
      <c r="AL15" s="170">
        <f>IFERROR(VLOOKUP(B15,[4]rptBudgetaryBudgetCrossOrganiza!$A$434:$N$513,13,FALSE),"0")</f>
        <v>0</v>
      </c>
      <c r="AM15" s="180"/>
      <c r="AN15" s="180"/>
      <c r="AO15" s="180"/>
      <c r="AP15" s="180"/>
      <c r="AQ15" s="180"/>
      <c r="AR15" s="142"/>
      <c r="AS15" s="177"/>
      <c r="AT15" s="177"/>
      <c r="AU15" s="177"/>
      <c r="AV15" s="177"/>
      <c r="AW15" s="177"/>
      <c r="AX15" s="177"/>
      <c r="AY15" s="177"/>
      <c r="AZ15" s="177"/>
      <c r="BA15" s="142"/>
      <c r="BB15" s="142"/>
      <c r="BC15" s="142"/>
      <c r="BD15" s="142"/>
    </row>
    <row r="16" spans="1:62" x14ac:dyDescent="0.2">
      <c r="A16" s="126">
        <v>1</v>
      </c>
      <c r="B16" s="127" t="s">
        <v>153</v>
      </c>
      <c r="C16" s="128">
        <v>20</v>
      </c>
      <c r="D16" s="128" t="s">
        <v>220</v>
      </c>
      <c r="E16" s="143" t="s">
        <v>234</v>
      </c>
      <c r="F16" s="199">
        <v>4560.0200000000004</v>
      </c>
      <c r="G16" s="129" t="s">
        <v>120</v>
      </c>
      <c r="H16" s="165">
        <v>49215</v>
      </c>
      <c r="I16" s="165"/>
      <c r="J16" s="166"/>
      <c r="K16" s="166"/>
      <c r="L16" s="166"/>
      <c r="M16" s="166"/>
      <c r="N16" s="165">
        <v>47725</v>
      </c>
      <c r="O16" s="166">
        <f t="shared" si="0"/>
        <v>1490</v>
      </c>
      <c r="Q16" s="176">
        <v>50695</v>
      </c>
      <c r="R16" s="176"/>
      <c r="S16" s="177"/>
      <c r="T16" s="177"/>
      <c r="U16" s="177"/>
      <c r="V16" s="177"/>
      <c r="W16" s="176">
        <v>50689.7</v>
      </c>
      <c r="X16" s="177">
        <f t="shared" si="1"/>
        <v>5.3000000000029104</v>
      </c>
      <c r="Z16" s="178">
        <f>IFERROR(VLOOKUP(B16,[3]rptBudgetaryBudgetCrossOrganiza!$A$1:$M$478,4,FALSE),"0")</f>
        <v>52210</v>
      </c>
      <c r="AA16" s="178">
        <f>IFERROR(VLOOKUP(B16,[3]rptBudgetaryBudgetCrossOrganiza!$A$1:$M$478,6,FALSE),"0")</f>
        <v>52210</v>
      </c>
      <c r="AB16" s="179"/>
      <c r="AC16" s="179"/>
      <c r="AD16" s="179"/>
      <c r="AE16" s="178">
        <f>IFERROR(VLOOKUP(B16,[3]rptBudgetaryBudgetCrossOrganiza!$A$1:$M$478,9,FALSE),"0")</f>
        <v>0</v>
      </c>
      <c r="AF16" s="178">
        <v>0</v>
      </c>
      <c r="AG16" s="179">
        <f t="shared" si="3"/>
        <v>-52210</v>
      </c>
      <c r="AI16" s="180">
        <v>52210</v>
      </c>
      <c r="AJ16" s="180">
        <v>52210</v>
      </c>
      <c r="AK16" s="170">
        <f t="shared" si="2"/>
        <v>52210</v>
      </c>
      <c r="AL16" s="170">
        <f>IFERROR(VLOOKUP(B16,[4]rptBudgetaryBudgetCrossOrganiza!$A$434:$N$513,13,FALSE),"0")</f>
        <v>0</v>
      </c>
      <c r="AM16" s="180"/>
      <c r="AN16" s="180"/>
      <c r="AO16" s="180"/>
      <c r="AP16" s="180"/>
      <c r="AQ16" s="180"/>
      <c r="AS16" s="177"/>
      <c r="AT16" s="177"/>
      <c r="AU16" s="177"/>
      <c r="AV16" s="177"/>
      <c r="AW16" s="177"/>
      <c r="AX16" s="177"/>
      <c r="AY16" s="177"/>
      <c r="AZ16" s="177"/>
    </row>
    <row r="17" spans="1:52" x14ac:dyDescent="0.2">
      <c r="A17" s="126">
        <v>1</v>
      </c>
      <c r="B17" s="127" t="s">
        <v>154</v>
      </c>
      <c r="C17" s="128">
        <v>20</v>
      </c>
      <c r="D17" s="128" t="s">
        <v>220</v>
      </c>
      <c r="E17" s="143" t="s">
        <v>235</v>
      </c>
      <c r="F17" s="199">
        <v>4560.0200000000004</v>
      </c>
      <c r="G17" s="129" t="s">
        <v>120</v>
      </c>
      <c r="H17" s="165">
        <v>15200</v>
      </c>
      <c r="I17" s="165"/>
      <c r="J17" s="166"/>
      <c r="K17" s="166"/>
      <c r="L17" s="166"/>
      <c r="M17" s="166"/>
      <c r="N17" s="165">
        <v>15168.78</v>
      </c>
      <c r="O17" s="166">
        <f t="shared" si="0"/>
        <v>31.219999999999345</v>
      </c>
      <c r="Q17" s="176">
        <v>15655</v>
      </c>
      <c r="R17" s="176"/>
      <c r="S17" s="177"/>
      <c r="T17" s="177"/>
      <c r="U17" s="177"/>
      <c r="V17" s="177"/>
      <c r="W17" s="176">
        <v>15686.52</v>
      </c>
      <c r="X17" s="177">
        <f t="shared" si="1"/>
        <v>-31.520000000000437</v>
      </c>
      <c r="Z17" s="178">
        <f>IFERROR(VLOOKUP(B17,[3]rptBudgetaryBudgetCrossOrganiza!$A$1:$M$478,4,FALSE),"0")</f>
        <v>16125</v>
      </c>
      <c r="AA17" s="178">
        <f>IFERROR(VLOOKUP(B17,[3]rptBudgetaryBudgetCrossOrganiza!$A$1:$M$478,6,FALSE),"0")</f>
        <v>16125</v>
      </c>
      <c r="AB17" s="179"/>
      <c r="AC17" s="179"/>
      <c r="AD17" s="179"/>
      <c r="AE17" s="178">
        <f>IFERROR(VLOOKUP(B17,[3]rptBudgetaryBudgetCrossOrganiza!$A$1:$M$478,9,FALSE),"0")</f>
        <v>0</v>
      </c>
      <c r="AF17" s="178">
        <v>0</v>
      </c>
      <c r="AG17" s="179">
        <f t="shared" si="3"/>
        <v>-16125</v>
      </c>
      <c r="AI17" s="180">
        <v>16125</v>
      </c>
      <c r="AJ17" s="180">
        <v>16125</v>
      </c>
      <c r="AK17" s="170">
        <f t="shared" si="2"/>
        <v>16125</v>
      </c>
      <c r="AL17" s="170">
        <f>IFERROR(VLOOKUP(B17,[4]rptBudgetaryBudgetCrossOrganiza!$A$434:$N$513,13,FALSE),"0")</f>
        <v>0</v>
      </c>
      <c r="AM17" s="180"/>
      <c r="AN17" s="180"/>
      <c r="AO17" s="180"/>
      <c r="AP17" s="180"/>
      <c r="AQ17" s="180"/>
      <c r="AS17" s="177"/>
      <c r="AT17" s="177"/>
      <c r="AU17" s="177"/>
      <c r="AV17" s="177"/>
      <c r="AW17" s="177"/>
      <c r="AX17" s="177"/>
      <c r="AY17" s="177"/>
      <c r="AZ17" s="177"/>
    </row>
    <row r="18" spans="1:52" x14ac:dyDescent="0.2">
      <c r="A18" s="126">
        <v>1</v>
      </c>
      <c r="B18" s="127" t="s">
        <v>155</v>
      </c>
      <c r="C18" s="128">
        <v>20</v>
      </c>
      <c r="D18" s="128" t="s">
        <v>220</v>
      </c>
      <c r="E18" s="143" t="s">
        <v>236</v>
      </c>
      <c r="F18" s="199">
        <v>4560.0200000000004</v>
      </c>
      <c r="G18" s="129" t="s">
        <v>120</v>
      </c>
      <c r="H18" s="165">
        <v>15600</v>
      </c>
      <c r="I18" s="165"/>
      <c r="J18" s="166"/>
      <c r="K18" s="166"/>
      <c r="L18" s="166"/>
      <c r="M18" s="166"/>
      <c r="N18" s="165">
        <v>12462.36</v>
      </c>
      <c r="O18" s="166">
        <f t="shared" si="0"/>
        <v>3137.6399999999994</v>
      </c>
      <c r="Q18" s="176">
        <v>36045</v>
      </c>
      <c r="R18" s="176"/>
      <c r="S18" s="177"/>
      <c r="T18" s="177"/>
      <c r="U18" s="177"/>
      <c r="V18" s="177"/>
      <c r="W18" s="176">
        <v>18213.310000000001</v>
      </c>
      <c r="X18" s="177">
        <f t="shared" si="1"/>
        <v>17831.689999999999</v>
      </c>
      <c r="Z18" s="178">
        <f>IFERROR(VLOOKUP(B18,[3]rptBudgetaryBudgetCrossOrganiza!$A$1:$M$478,4,FALSE),"0")</f>
        <v>49385</v>
      </c>
      <c r="AA18" s="178">
        <f>IFERROR(VLOOKUP(B18,[3]rptBudgetaryBudgetCrossOrganiza!$A$1:$M$478,6,FALSE),"0")</f>
        <v>49385</v>
      </c>
      <c r="AB18" s="179"/>
      <c r="AC18" s="179"/>
      <c r="AD18" s="179"/>
      <c r="AE18" s="178">
        <f>IFERROR(VLOOKUP(B18,[3]rptBudgetaryBudgetCrossOrganiza!$A$1:$M$478,9,FALSE),"0")</f>
        <v>0</v>
      </c>
      <c r="AF18" s="178">
        <v>0</v>
      </c>
      <c r="AG18" s="179">
        <f t="shared" si="3"/>
        <v>-49385</v>
      </c>
      <c r="AI18" s="180">
        <v>49385</v>
      </c>
      <c r="AJ18" s="180">
        <v>49385</v>
      </c>
      <c r="AK18" s="170">
        <f t="shared" si="2"/>
        <v>49385</v>
      </c>
      <c r="AL18" s="170">
        <f>IFERROR(VLOOKUP(B18,[4]rptBudgetaryBudgetCrossOrganiza!$A$434:$N$513,13,FALSE),"0")</f>
        <v>0</v>
      </c>
      <c r="AM18" s="180"/>
      <c r="AN18" s="180"/>
      <c r="AO18" s="180"/>
      <c r="AP18" s="180"/>
      <c r="AQ18" s="180"/>
      <c r="AS18" s="177"/>
      <c r="AT18" s="177"/>
      <c r="AU18" s="177"/>
      <c r="AV18" s="177"/>
      <c r="AW18" s="177"/>
      <c r="AX18" s="177"/>
      <c r="AY18" s="177"/>
      <c r="AZ18" s="177"/>
    </row>
    <row r="19" spans="1:52" x14ac:dyDescent="0.2">
      <c r="A19" s="126">
        <v>1</v>
      </c>
      <c r="B19" s="127" t="s">
        <v>156</v>
      </c>
      <c r="C19" s="128">
        <v>20</v>
      </c>
      <c r="D19" s="128" t="s">
        <v>220</v>
      </c>
      <c r="E19" s="143" t="s">
        <v>237</v>
      </c>
      <c r="F19" s="199">
        <v>4560.0200000000004</v>
      </c>
      <c r="G19" s="129" t="s">
        <v>120</v>
      </c>
      <c r="H19" s="165">
        <v>67700</v>
      </c>
      <c r="I19" s="165"/>
      <c r="J19" s="166"/>
      <c r="K19" s="166"/>
      <c r="L19" s="166"/>
      <c r="M19" s="166"/>
      <c r="N19" s="165">
        <v>59500</v>
      </c>
      <c r="O19" s="166">
        <f t="shared" si="0"/>
        <v>8200</v>
      </c>
      <c r="Q19" s="176">
        <v>50575</v>
      </c>
      <c r="R19" s="176"/>
      <c r="S19" s="177"/>
      <c r="T19" s="177"/>
      <c r="U19" s="177"/>
      <c r="V19" s="177"/>
      <c r="W19" s="176">
        <v>50570.239999999998</v>
      </c>
      <c r="X19" s="177">
        <f t="shared" si="1"/>
        <v>4.7600000000020373</v>
      </c>
      <c r="Z19" s="178">
        <f>IFERROR(VLOOKUP(B19,[3]rptBudgetaryBudgetCrossOrganiza!$A$1:$M$478,4,FALSE),"0")</f>
        <v>55335</v>
      </c>
      <c r="AA19" s="178">
        <f>IFERROR(VLOOKUP(B19,[3]rptBudgetaryBudgetCrossOrganiza!$A$1:$M$478,6,FALSE),"0")</f>
        <v>55335</v>
      </c>
      <c r="AB19" s="179"/>
      <c r="AC19" s="179"/>
      <c r="AD19" s="179"/>
      <c r="AE19" s="178">
        <f>IFERROR(VLOOKUP(B19,[3]rptBudgetaryBudgetCrossOrganiza!$A$1:$M$478,9,FALSE),"0")</f>
        <v>0</v>
      </c>
      <c r="AF19" s="178">
        <v>0</v>
      </c>
      <c r="AG19" s="179">
        <f t="shared" si="3"/>
        <v>-55335</v>
      </c>
      <c r="AI19" s="180">
        <v>55335</v>
      </c>
      <c r="AJ19" s="180">
        <v>55335</v>
      </c>
      <c r="AK19" s="170">
        <f t="shared" si="2"/>
        <v>55335</v>
      </c>
      <c r="AL19" s="170">
        <f>IFERROR(VLOOKUP(B19,[4]rptBudgetaryBudgetCrossOrganiza!$A$434:$N$513,13,FALSE),"0")</f>
        <v>0</v>
      </c>
      <c r="AM19" s="180"/>
      <c r="AN19" s="180"/>
      <c r="AO19" s="180"/>
      <c r="AP19" s="180"/>
      <c r="AQ19" s="180"/>
      <c r="AS19" s="177"/>
      <c r="AT19" s="177"/>
      <c r="AU19" s="177"/>
      <c r="AV19" s="177"/>
      <c r="AW19" s="177"/>
      <c r="AX19" s="177"/>
      <c r="AY19" s="177"/>
      <c r="AZ19" s="177"/>
    </row>
    <row r="20" spans="1:52" x14ac:dyDescent="0.2">
      <c r="A20" s="126">
        <v>1</v>
      </c>
      <c r="B20" s="127" t="s">
        <v>157</v>
      </c>
      <c r="C20" s="128">
        <v>20</v>
      </c>
      <c r="D20" s="128" t="s">
        <v>220</v>
      </c>
      <c r="E20" s="143" t="s">
        <v>238</v>
      </c>
      <c r="F20" s="199">
        <v>4560.0200000000004</v>
      </c>
      <c r="G20" s="129" t="s">
        <v>120</v>
      </c>
      <c r="H20" s="165">
        <v>86300</v>
      </c>
      <c r="I20" s="165"/>
      <c r="J20" s="166"/>
      <c r="K20" s="166"/>
      <c r="L20" s="166"/>
      <c r="M20" s="166"/>
      <c r="N20" s="165">
        <v>69460</v>
      </c>
      <c r="O20" s="166">
        <f t="shared" si="0"/>
        <v>16840</v>
      </c>
      <c r="Q20" s="176">
        <v>63080</v>
      </c>
      <c r="R20" s="176"/>
      <c r="S20" s="177"/>
      <c r="T20" s="177"/>
      <c r="U20" s="177"/>
      <c r="V20" s="177"/>
      <c r="W20" s="176">
        <v>63540</v>
      </c>
      <c r="X20" s="177">
        <f t="shared" si="1"/>
        <v>-460</v>
      </c>
      <c r="Z20" s="178">
        <f>IFERROR(VLOOKUP(B20,[3]rptBudgetaryBudgetCrossOrganiza!$A$1:$M$478,4,FALSE),"0")</f>
        <v>82535</v>
      </c>
      <c r="AA20" s="178">
        <f>IFERROR(VLOOKUP(B20,[3]rptBudgetaryBudgetCrossOrganiza!$A$1:$M$478,6,FALSE),"0")</f>
        <v>82535</v>
      </c>
      <c r="AB20" s="179"/>
      <c r="AC20" s="179"/>
      <c r="AD20" s="179"/>
      <c r="AE20" s="178">
        <f>IFERROR(VLOOKUP(B20,[3]rptBudgetaryBudgetCrossOrganiza!$A$1:$M$478,9,FALSE),"0")</f>
        <v>0</v>
      </c>
      <c r="AF20" s="178">
        <v>0</v>
      </c>
      <c r="AG20" s="179">
        <f t="shared" si="3"/>
        <v>-82535</v>
      </c>
      <c r="AI20" s="180">
        <v>82535</v>
      </c>
      <c r="AJ20" s="180">
        <v>82535</v>
      </c>
      <c r="AK20" s="170">
        <f t="shared" si="2"/>
        <v>82535</v>
      </c>
      <c r="AL20" s="170">
        <f>IFERROR(VLOOKUP(B20,[4]rptBudgetaryBudgetCrossOrganiza!$A$434:$N$513,13,FALSE),"0")</f>
        <v>0</v>
      </c>
      <c r="AM20" s="180"/>
      <c r="AN20" s="180"/>
      <c r="AO20" s="180"/>
      <c r="AP20" s="180"/>
      <c r="AQ20" s="180"/>
      <c r="AS20" s="177"/>
      <c r="AT20" s="177"/>
      <c r="AU20" s="177"/>
      <c r="AV20" s="177"/>
      <c r="AW20" s="177"/>
      <c r="AX20" s="177"/>
      <c r="AY20" s="177"/>
      <c r="AZ20" s="177"/>
    </row>
    <row r="21" spans="1:52" x14ac:dyDescent="0.2">
      <c r="A21" s="126">
        <v>1</v>
      </c>
      <c r="B21" s="127" t="s">
        <v>158</v>
      </c>
      <c r="C21" s="128">
        <v>20</v>
      </c>
      <c r="D21" s="128" t="s">
        <v>220</v>
      </c>
      <c r="E21" s="143" t="s">
        <v>239</v>
      </c>
      <c r="F21" s="199">
        <v>4560.0200000000004</v>
      </c>
      <c r="G21" s="129" t="s">
        <v>120</v>
      </c>
      <c r="H21" s="165">
        <v>60930</v>
      </c>
      <c r="I21" s="165"/>
      <c r="J21" s="166"/>
      <c r="K21" s="166"/>
      <c r="L21" s="166"/>
      <c r="M21" s="166"/>
      <c r="N21" s="165">
        <v>56700</v>
      </c>
      <c r="O21" s="166">
        <f t="shared" si="0"/>
        <v>4230</v>
      </c>
      <c r="Q21" s="176">
        <v>64260</v>
      </c>
      <c r="R21" s="176"/>
      <c r="S21" s="177"/>
      <c r="T21" s="177"/>
      <c r="U21" s="177"/>
      <c r="V21" s="177"/>
      <c r="W21" s="176">
        <v>64225.98</v>
      </c>
      <c r="X21" s="177">
        <f t="shared" si="1"/>
        <v>34.019999999996799</v>
      </c>
      <c r="Z21" s="178">
        <f>IFERROR(VLOOKUP(B21,[3]rptBudgetaryBudgetCrossOrganiza!$A$1:$M$478,4,FALSE),"0")</f>
        <v>68230</v>
      </c>
      <c r="AA21" s="178">
        <f>IFERROR(VLOOKUP(B21,[3]rptBudgetaryBudgetCrossOrganiza!$A$1:$M$478,6,FALSE),"0")</f>
        <v>68230</v>
      </c>
      <c r="AB21" s="179"/>
      <c r="AC21" s="179"/>
      <c r="AD21" s="179"/>
      <c r="AE21" s="178">
        <f>IFERROR(VLOOKUP(B21,[3]rptBudgetaryBudgetCrossOrganiza!$A$1:$M$478,9,FALSE),"0")</f>
        <v>0</v>
      </c>
      <c r="AF21" s="178">
        <v>0</v>
      </c>
      <c r="AG21" s="179">
        <f t="shared" si="3"/>
        <v>-68230</v>
      </c>
      <c r="AI21" s="180">
        <v>68230</v>
      </c>
      <c r="AJ21" s="180">
        <v>68230</v>
      </c>
      <c r="AK21" s="170">
        <f t="shared" si="2"/>
        <v>68230</v>
      </c>
      <c r="AL21" s="170">
        <f>IFERROR(VLOOKUP(B21,[4]rptBudgetaryBudgetCrossOrganiza!$A$434:$N$513,13,FALSE),"0")</f>
        <v>0</v>
      </c>
      <c r="AM21" s="180"/>
      <c r="AN21" s="180"/>
      <c r="AO21" s="180"/>
      <c r="AP21" s="180"/>
      <c r="AQ21" s="180"/>
      <c r="AS21" s="177"/>
      <c r="AT21" s="177"/>
      <c r="AU21" s="177"/>
      <c r="AV21" s="177"/>
      <c r="AW21" s="177"/>
      <c r="AX21" s="177"/>
      <c r="AY21" s="177"/>
      <c r="AZ21" s="177"/>
    </row>
    <row r="22" spans="1:52" x14ac:dyDescent="0.2">
      <c r="A22" s="126">
        <v>1</v>
      </c>
      <c r="B22" s="127" t="s">
        <v>159</v>
      </c>
      <c r="C22" s="128">
        <v>20</v>
      </c>
      <c r="D22" s="128" t="s">
        <v>220</v>
      </c>
      <c r="E22" s="143" t="s">
        <v>240</v>
      </c>
      <c r="F22" s="199">
        <v>4560.0200000000004</v>
      </c>
      <c r="G22" s="129" t="s">
        <v>120</v>
      </c>
      <c r="H22" s="165">
        <v>61800</v>
      </c>
      <c r="I22" s="165"/>
      <c r="J22" s="166"/>
      <c r="K22" s="166"/>
      <c r="L22" s="166"/>
      <c r="M22" s="166"/>
      <c r="N22" s="165">
        <v>56637.5</v>
      </c>
      <c r="O22" s="166">
        <f t="shared" si="0"/>
        <v>5162.5</v>
      </c>
      <c r="Q22" s="176">
        <v>61875</v>
      </c>
      <c r="R22" s="176"/>
      <c r="S22" s="177"/>
      <c r="T22" s="177"/>
      <c r="U22" s="177"/>
      <c r="V22" s="177"/>
      <c r="W22" s="176">
        <v>62158.54</v>
      </c>
      <c r="X22" s="177">
        <f t="shared" si="1"/>
        <v>-283.54000000000087</v>
      </c>
      <c r="Z22" s="178">
        <f>IFERROR(VLOOKUP(B22,[3]rptBudgetaryBudgetCrossOrganiza!$A$1:$M$478,4,FALSE),"0")</f>
        <v>65835</v>
      </c>
      <c r="AA22" s="178">
        <f>IFERROR(VLOOKUP(B22,[3]rptBudgetaryBudgetCrossOrganiza!$A$1:$M$478,6,FALSE),"0")</f>
        <v>65835</v>
      </c>
      <c r="AB22" s="179"/>
      <c r="AC22" s="179"/>
      <c r="AD22" s="179"/>
      <c r="AE22" s="178">
        <f>IFERROR(VLOOKUP(B22,[3]rptBudgetaryBudgetCrossOrganiza!$A$1:$M$478,9,FALSE),"0")</f>
        <v>0</v>
      </c>
      <c r="AF22" s="178">
        <v>0</v>
      </c>
      <c r="AG22" s="179">
        <f t="shared" si="3"/>
        <v>-65835</v>
      </c>
      <c r="AI22" s="180">
        <v>65835</v>
      </c>
      <c r="AJ22" s="180">
        <v>65835</v>
      </c>
      <c r="AK22" s="170">
        <f t="shared" si="2"/>
        <v>65835</v>
      </c>
      <c r="AL22" s="170">
        <f>IFERROR(VLOOKUP(B22,[4]rptBudgetaryBudgetCrossOrganiza!$A$434:$N$513,13,FALSE),"0")</f>
        <v>0</v>
      </c>
      <c r="AM22" s="180"/>
      <c r="AN22" s="180"/>
      <c r="AO22" s="180"/>
      <c r="AP22" s="180"/>
      <c r="AQ22" s="180"/>
      <c r="AS22" s="177"/>
      <c r="AT22" s="177"/>
      <c r="AU22" s="177"/>
      <c r="AV22" s="177"/>
      <c r="AW22" s="177"/>
      <c r="AX22" s="177"/>
      <c r="AY22" s="177"/>
      <c r="AZ22" s="177"/>
    </row>
    <row r="23" spans="1:52" x14ac:dyDescent="0.2">
      <c r="A23" s="126">
        <v>1</v>
      </c>
      <c r="B23" s="127" t="s">
        <v>160</v>
      </c>
      <c r="C23" s="128">
        <v>20</v>
      </c>
      <c r="D23" s="128" t="s">
        <v>220</v>
      </c>
      <c r="E23" s="143" t="s">
        <v>241</v>
      </c>
      <c r="F23" s="199">
        <v>4560.0200000000004</v>
      </c>
      <c r="G23" s="129" t="s">
        <v>120</v>
      </c>
      <c r="H23" s="165">
        <v>27315</v>
      </c>
      <c r="I23" s="165"/>
      <c r="J23" s="166"/>
      <c r="K23" s="166"/>
      <c r="L23" s="166"/>
      <c r="M23" s="166"/>
      <c r="N23" s="165">
        <v>46802.7</v>
      </c>
      <c r="O23" s="166">
        <f t="shared" si="0"/>
        <v>-19487.699999999997</v>
      </c>
      <c r="Q23" s="176">
        <v>17955</v>
      </c>
      <c r="R23" s="176"/>
      <c r="S23" s="177"/>
      <c r="T23" s="177"/>
      <c r="U23" s="177"/>
      <c r="V23" s="177"/>
      <c r="W23" s="176">
        <v>62188.14</v>
      </c>
      <c r="X23" s="177">
        <f t="shared" si="1"/>
        <v>-44233.14</v>
      </c>
      <c r="Z23" s="178">
        <f>IFERROR(VLOOKUP(B23,[3]rptBudgetaryBudgetCrossOrganiza!$A$1:$M$478,4,FALSE),"0")</f>
        <v>15960</v>
      </c>
      <c r="AA23" s="178">
        <f>IFERROR(VLOOKUP(B23,[3]rptBudgetaryBudgetCrossOrganiza!$A$1:$M$478,6,FALSE),"0")</f>
        <v>15960</v>
      </c>
      <c r="AB23" s="179"/>
      <c r="AC23" s="179"/>
      <c r="AD23" s="179"/>
      <c r="AE23" s="178">
        <f>IFERROR(VLOOKUP(B23,[3]rptBudgetaryBudgetCrossOrganiza!$A$1:$M$478,9,FALSE),"0")</f>
        <v>0</v>
      </c>
      <c r="AF23" s="178">
        <v>0</v>
      </c>
      <c r="AG23" s="179">
        <f t="shared" si="3"/>
        <v>-15960</v>
      </c>
      <c r="AI23" s="180">
        <v>15960</v>
      </c>
      <c r="AJ23" s="180">
        <v>15960</v>
      </c>
      <c r="AK23" s="170">
        <f t="shared" si="2"/>
        <v>15960</v>
      </c>
      <c r="AL23" s="170">
        <f>IFERROR(VLOOKUP(B23,[4]rptBudgetaryBudgetCrossOrganiza!$A$434:$N$513,13,FALSE),"0")</f>
        <v>0</v>
      </c>
      <c r="AM23" s="180"/>
      <c r="AN23" s="180"/>
      <c r="AO23" s="180"/>
      <c r="AP23" s="180"/>
      <c r="AQ23" s="180"/>
      <c r="AS23" s="177"/>
      <c r="AT23" s="177"/>
      <c r="AU23" s="177"/>
      <c r="AV23" s="177"/>
      <c r="AW23" s="177"/>
      <c r="AX23" s="177"/>
      <c r="AY23" s="177"/>
      <c r="AZ23" s="177"/>
    </row>
    <row r="24" spans="1:52" x14ac:dyDescent="0.2">
      <c r="A24" s="126">
        <v>1</v>
      </c>
      <c r="B24" s="127" t="s">
        <v>161</v>
      </c>
      <c r="C24" s="128">
        <v>20</v>
      </c>
      <c r="D24" s="128" t="s">
        <v>220</v>
      </c>
      <c r="E24" s="143" t="s">
        <v>242</v>
      </c>
      <c r="F24" s="199">
        <v>4560.0200000000004</v>
      </c>
      <c r="G24" s="129" t="s">
        <v>120</v>
      </c>
      <c r="H24" s="165">
        <v>54420</v>
      </c>
      <c r="I24" s="165"/>
      <c r="J24" s="166"/>
      <c r="K24" s="166"/>
      <c r="L24" s="166"/>
      <c r="M24" s="166"/>
      <c r="N24" s="165">
        <v>27132</v>
      </c>
      <c r="O24" s="166">
        <f t="shared" si="0"/>
        <v>27288</v>
      </c>
      <c r="Q24" s="176">
        <v>61845</v>
      </c>
      <c r="R24" s="176"/>
      <c r="S24" s="177"/>
      <c r="T24" s="177"/>
      <c r="U24" s="177"/>
      <c r="V24" s="177"/>
      <c r="W24" s="176">
        <v>17595.900000000001</v>
      </c>
      <c r="X24" s="177">
        <f t="shared" si="1"/>
        <v>44249.1</v>
      </c>
      <c r="Z24" s="178">
        <f>IFERROR(VLOOKUP(B24,[3]rptBudgetaryBudgetCrossOrganiza!$A$1:$M$478,4,FALSE),"0")</f>
        <v>79800</v>
      </c>
      <c r="AA24" s="178">
        <f>IFERROR(VLOOKUP(B24,[3]rptBudgetaryBudgetCrossOrganiza!$A$1:$M$478,6,FALSE),"0")</f>
        <v>79800</v>
      </c>
      <c r="AB24" s="179"/>
      <c r="AC24" s="179"/>
      <c r="AD24" s="179"/>
      <c r="AE24" s="178">
        <f>IFERROR(VLOOKUP(B24,[3]rptBudgetaryBudgetCrossOrganiza!$A$1:$M$478,9,FALSE),"0")</f>
        <v>0</v>
      </c>
      <c r="AF24" s="178">
        <v>0</v>
      </c>
      <c r="AG24" s="179">
        <f t="shared" si="3"/>
        <v>-79800</v>
      </c>
      <c r="AI24" s="180">
        <v>79800</v>
      </c>
      <c r="AJ24" s="180">
        <v>79800</v>
      </c>
      <c r="AK24" s="170">
        <f t="shared" si="2"/>
        <v>79800</v>
      </c>
      <c r="AL24" s="170">
        <f>IFERROR(VLOOKUP(B24,[4]rptBudgetaryBudgetCrossOrganiza!$A$434:$N$513,13,FALSE),"0")</f>
        <v>0</v>
      </c>
      <c r="AM24" s="180"/>
      <c r="AN24" s="180"/>
      <c r="AO24" s="180"/>
      <c r="AP24" s="180"/>
      <c r="AQ24" s="180"/>
      <c r="AS24" s="177"/>
      <c r="AT24" s="177"/>
      <c r="AU24" s="177"/>
      <c r="AV24" s="177"/>
      <c r="AW24" s="177"/>
      <c r="AX24" s="177"/>
      <c r="AY24" s="177"/>
      <c r="AZ24" s="177"/>
    </row>
    <row r="25" spans="1:52" x14ac:dyDescent="0.2">
      <c r="A25" s="126">
        <v>1</v>
      </c>
      <c r="B25" s="127" t="s">
        <v>162</v>
      </c>
      <c r="C25" s="128">
        <v>20</v>
      </c>
      <c r="D25" s="128" t="s">
        <v>220</v>
      </c>
      <c r="E25" s="143" t="s">
        <v>243</v>
      </c>
      <c r="F25" s="199">
        <v>4560.0200000000004</v>
      </c>
      <c r="G25" s="129" t="s">
        <v>120</v>
      </c>
      <c r="H25" s="165">
        <v>171000</v>
      </c>
      <c r="I25" s="165"/>
      <c r="J25" s="166"/>
      <c r="K25" s="166"/>
      <c r="L25" s="166"/>
      <c r="M25" s="166"/>
      <c r="N25" s="165">
        <v>165079.6</v>
      </c>
      <c r="O25" s="166">
        <f t="shared" si="0"/>
        <v>5920.3999999999942</v>
      </c>
      <c r="Q25" s="176">
        <v>173400</v>
      </c>
      <c r="R25" s="176"/>
      <c r="S25" s="177"/>
      <c r="T25" s="177"/>
      <c r="U25" s="177"/>
      <c r="V25" s="177"/>
      <c r="W25" s="176">
        <v>174794.6</v>
      </c>
      <c r="X25" s="177">
        <f t="shared" si="1"/>
        <v>-1394.6000000000058</v>
      </c>
      <c r="Z25" s="178">
        <f>IFERROR(VLOOKUP(B25,[3]rptBudgetaryBudgetCrossOrganiza!$A$1:$M$478,4,FALSE),"0")</f>
        <v>153000</v>
      </c>
      <c r="AA25" s="178">
        <f>IFERROR(VLOOKUP(B25,[3]rptBudgetaryBudgetCrossOrganiza!$A$1:$M$478,6,FALSE),"0")</f>
        <v>153000</v>
      </c>
      <c r="AB25" s="179"/>
      <c r="AC25" s="179"/>
      <c r="AD25" s="179"/>
      <c r="AE25" s="178">
        <f>IFERROR(VLOOKUP(B25,[3]rptBudgetaryBudgetCrossOrganiza!$A$1:$M$478,9,FALSE),"0")</f>
        <v>0</v>
      </c>
      <c r="AF25" s="178">
        <v>0</v>
      </c>
      <c r="AG25" s="179">
        <f t="shared" si="3"/>
        <v>-153000</v>
      </c>
      <c r="AI25" s="180">
        <v>153000</v>
      </c>
      <c r="AJ25" s="180">
        <v>153000</v>
      </c>
      <c r="AK25" s="170">
        <f t="shared" si="2"/>
        <v>153000</v>
      </c>
      <c r="AL25" s="170">
        <f>IFERROR(VLOOKUP(B25,[4]rptBudgetaryBudgetCrossOrganiza!$A$434:$N$513,13,FALSE),"0")</f>
        <v>0</v>
      </c>
      <c r="AM25" s="180"/>
      <c r="AN25" s="180"/>
      <c r="AO25" s="180"/>
      <c r="AP25" s="180"/>
      <c r="AQ25" s="180"/>
      <c r="AS25" s="177"/>
      <c r="AT25" s="177"/>
      <c r="AU25" s="177"/>
      <c r="AV25" s="177"/>
      <c r="AW25" s="177"/>
      <c r="AX25" s="177"/>
      <c r="AY25" s="177"/>
      <c r="AZ25" s="177"/>
    </row>
    <row r="26" spans="1:52" x14ac:dyDescent="0.2">
      <c r="A26" s="126">
        <v>1</v>
      </c>
      <c r="B26" s="127" t="s">
        <v>163</v>
      </c>
      <c r="C26" s="128">
        <v>20</v>
      </c>
      <c r="D26" s="128" t="s">
        <v>220</v>
      </c>
      <c r="E26" s="143" t="s">
        <v>244</v>
      </c>
      <c r="F26" s="199">
        <v>4560.0200000000004</v>
      </c>
      <c r="G26" s="129" t="s">
        <v>120</v>
      </c>
      <c r="H26" s="165">
        <v>8780</v>
      </c>
      <c r="I26" s="165"/>
      <c r="J26" s="166"/>
      <c r="K26" s="166"/>
      <c r="L26" s="166"/>
      <c r="M26" s="166"/>
      <c r="N26" s="165">
        <v>7490</v>
      </c>
      <c r="O26" s="166">
        <f t="shared" si="0"/>
        <v>1290</v>
      </c>
      <c r="Q26" s="176">
        <v>8050</v>
      </c>
      <c r="R26" s="176"/>
      <c r="S26" s="177"/>
      <c r="T26" s="177"/>
      <c r="U26" s="177"/>
      <c r="V26" s="177"/>
      <c r="W26" s="176">
        <v>8050</v>
      </c>
      <c r="X26" s="177">
        <f t="shared" si="1"/>
        <v>0</v>
      </c>
      <c r="Z26" s="178">
        <f>IFERROR(VLOOKUP(B26,[3]rptBudgetaryBudgetCrossOrganiza!$A$1:$M$478,4,FALSE),"0")</f>
        <v>11005</v>
      </c>
      <c r="AA26" s="178">
        <f>IFERROR(VLOOKUP(B26,[3]rptBudgetaryBudgetCrossOrganiza!$A$1:$M$478,6,FALSE),"0")</f>
        <v>11005</v>
      </c>
      <c r="AB26" s="179"/>
      <c r="AC26" s="179"/>
      <c r="AD26" s="179"/>
      <c r="AE26" s="178">
        <f>IFERROR(VLOOKUP(B26,[3]rptBudgetaryBudgetCrossOrganiza!$A$1:$M$478,9,FALSE),"0")</f>
        <v>0</v>
      </c>
      <c r="AF26" s="178">
        <v>0</v>
      </c>
      <c r="AG26" s="179">
        <f t="shared" si="3"/>
        <v>-11005</v>
      </c>
      <c r="AI26" s="180">
        <v>11005</v>
      </c>
      <c r="AJ26" s="180">
        <v>11005</v>
      </c>
      <c r="AK26" s="170">
        <f t="shared" si="2"/>
        <v>11005</v>
      </c>
      <c r="AL26" s="170">
        <f>IFERROR(VLOOKUP(B26,[4]rptBudgetaryBudgetCrossOrganiza!$A$434:$N$513,13,FALSE),"0")</f>
        <v>0</v>
      </c>
      <c r="AM26" s="180"/>
      <c r="AN26" s="180"/>
      <c r="AO26" s="180"/>
      <c r="AP26" s="180"/>
      <c r="AQ26" s="180"/>
      <c r="AS26" s="177"/>
      <c r="AT26" s="177"/>
      <c r="AU26" s="177"/>
      <c r="AV26" s="177"/>
      <c r="AW26" s="177"/>
      <c r="AX26" s="177"/>
      <c r="AY26" s="177"/>
      <c r="AZ26" s="177"/>
    </row>
    <row r="27" spans="1:52" x14ac:dyDescent="0.2">
      <c r="A27" s="126">
        <v>1</v>
      </c>
      <c r="B27" s="127" t="s">
        <v>164</v>
      </c>
      <c r="C27" s="128">
        <v>20</v>
      </c>
      <c r="D27" s="128" t="s">
        <v>220</v>
      </c>
      <c r="E27" s="143" t="s">
        <v>245</v>
      </c>
      <c r="F27" s="199">
        <v>4560.0200000000004</v>
      </c>
      <c r="G27" s="129" t="s">
        <v>120</v>
      </c>
      <c r="H27" s="165">
        <v>45060</v>
      </c>
      <c r="I27" s="165"/>
      <c r="J27" s="166"/>
      <c r="K27" s="166"/>
      <c r="L27" s="166"/>
      <c r="M27" s="166"/>
      <c r="N27" s="165">
        <v>24624</v>
      </c>
      <c r="O27" s="166">
        <f t="shared" si="0"/>
        <v>20436</v>
      </c>
      <c r="Q27" s="176">
        <v>21095</v>
      </c>
      <c r="R27" s="176"/>
      <c r="S27" s="177"/>
      <c r="T27" s="177"/>
      <c r="U27" s="177"/>
      <c r="V27" s="177"/>
      <c r="W27" s="176">
        <v>20865.400000000001</v>
      </c>
      <c r="X27" s="177">
        <f t="shared" si="1"/>
        <v>229.59999999999854</v>
      </c>
      <c r="Z27" s="178">
        <f>IFERROR(VLOOKUP(B27,[3]rptBudgetaryBudgetCrossOrganiza!$A$1:$M$478,4,FALSE),"0")</f>
        <v>53095</v>
      </c>
      <c r="AA27" s="178">
        <f>IFERROR(VLOOKUP(B27,[3]rptBudgetaryBudgetCrossOrganiza!$A$1:$M$478,6,FALSE),"0")</f>
        <v>53095</v>
      </c>
      <c r="AB27" s="179"/>
      <c r="AC27" s="179"/>
      <c r="AD27" s="179"/>
      <c r="AE27" s="178">
        <f>IFERROR(VLOOKUP(B27,[3]rptBudgetaryBudgetCrossOrganiza!$A$1:$M$478,9,FALSE),"0")</f>
        <v>0</v>
      </c>
      <c r="AF27" s="178">
        <v>0</v>
      </c>
      <c r="AG27" s="179">
        <f t="shared" si="3"/>
        <v>-53095</v>
      </c>
      <c r="AI27" s="180">
        <v>53095</v>
      </c>
      <c r="AJ27" s="180">
        <v>53095</v>
      </c>
      <c r="AK27" s="170">
        <f t="shared" si="2"/>
        <v>53095</v>
      </c>
      <c r="AL27" s="170">
        <f>IFERROR(VLOOKUP(B27,[4]rptBudgetaryBudgetCrossOrganiza!$A$434:$N$513,13,FALSE),"0")</f>
        <v>0</v>
      </c>
      <c r="AM27" s="180"/>
      <c r="AN27" s="180"/>
      <c r="AO27" s="180"/>
      <c r="AP27" s="180"/>
      <c r="AQ27" s="180"/>
      <c r="AS27" s="177"/>
      <c r="AT27" s="177"/>
      <c r="AU27" s="177"/>
      <c r="AV27" s="177"/>
      <c r="AW27" s="177"/>
      <c r="AX27" s="177"/>
      <c r="AY27" s="177"/>
      <c r="AZ27" s="177"/>
    </row>
    <row r="28" spans="1:52" x14ac:dyDescent="0.2">
      <c r="A28" s="126">
        <v>1</v>
      </c>
      <c r="B28" s="127" t="s">
        <v>165</v>
      </c>
      <c r="C28" s="128">
        <v>20</v>
      </c>
      <c r="D28" s="128" t="s">
        <v>220</v>
      </c>
      <c r="E28" s="143" t="s">
        <v>246</v>
      </c>
      <c r="F28" s="199">
        <v>4560.0200000000004</v>
      </c>
      <c r="G28" s="129" t="s">
        <v>120</v>
      </c>
      <c r="H28" s="165">
        <v>164350</v>
      </c>
      <c r="I28" s="165"/>
      <c r="J28" s="166"/>
      <c r="K28" s="166"/>
      <c r="L28" s="166"/>
      <c r="M28" s="166"/>
      <c r="N28" s="165">
        <v>143640</v>
      </c>
      <c r="O28" s="166">
        <f t="shared" si="0"/>
        <v>20710</v>
      </c>
      <c r="Q28" s="176">
        <v>115425</v>
      </c>
      <c r="R28" s="176"/>
      <c r="S28" s="177"/>
      <c r="T28" s="177"/>
      <c r="U28" s="177"/>
      <c r="V28" s="177"/>
      <c r="W28" s="176">
        <v>115035.12</v>
      </c>
      <c r="X28" s="177">
        <f t="shared" si="1"/>
        <v>389.88000000000466</v>
      </c>
      <c r="Z28" s="178">
        <f>IFERROR(VLOOKUP(B28,[3]rptBudgetaryBudgetCrossOrganiza!$A$1:$M$478,4,FALSE),"0")</f>
        <v>138510</v>
      </c>
      <c r="AA28" s="178">
        <f>IFERROR(VLOOKUP(B28,[3]rptBudgetaryBudgetCrossOrganiza!$A$1:$M$478,6,FALSE),"0")</f>
        <v>138510</v>
      </c>
      <c r="AB28" s="179"/>
      <c r="AC28" s="179"/>
      <c r="AD28" s="179"/>
      <c r="AE28" s="178">
        <f>IFERROR(VLOOKUP(B28,[3]rptBudgetaryBudgetCrossOrganiza!$A$1:$M$478,9,FALSE),"0")</f>
        <v>0</v>
      </c>
      <c r="AF28" s="178">
        <v>0</v>
      </c>
      <c r="AG28" s="179">
        <f t="shared" si="3"/>
        <v>-138510</v>
      </c>
      <c r="AI28" s="180">
        <v>138510</v>
      </c>
      <c r="AJ28" s="180">
        <v>138510</v>
      </c>
      <c r="AK28" s="170">
        <f t="shared" si="2"/>
        <v>138510</v>
      </c>
      <c r="AL28" s="170">
        <f>IFERROR(VLOOKUP(B28,[4]rptBudgetaryBudgetCrossOrganiza!$A$434:$N$513,13,FALSE),"0")</f>
        <v>0</v>
      </c>
      <c r="AM28" s="180"/>
      <c r="AN28" s="180"/>
      <c r="AO28" s="180"/>
      <c r="AP28" s="180"/>
      <c r="AQ28" s="180"/>
      <c r="AS28" s="177"/>
      <c r="AT28" s="177"/>
      <c r="AU28" s="177"/>
      <c r="AV28" s="177"/>
      <c r="AW28" s="177"/>
      <c r="AX28" s="177"/>
      <c r="AY28" s="177"/>
      <c r="AZ28" s="177"/>
    </row>
    <row r="29" spans="1:52" x14ac:dyDescent="0.2">
      <c r="A29" s="126">
        <v>1</v>
      </c>
      <c r="B29" s="127" t="s">
        <v>166</v>
      </c>
      <c r="C29" s="128">
        <v>20</v>
      </c>
      <c r="D29" s="128" t="s">
        <v>220</v>
      </c>
      <c r="E29" s="143" t="s">
        <v>247</v>
      </c>
      <c r="F29" s="199">
        <v>4560.0200000000004</v>
      </c>
      <c r="G29" s="129" t="s">
        <v>120</v>
      </c>
      <c r="H29" s="165">
        <v>14475</v>
      </c>
      <c r="I29" s="165"/>
      <c r="J29" s="166"/>
      <c r="K29" s="166"/>
      <c r="L29" s="166"/>
      <c r="M29" s="166"/>
      <c r="N29" s="165">
        <v>10104.299999999999</v>
      </c>
      <c r="O29" s="166">
        <f t="shared" si="0"/>
        <v>4370.7000000000007</v>
      </c>
      <c r="Q29" s="176">
        <v>10650</v>
      </c>
      <c r="R29" s="176"/>
      <c r="S29" s="177"/>
      <c r="T29" s="177"/>
      <c r="U29" s="177"/>
      <c r="V29" s="177"/>
      <c r="W29" s="176">
        <v>10614.56</v>
      </c>
      <c r="X29" s="177">
        <f t="shared" si="1"/>
        <v>35.440000000000509</v>
      </c>
      <c r="Z29" s="178">
        <f>IFERROR(VLOOKUP(B29,[3]rptBudgetaryBudgetCrossOrganiza!$A$1:$M$478,4,FALSE),"0")</f>
        <v>14430</v>
      </c>
      <c r="AA29" s="178">
        <f>IFERROR(VLOOKUP(B29,[3]rptBudgetaryBudgetCrossOrganiza!$A$1:$M$478,6,FALSE),"0")</f>
        <v>14430</v>
      </c>
      <c r="AB29" s="179"/>
      <c r="AC29" s="179"/>
      <c r="AD29" s="179"/>
      <c r="AE29" s="178">
        <f>IFERROR(VLOOKUP(B29,[3]rptBudgetaryBudgetCrossOrganiza!$A$1:$M$478,9,FALSE),"0")</f>
        <v>0</v>
      </c>
      <c r="AF29" s="178">
        <v>0</v>
      </c>
      <c r="AG29" s="179">
        <f t="shared" si="3"/>
        <v>-14430</v>
      </c>
      <c r="AI29" s="180">
        <v>14430</v>
      </c>
      <c r="AJ29" s="180">
        <v>14430</v>
      </c>
      <c r="AK29" s="170">
        <f t="shared" si="2"/>
        <v>14430</v>
      </c>
      <c r="AL29" s="170">
        <f>IFERROR(VLOOKUP(B29,[4]rptBudgetaryBudgetCrossOrganiza!$A$434:$N$513,13,FALSE),"0")</f>
        <v>0</v>
      </c>
      <c r="AM29" s="180"/>
      <c r="AN29" s="180"/>
      <c r="AO29" s="180"/>
      <c r="AP29" s="180"/>
      <c r="AQ29" s="180"/>
      <c r="AS29" s="177"/>
      <c r="AT29" s="177"/>
      <c r="AU29" s="177"/>
      <c r="AV29" s="177"/>
      <c r="AW29" s="177"/>
      <c r="AX29" s="177"/>
      <c r="AY29" s="177"/>
      <c r="AZ29" s="177"/>
    </row>
    <row r="30" spans="1:52" x14ac:dyDescent="0.2">
      <c r="A30" s="126">
        <v>1</v>
      </c>
      <c r="B30" s="127" t="s">
        <v>167</v>
      </c>
      <c r="C30" s="128">
        <v>20</v>
      </c>
      <c r="D30" s="128" t="s">
        <v>220</v>
      </c>
      <c r="E30" s="143" t="s">
        <v>248</v>
      </c>
      <c r="F30" s="199">
        <v>4560.0200000000004</v>
      </c>
      <c r="G30" s="129" t="s">
        <v>120</v>
      </c>
      <c r="H30" s="165">
        <v>6800</v>
      </c>
      <c r="I30" s="165"/>
      <c r="J30" s="166"/>
      <c r="K30" s="166"/>
      <c r="L30" s="166"/>
      <c r="M30" s="166"/>
      <c r="N30" s="165">
        <v>6798.2</v>
      </c>
      <c r="O30" s="166">
        <f t="shared" si="0"/>
        <v>1.8000000000001819</v>
      </c>
      <c r="Q30" s="176">
        <v>7005</v>
      </c>
      <c r="R30" s="176"/>
      <c r="S30" s="177"/>
      <c r="T30" s="177"/>
      <c r="U30" s="177"/>
      <c r="V30" s="177"/>
      <c r="W30" s="176">
        <v>7001.89</v>
      </c>
      <c r="X30" s="177">
        <f t="shared" si="1"/>
        <v>3.1099999999996726</v>
      </c>
      <c r="Z30" s="178">
        <f>IFERROR(VLOOKUP(B30,[3]rptBudgetaryBudgetCrossOrganiza!$A$1:$M$478,4,FALSE),"0")</f>
        <v>6915</v>
      </c>
      <c r="AA30" s="178">
        <f>IFERROR(VLOOKUP(B30,[3]rptBudgetaryBudgetCrossOrganiza!$A$1:$M$478,6,FALSE),"0")</f>
        <v>6915</v>
      </c>
      <c r="AB30" s="179"/>
      <c r="AC30" s="179"/>
      <c r="AD30" s="179"/>
      <c r="AE30" s="178">
        <f>IFERROR(VLOOKUP(B30,[3]rptBudgetaryBudgetCrossOrganiza!$A$1:$M$478,9,FALSE),"0")</f>
        <v>0</v>
      </c>
      <c r="AF30" s="178">
        <v>0</v>
      </c>
      <c r="AG30" s="179">
        <f t="shared" si="3"/>
        <v>-6915</v>
      </c>
      <c r="AI30" s="180">
        <v>6915</v>
      </c>
      <c r="AJ30" s="180">
        <v>6915</v>
      </c>
      <c r="AK30" s="170">
        <f t="shared" si="2"/>
        <v>6915</v>
      </c>
      <c r="AL30" s="170">
        <f>IFERROR(VLOOKUP(B30,[4]rptBudgetaryBudgetCrossOrganiza!$A$434:$N$513,13,FALSE),"0")</f>
        <v>0</v>
      </c>
      <c r="AM30" s="180"/>
      <c r="AN30" s="180"/>
      <c r="AO30" s="180"/>
      <c r="AP30" s="180"/>
      <c r="AQ30" s="180"/>
      <c r="AS30" s="177"/>
      <c r="AT30" s="177"/>
      <c r="AU30" s="177"/>
      <c r="AV30" s="177"/>
      <c r="AW30" s="177"/>
      <c r="AX30" s="177"/>
      <c r="AY30" s="177"/>
      <c r="AZ30" s="177"/>
    </row>
    <row r="31" spans="1:52" x14ac:dyDescent="0.2">
      <c r="A31" s="126">
        <v>1</v>
      </c>
      <c r="B31" s="127" t="s">
        <v>168</v>
      </c>
      <c r="C31" s="128">
        <v>20</v>
      </c>
      <c r="D31" s="128" t="s">
        <v>220</v>
      </c>
      <c r="E31" s="143" t="s">
        <v>249</v>
      </c>
      <c r="F31" s="199">
        <v>4560.0200000000004</v>
      </c>
      <c r="G31" s="129" t="s">
        <v>120</v>
      </c>
      <c r="H31" s="165">
        <v>13965</v>
      </c>
      <c r="I31" s="165"/>
      <c r="J31" s="166"/>
      <c r="K31" s="166"/>
      <c r="L31" s="166"/>
      <c r="M31" s="166"/>
      <c r="N31" s="165">
        <v>12369</v>
      </c>
      <c r="O31" s="166">
        <f t="shared" si="0"/>
        <v>1596</v>
      </c>
      <c r="Q31" s="176">
        <v>13500</v>
      </c>
      <c r="R31" s="176"/>
      <c r="S31" s="177"/>
      <c r="T31" s="177"/>
      <c r="U31" s="177"/>
      <c r="V31" s="177"/>
      <c r="W31" s="176">
        <v>13500</v>
      </c>
      <c r="X31" s="177">
        <f t="shared" si="1"/>
        <v>0</v>
      </c>
      <c r="Z31" s="178">
        <f>IFERROR(VLOOKUP(B31,[3]rptBudgetaryBudgetCrossOrganiza!$A$1:$M$478,4,FALSE),"0")</f>
        <v>14815</v>
      </c>
      <c r="AA31" s="178">
        <f>IFERROR(VLOOKUP(B31,[3]rptBudgetaryBudgetCrossOrganiza!$A$1:$M$478,6,FALSE),"0")</f>
        <v>14815</v>
      </c>
      <c r="AB31" s="179"/>
      <c r="AC31" s="179"/>
      <c r="AD31" s="179"/>
      <c r="AE31" s="178">
        <f>IFERROR(VLOOKUP(B31,[3]rptBudgetaryBudgetCrossOrganiza!$A$1:$M$478,9,FALSE),"0")</f>
        <v>0</v>
      </c>
      <c r="AF31" s="178">
        <v>0</v>
      </c>
      <c r="AG31" s="179">
        <f t="shared" si="3"/>
        <v>-14815</v>
      </c>
      <c r="AI31" s="180">
        <v>14815</v>
      </c>
      <c r="AJ31" s="180">
        <v>14815</v>
      </c>
      <c r="AK31" s="170">
        <f t="shared" si="2"/>
        <v>14815</v>
      </c>
      <c r="AL31" s="170">
        <f>IFERROR(VLOOKUP(B31,[4]rptBudgetaryBudgetCrossOrganiza!$A$434:$N$513,13,FALSE),"0")</f>
        <v>0</v>
      </c>
      <c r="AM31" s="180"/>
      <c r="AN31" s="180"/>
      <c r="AO31" s="180"/>
      <c r="AP31" s="180"/>
      <c r="AQ31" s="180"/>
      <c r="AS31" s="177"/>
      <c r="AT31" s="177"/>
      <c r="AU31" s="177"/>
      <c r="AV31" s="177"/>
      <c r="AW31" s="177"/>
      <c r="AX31" s="177"/>
      <c r="AY31" s="177"/>
      <c r="AZ31" s="177"/>
    </row>
    <row r="32" spans="1:52" x14ac:dyDescent="0.2">
      <c r="A32" s="126">
        <v>1</v>
      </c>
      <c r="B32" s="127" t="s">
        <v>169</v>
      </c>
      <c r="C32" s="128">
        <v>20</v>
      </c>
      <c r="D32" s="128" t="s">
        <v>220</v>
      </c>
      <c r="E32" s="143" t="s">
        <v>250</v>
      </c>
      <c r="F32" s="199">
        <v>4560.0200000000004</v>
      </c>
      <c r="G32" s="129" t="s">
        <v>120</v>
      </c>
      <c r="H32" s="165">
        <v>14200</v>
      </c>
      <c r="I32" s="165"/>
      <c r="J32" s="166"/>
      <c r="K32" s="166"/>
      <c r="L32" s="166"/>
      <c r="M32" s="166"/>
      <c r="N32" s="165">
        <v>14199.22</v>
      </c>
      <c r="O32" s="166">
        <f t="shared" si="0"/>
        <v>0.78000000000065484</v>
      </c>
      <c r="Q32" s="176">
        <v>14625</v>
      </c>
      <c r="R32" s="176"/>
      <c r="S32" s="177"/>
      <c r="T32" s="177"/>
      <c r="U32" s="177"/>
      <c r="V32" s="177"/>
      <c r="W32" s="176">
        <v>14624.54</v>
      </c>
      <c r="X32" s="177">
        <f t="shared" si="1"/>
        <v>0.45999999999912689</v>
      </c>
      <c r="Z32" s="178">
        <f>IFERROR(VLOOKUP(B32,[3]rptBudgetaryBudgetCrossOrganiza!$A$1:$M$478,4,FALSE),"0")</f>
        <v>15065</v>
      </c>
      <c r="AA32" s="178">
        <f>IFERROR(VLOOKUP(B32,[3]rptBudgetaryBudgetCrossOrganiza!$A$1:$M$478,6,FALSE),"0")</f>
        <v>15065</v>
      </c>
      <c r="AB32" s="179"/>
      <c r="AC32" s="179"/>
      <c r="AD32" s="179"/>
      <c r="AE32" s="178">
        <f>IFERROR(VLOOKUP(B32,[3]rptBudgetaryBudgetCrossOrganiza!$A$1:$M$478,9,FALSE),"0")</f>
        <v>0</v>
      </c>
      <c r="AF32" s="178">
        <v>0</v>
      </c>
      <c r="AG32" s="179">
        <f t="shared" si="3"/>
        <v>-15065</v>
      </c>
      <c r="AI32" s="180">
        <v>15065</v>
      </c>
      <c r="AJ32" s="180">
        <v>15065</v>
      </c>
      <c r="AK32" s="170">
        <f t="shared" si="2"/>
        <v>15065</v>
      </c>
      <c r="AL32" s="170">
        <f>IFERROR(VLOOKUP(B32,[4]rptBudgetaryBudgetCrossOrganiza!$A$434:$N$513,13,FALSE),"0")</f>
        <v>0</v>
      </c>
      <c r="AM32" s="180"/>
      <c r="AN32" s="180"/>
      <c r="AO32" s="180"/>
      <c r="AP32" s="180"/>
      <c r="AQ32" s="180"/>
      <c r="AS32" s="177"/>
      <c r="AT32" s="177"/>
      <c r="AU32" s="177"/>
      <c r="AV32" s="177"/>
      <c r="AW32" s="177"/>
      <c r="AX32" s="177"/>
      <c r="AY32" s="177"/>
      <c r="AZ32" s="177"/>
    </row>
    <row r="33" spans="1:52" x14ac:dyDescent="0.2">
      <c r="A33" s="126">
        <v>1</v>
      </c>
      <c r="B33" s="127" t="s">
        <v>170</v>
      </c>
      <c r="C33" s="128">
        <v>20</v>
      </c>
      <c r="D33" s="128" t="s">
        <v>220</v>
      </c>
      <c r="E33" s="143" t="s">
        <v>251</v>
      </c>
      <c r="F33" s="199">
        <v>4560.0200000000004</v>
      </c>
      <c r="G33" s="129" t="s">
        <v>120</v>
      </c>
      <c r="H33" s="165">
        <v>49070</v>
      </c>
      <c r="I33" s="165"/>
      <c r="J33" s="166"/>
      <c r="K33" s="166"/>
      <c r="L33" s="166"/>
      <c r="M33" s="166"/>
      <c r="N33" s="165">
        <v>7019.28</v>
      </c>
      <c r="O33" s="166">
        <f t="shared" si="0"/>
        <v>42050.720000000001</v>
      </c>
      <c r="Q33" s="176">
        <v>7700</v>
      </c>
      <c r="R33" s="176"/>
      <c r="S33" s="177"/>
      <c r="T33" s="177"/>
      <c r="U33" s="177"/>
      <c r="V33" s="177"/>
      <c r="W33" s="176">
        <v>7384.3</v>
      </c>
      <c r="X33" s="177">
        <f t="shared" si="1"/>
        <v>315.69999999999982</v>
      </c>
      <c r="Z33" s="178">
        <f>IFERROR(VLOOKUP(B33,[3]rptBudgetaryBudgetCrossOrganiza!$A$1:$M$478,4,FALSE),"0")</f>
        <v>21400</v>
      </c>
      <c r="AA33" s="178">
        <f>IFERROR(VLOOKUP(B33,[3]rptBudgetaryBudgetCrossOrganiza!$A$1:$M$478,6,FALSE),"0")</f>
        <v>21400</v>
      </c>
      <c r="AB33" s="179"/>
      <c r="AC33" s="179"/>
      <c r="AD33" s="179"/>
      <c r="AE33" s="178">
        <f>IFERROR(VLOOKUP(B33,[3]rptBudgetaryBudgetCrossOrganiza!$A$1:$M$478,9,FALSE),"0")</f>
        <v>0</v>
      </c>
      <c r="AF33" s="178">
        <v>0</v>
      </c>
      <c r="AG33" s="179">
        <f t="shared" si="3"/>
        <v>-21400</v>
      </c>
      <c r="AI33" s="180">
        <v>21400</v>
      </c>
      <c r="AJ33" s="180">
        <v>21400</v>
      </c>
      <c r="AK33" s="170">
        <f t="shared" si="2"/>
        <v>21400</v>
      </c>
      <c r="AL33" s="170">
        <f>IFERROR(VLOOKUP(B33,[4]rptBudgetaryBudgetCrossOrganiza!$A$434:$N$513,13,FALSE),"0")</f>
        <v>0</v>
      </c>
      <c r="AM33" s="180"/>
      <c r="AN33" s="180"/>
      <c r="AO33" s="180"/>
      <c r="AP33" s="180"/>
      <c r="AQ33" s="180"/>
      <c r="AS33" s="177"/>
      <c r="AT33" s="177"/>
      <c r="AU33" s="177"/>
      <c r="AV33" s="177"/>
      <c r="AW33" s="177"/>
      <c r="AX33" s="177"/>
      <c r="AY33" s="177"/>
      <c r="AZ33" s="177"/>
    </row>
    <row r="34" spans="1:52" x14ac:dyDescent="0.2">
      <c r="A34" s="126">
        <v>1</v>
      </c>
      <c r="B34" s="127" t="s">
        <v>171</v>
      </c>
      <c r="C34" s="128">
        <v>20</v>
      </c>
      <c r="D34" s="128" t="s">
        <v>220</v>
      </c>
      <c r="E34" s="143" t="s">
        <v>252</v>
      </c>
      <c r="F34" s="199">
        <v>4560.0200000000004</v>
      </c>
      <c r="G34" s="129" t="s">
        <v>120</v>
      </c>
      <c r="H34" s="165">
        <v>24000</v>
      </c>
      <c r="I34" s="165"/>
      <c r="J34" s="166"/>
      <c r="K34" s="166"/>
      <c r="L34" s="166"/>
      <c r="M34" s="166"/>
      <c r="N34" s="165">
        <v>16531</v>
      </c>
      <c r="O34" s="166">
        <f t="shared" si="0"/>
        <v>7469</v>
      </c>
      <c r="Q34" s="176">
        <v>15990</v>
      </c>
      <c r="R34" s="176"/>
      <c r="S34" s="177"/>
      <c r="T34" s="177"/>
      <c r="U34" s="177"/>
      <c r="V34" s="177"/>
      <c r="W34" s="176">
        <v>15922.88</v>
      </c>
      <c r="X34" s="177">
        <f t="shared" si="1"/>
        <v>67.1200000000008</v>
      </c>
      <c r="Z34" s="178">
        <f>IFERROR(VLOOKUP(B34,[3]rptBudgetaryBudgetCrossOrganiza!$A$1:$M$478,4,FALSE),"0")</f>
        <v>22765</v>
      </c>
      <c r="AA34" s="178">
        <f>IFERROR(VLOOKUP(B34,[3]rptBudgetaryBudgetCrossOrganiza!$A$1:$M$478,6,FALSE),"0")</f>
        <v>22765</v>
      </c>
      <c r="AB34" s="179"/>
      <c r="AC34" s="179"/>
      <c r="AD34" s="179"/>
      <c r="AE34" s="178">
        <f>IFERROR(VLOOKUP(B34,[3]rptBudgetaryBudgetCrossOrganiza!$A$1:$M$478,9,FALSE),"0")</f>
        <v>0</v>
      </c>
      <c r="AF34" s="178">
        <v>0</v>
      </c>
      <c r="AG34" s="179">
        <f t="shared" si="3"/>
        <v>-22765</v>
      </c>
      <c r="AI34" s="180">
        <v>22765</v>
      </c>
      <c r="AJ34" s="180">
        <v>22765</v>
      </c>
      <c r="AK34" s="170">
        <f t="shared" si="2"/>
        <v>22765</v>
      </c>
      <c r="AL34" s="170">
        <f>IFERROR(VLOOKUP(B34,[4]rptBudgetaryBudgetCrossOrganiza!$A$434:$N$513,13,FALSE),"0")</f>
        <v>0</v>
      </c>
      <c r="AM34" s="180"/>
      <c r="AN34" s="180"/>
      <c r="AO34" s="180"/>
      <c r="AP34" s="180"/>
      <c r="AQ34" s="180"/>
      <c r="AS34" s="177"/>
      <c r="AT34" s="177"/>
      <c r="AU34" s="177"/>
      <c r="AV34" s="177"/>
      <c r="AW34" s="177"/>
      <c r="AX34" s="177"/>
      <c r="AY34" s="177"/>
      <c r="AZ34" s="177"/>
    </row>
    <row r="35" spans="1:52" x14ac:dyDescent="0.2">
      <c r="A35" s="126">
        <v>1</v>
      </c>
      <c r="B35" s="127" t="s">
        <v>172</v>
      </c>
      <c r="C35" s="128">
        <v>20</v>
      </c>
      <c r="D35" s="128" t="s">
        <v>220</v>
      </c>
      <c r="E35" s="143" t="s">
        <v>253</v>
      </c>
      <c r="F35" s="199">
        <v>4560.0200000000004</v>
      </c>
      <c r="G35" s="129" t="s">
        <v>120</v>
      </c>
      <c r="H35" s="165">
        <v>2025</v>
      </c>
      <c r="I35" s="165"/>
      <c r="J35" s="166"/>
      <c r="K35" s="166"/>
      <c r="L35" s="166"/>
      <c r="M35" s="166"/>
      <c r="N35" s="165">
        <v>1800</v>
      </c>
      <c r="O35" s="166">
        <f t="shared" si="0"/>
        <v>225</v>
      </c>
      <c r="Q35" s="176">
        <v>1560</v>
      </c>
      <c r="R35" s="176"/>
      <c r="S35" s="177"/>
      <c r="T35" s="177"/>
      <c r="U35" s="177"/>
      <c r="V35" s="177"/>
      <c r="W35" s="176">
        <v>1555.2</v>
      </c>
      <c r="X35" s="177">
        <f t="shared" si="1"/>
        <v>4.7999999999999545</v>
      </c>
      <c r="Z35" s="178">
        <f>IFERROR(VLOOKUP(B35,[3]rptBudgetaryBudgetCrossOrganiza!$A$1:$M$478,4,FALSE),"0")</f>
        <v>1730</v>
      </c>
      <c r="AA35" s="178">
        <f>IFERROR(VLOOKUP(B35,[3]rptBudgetaryBudgetCrossOrganiza!$A$1:$M$478,6,FALSE),"0")</f>
        <v>1730</v>
      </c>
      <c r="AB35" s="179"/>
      <c r="AC35" s="179"/>
      <c r="AD35" s="179"/>
      <c r="AE35" s="178">
        <f>IFERROR(VLOOKUP(B35,[3]rptBudgetaryBudgetCrossOrganiza!$A$1:$M$478,9,FALSE),"0")</f>
        <v>0</v>
      </c>
      <c r="AF35" s="178">
        <v>0</v>
      </c>
      <c r="AG35" s="179">
        <f t="shared" si="3"/>
        <v>-1730</v>
      </c>
      <c r="AI35" s="180">
        <v>1730</v>
      </c>
      <c r="AJ35" s="180">
        <v>1730</v>
      </c>
      <c r="AK35" s="170">
        <f t="shared" si="2"/>
        <v>1730</v>
      </c>
      <c r="AL35" s="170">
        <f>IFERROR(VLOOKUP(B35,[4]rptBudgetaryBudgetCrossOrganiza!$A$434:$N$513,13,FALSE),"0")</f>
        <v>0</v>
      </c>
      <c r="AM35" s="180"/>
      <c r="AN35" s="180"/>
      <c r="AO35" s="180"/>
      <c r="AP35" s="180"/>
      <c r="AQ35" s="180"/>
      <c r="AS35" s="177"/>
      <c r="AT35" s="177"/>
      <c r="AU35" s="177"/>
      <c r="AV35" s="177"/>
      <c r="AW35" s="177"/>
      <c r="AX35" s="177"/>
      <c r="AY35" s="177"/>
      <c r="AZ35" s="177"/>
    </row>
    <row r="36" spans="1:52" x14ac:dyDescent="0.2">
      <c r="A36" s="126">
        <v>1</v>
      </c>
      <c r="B36" s="127" t="s">
        <v>173</v>
      </c>
      <c r="C36" s="128">
        <v>20</v>
      </c>
      <c r="D36" s="128" t="s">
        <v>220</v>
      </c>
      <c r="E36" s="143" t="s">
        <v>254</v>
      </c>
      <c r="F36" s="199">
        <v>4560.0200000000004</v>
      </c>
      <c r="G36" s="129" t="s">
        <v>120</v>
      </c>
      <c r="H36" s="165">
        <v>18995</v>
      </c>
      <c r="I36" s="165"/>
      <c r="J36" s="166"/>
      <c r="K36" s="166"/>
      <c r="L36" s="166"/>
      <c r="M36" s="166"/>
      <c r="N36" s="165">
        <v>14000.8</v>
      </c>
      <c r="O36" s="166">
        <f t="shared" si="0"/>
        <v>4994.2000000000007</v>
      </c>
      <c r="Q36" s="176">
        <v>12040</v>
      </c>
      <c r="R36" s="176"/>
      <c r="S36" s="177"/>
      <c r="T36" s="177"/>
      <c r="U36" s="177"/>
      <c r="V36" s="177"/>
      <c r="W36" s="176">
        <v>11978.08</v>
      </c>
      <c r="X36" s="177">
        <f t="shared" si="1"/>
        <v>61.920000000000073</v>
      </c>
      <c r="Z36" s="178">
        <f>IFERROR(VLOOKUP(B36,[3]rptBudgetaryBudgetCrossOrganiza!$A$1:$M$478,4,FALSE),"0")</f>
        <v>16855</v>
      </c>
      <c r="AA36" s="178">
        <f>IFERROR(VLOOKUP(B36,[3]rptBudgetaryBudgetCrossOrganiza!$A$1:$M$478,6,FALSE),"0")</f>
        <v>16855</v>
      </c>
      <c r="AB36" s="179"/>
      <c r="AC36" s="179"/>
      <c r="AD36" s="179"/>
      <c r="AE36" s="178">
        <f>IFERROR(VLOOKUP(B36,[3]rptBudgetaryBudgetCrossOrganiza!$A$1:$M$478,9,FALSE),"0")</f>
        <v>0</v>
      </c>
      <c r="AF36" s="178">
        <v>0</v>
      </c>
      <c r="AG36" s="179">
        <f t="shared" si="3"/>
        <v>-16855</v>
      </c>
      <c r="AI36" s="180">
        <v>16855</v>
      </c>
      <c r="AJ36" s="180">
        <v>16855</v>
      </c>
      <c r="AK36" s="170">
        <f t="shared" si="2"/>
        <v>16855</v>
      </c>
      <c r="AL36" s="170">
        <f>IFERROR(VLOOKUP(B36,[4]rptBudgetaryBudgetCrossOrganiza!$A$434:$N$513,13,FALSE),"0")</f>
        <v>0</v>
      </c>
      <c r="AM36" s="180"/>
      <c r="AN36" s="180"/>
      <c r="AO36" s="180"/>
      <c r="AP36" s="180"/>
      <c r="AQ36" s="180"/>
      <c r="AS36" s="177"/>
      <c r="AT36" s="177"/>
      <c r="AU36" s="177"/>
      <c r="AV36" s="177"/>
      <c r="AW36" s="177"/>
      <c r="AX36" s="177"/>
      <c r="AY36" s="177"/>
      <c r="AZ36" s="177"/>
    </row>
    <row r="37" spans="1:52" x14ac:dyDescent="0.2">
      <c r="A37" s="126">
        <v>1</v>
      </c>
      <c r="B37" s="127" t="s">
        <v>174</v>
      </c>
      <c r="C37" s="128">
        <v>20</v>
      </c>
      <c r="D37" s="128" t="s">
        <v>220</v>
      </c>
      <c r="E37" s="143" t="s">
        <v>255</v>
      </c>
      <c r="F37" s="199">
        <v>4560.0200000000004</v>
      </c>
      <c r="G37" s="129" t="s">
        <v>120</v>
      </c>
      <c r="H37" s="165">
        <v>10500</v>
      </c>
      <c r="I37" s="165"/>
      <c r="J37" s="166"/>
      <c r="K37" s="166"/>
      <c r="L37" s="166"/>
      <c r="M37" s="166"/>
      <c r="N37" s="165">
        <v>10495.6</v>
      </c>
      <c r="O37" s="166">
        <f t="shared" si="0"/>
        <v>4.3999999999996362</v>
      </c>
      <c r="Q37" s="176">
        <v>11970</v>
      </c>
      <c r="R37" s="176"/>
      <c r="S37" s="177"/>
      <c r="T37" s="177"/>
      <c r="U37" s="177"/>
      <c r="V37" s="177"/>
      <c r="W37" s="176">
        <v>11983.34</v>
      </c>
      <c r="X37" s="177">
        <f t="shared" si="1"/>
        <v>-13.340000000000146</v>
      </c>
      <c r="Z37" s="178">
        <f>IFERROR(VLOOKUP(B37,[3]rptBudgetaryBudgetCrossOrganiza!$A$1:$M$478,4,FALSE),"0")</f>
        <v>14060</v>
      </c>
      <c r="AA37" s="178">
        <f>IFERROR(VLOOKUP(B37,[3]rptBudgetaryBudgetCrossOrganiza!$A$1:$M$478,6,FALSE),"0")</f>
        <v>14060</v>
      </c>
      <c r="AB37" s="179"/>
      <c r="AC37" s="179"/>
      <c r="AD37" s="179"/>
      <c r="AE37" s="178">
        <f>IFERROR(VLOOKUP(B37,[3]rptBudgetaryBudgetCrossOrganiza!$A$1:$M$478,9,FALSE),"0")</f>
        <v>0</v>
      </c>
      <c r="AF37" s="178">
        <v>0</v>
      </c>
      <c r="AG37" s="179">
        <f t="shared" si="3"/>
        <v>-14060</v>
      </c>
      <c r="AI37" s="180">
        <v>14060</v>
      </c>
      <c r="AJ37" s="180">
        <v>14060</v>
      </c>
      <c r="AK37" s="170">
        <f t="shared" si="2"/>
        <v>14060</v>
      </c>
      <c r="AL37" s="170">
        <f>IFERROR(VLOOKUP(B37,[4]rptBudgetaryBudgetCrossOrganiza!$A$434:$N$513,13,FALSE),"0")</f>
        <v>0</v>
      </c>
      <c r="AM37" s="180"/>
      <c r="AN37" s="180"/>
      <c r="AO37" s="180"/>
      <c r="AP37" s="180"/>
      <c r="AQ37" s="180"/>
      <c r="AS37" s="177"/>
      <c r="AT37" s="177"/>
      <c r="AU37" s="177"/>
      <c r="AV37" s="177"/>
      <c r="AW37" s="177"/>
      <c r="AX37" s="177"/>
      <c r="AY37" s="177"/>
      <c r="AZ37" s="177"/>
    </row>
    <row r="38" spans="1:52" x14ac:dyDescent="0.2">
      <c r="A38" s="126">
        <v>1</v>
      </c>
      <c r="B38" s="127" t="s">
        <v>175</v>
      </c>
      <c r="C38" s="128">
        <v>20</v>
      </c>
      <c r="D38" s="128" t="s">
        <v>220</v>
      </c>
      <c r="E38" s="143" t="s">
        <v>256</v>
      </c>
      <c r="F38" s="199">
        <v>4560.0200000000004</v>
      </c>
      <c r="G38" s="129" t="s">
        <v>120</v>
      </c>
      <c r="H38" s="165">
        <v>3275</v>
      </c>
      <c r="I38" s="165"/>
      <c r="J38" s="166"/>
      <c r="K38" s="166"/>
      <c r="L38" s="166"/>
      <c r="M38" s="166"/>
      <c r="N38" s="165">
        <v>4386</v>
      </c>
      <c r="O38" s="166">
        <f t="shared" si="0"/>
        <v>-1111</v>
      </c>
      <c r="Q38" s="176">
        <v>8670</v>
      </c>
      <c r="R38" s="176"/>
      <c r="S38" s="177"/>
      <c r="T38" s="177"/>
      <c r="U38" s="177"/>
      <c r="V38" s="177"/>
      <c r="W38" s="176">
        <v>8721</v>
      </c>
      <c r="X38" s="177">
        <f t="shared" si="1"/>
        <v>-51</v>
      </c>
      <c r="Z38" s="178">
        <f>IFERROR(VLOOKUP(B38,[3]rptBudgetaryBudgetCrossOrganiza!$A$1:$M$478,4,FALSE),"0")</f>
        <v>3470</v>
      </c>
      <c r="AA38" s="178">
        <f>IFERROR(VLOOKUP(B38,[3]rptBudgetaryBudgetCrossOrganiza!$A$1:$M$478,6,FALSE),"0")</f>
        <v>3470</v>
      </c>
      <c r="AB38" s="179"/>
      <c r="AC38" s="179"/>
      <c r="AD38" s="179"/>
      <c r="AE38" s="178">
        <f>IFERROR(VLOOKUP(B38,[3]rptBudgetaryBudgetCrossOrganiza!$A$1:$M$478,9,FALSE),"0")</f>
        <v>0</v>
      </c>
      <c r="AF38" s="178">
        <v>0</v>
      </c>
      <c r="AG38" s="179">
        <f t="shared" si="3"/>
        <v>-3470</v>
      </c>
      <c r="AI38" s="180">
        <v>3470</v>
      </c>
      <c r="AJ38" s="180">
        <v>3470</v>
      </c>
      <c r="AK38" s="170">
        <f t="shared" si="2"/>
        <v>3470</v>
      </c>
      <c r="AL38" s="170">
        <f>IFERROR(VLOOKUP(B38,[4]rptBudgetaryBudgetCrossOrganiza!$A$434:$N$513,13,FALSE),"0")</f>
        <v>0</v>
      </c>
      <c r="AM38" s="180"/>
      <c r="AN38" s="180"/>
      <c r="AO38" s="180"/>
      <c r="AP38" s="180"/>
      <c r="AQ38" s="180"/>
      <c r="AS38" s="177"/>
      <c r="AT38" s="177"/>
      <c r="AU38" s="177"/>
      <c r="AV38" s="177"/>
      <c r="AW38" s="177"/>
      <c r="AX38" s="177"/>
      <c r="AY38" s="177"/>
      <c r="AZ38" s="177"/>
    </row>
    <row r="39" spans="1:52" x14ac:dyDescent="0.2">
      <c r="A39" s="126">
        <v>3</v>
      </c>
      <c r="B39" s="127" t="s">
        <v>176</v>
      </c>
      <c r="C39" s="128">
        <v>20</v>
      </c>
      <c r="D39" s="128" t="s">
        <v>220</v>
      </c>
      <c r="E39" s="143" t="s">
        <v>246</v>
      </c>
      <c r="F39" s="199">
        <v>4560.03</v>
      </c>
      <c r="G39" s="129" t="s">
        <v>121</v>
      </c>
      <c r="H39" s="165">
        <v>0</v>
      </c>
      <c r="I39" s="165"/>
      <c r="J39" s="166"/>
      <c r="K39" s="166"/>
      <c r="L39" s="166"/>
      <c r="M39" s="166"/>
      <c r="N39" s="165">
        <v>0</v>
      </c>
      <c r="O39" s="166">
        <f t="shared" si="0"/>
        <v>0</v>
      </c>
      <c r="Q39" s="176">
        <v>0</v>
      </c>
      <c r="R39" s="176"/>
      <c r="S39" s="177"/>
      <c r="T39" s="177"/>
      <c r="U39" s="177"/>
      <c r="V39" s="177"/>
      <c r="W39" s="176">
        <v>0</v>
      </c>
      <c r="X39" s="177">
        <f t="shared" si="1"/>
        <v>0</v>
      </c>
      <c r="Z39" s="178">
        <f>IFERROR(VLOOKUP(B39,[3]rptBudgetaryBudgetCrossOrganiza!$A$1:$M$478,4,FALSE),"0")</f>
        <v>0</v>
      </c>
      <c r="AA39" s="178">
        <f>IFERROR(VLOOKUP(B39,[3]rptBudgetaryBudgetCrossOrganiza!$A$1:$M$478,6,FALSE),"0")</f>
        <v>0</v>
      </c>
      <c r="AB39" s="179"/>
      <c r="AC39" s="179"/>
      <c r="AD39" s="179"/>
      <c r="AE39" s="178">
        <f>IFERROR(VLOOKUP(B39,[3]rptBudgetaryBudgetCrossOrganiza!$A$1:$M$478,9,FALSE),"0")</f>
        <v>0</v>
      </c>
      <c r="AF39" s="178">
        <v>0</v>
      </c>
      <c r="AG39" s="179">
        <f t="shared" si="3"/>
        <v>0</v>
      </c>
      <c r="AI39" s="180">
        <v>0</v>
      </c>
      <c r="AJ39" s="180">
        <v>0</v>
      </c>
      <c r="AK39" s="170">
        <f t="shared" si="2"/>
        <v>0</v>
      </c>
      <c r="AL39" s="170">
        <f>IFERROR(VLOOKUP(B39,[4]rptBudgetaryBudgetCrossOrganiza!$A$434:$N$513,13,FALSE),"0")</f>
        <v>0</v>
      </c>
      <c r="AM39" s="180"/>
      <c r="AN39" s="180"/>
      <c r="AO39" s="180"/>
      <c r="AP39" s="180"/>
      <c r="AQ39" s="180"/>
      <c r="AS39" s="177"/>
      <c r="AT39" s="177"/>
      <c r="AU39" s="177"/>
      <c r="AV39" s="177"/>
      <c r="AW39" s="177"/>
      <c r="AX39" s="177"/>
      <c r="AY39" s="177"/>
      <c r="AZ39" s="177"/>
    </row>
    <row r="40" spans="1:52" x14ac:dyDescent="0.2">
      <c r="A40" s="126">
        <v>2</v>
      </c>
      <c r="B40" s="127" t="s">
        <v>177</v>
      </c>
      <c r="C40" s="128">
        <v>20</v>
      </c>
      <c r="D40" s="128" t="s">
        <v>82</v>
      </c>
      <c r="E40" s="143" t="s">
        <v>116</v>
      </c>
      <c r="F40" s="199">
        <v>4700.01</v>
      </c>
      <c r="G40" s="129" t="s">
        <v>122</v>
      </c>
      <c r="H40" s="165">
        <v>0</v>
      </c>
      <c r="I40" s="165"/>
      <c r="J40" s="166"/>
      <c r="K40" s="166"/>
      <c r="L40" s="166"/>
      <c r="M40" s="166"/>
      <c r="N40" s="165">
        <v>900.09</v>
      </c>
      <c r="O40" s="166">
        <f t="shared" si="0"/>
        <v>-900.09</v>
      </c>
      <c r="Q40" s="176">
        <v>0</v>
      </c>
      <c r="R40" s="176"/>
      <c r="S40" s="177"/>
      <c r="T40" s="177"/>
      <c r="U40" s="177"/>
      <c r="V40" s="177"/>
      <c r="W40" s="176">
        <v>1244.22</v>
      </c>
      <c r="X40" s="177">
        <f t="shared" si="1"/>
        <v>-1244.22</v>
      </c>
      <c r="Z40" s="178">
        <f>IFERROR(VLOOKUP(B40,[3]rptBudgetaryBudgetCrossOrganiza!$A$1:$M$478,4,FALSE),"0")</f>
        <v>0</v>
      </c>
      <c r="AA40" s="178">
        <f>IFERROR(VLOOKUP(B40,[3]rptBudgetaryBudgetCrossOrganiza!$A$1:$M$478,6,FALSE),"0")</f>
        <v>0</v>
      </c>
      <c r="AB40" s="179"/>
      <c r="AC40" s="179"/>
      <c r="AD40" s="179"/>
      <c r="AE40" s="178">
        <f>IFERROR(VLOOKUP(B40,[3]rptBudgetaryBudgetCrossOrganiza!$A$1:$M$478,9,FALSE),"0")</f>
        <v>540.02</v>
      </c>
      <c r="AF40" s="178">
        <v>540.02</v>
      </c>
      <c r="AG40" s="179">
        <f t="shared" si="3"/>
        <v>540.02</v>
      </c>
      <c r="AI40" s="180">
        <v>0</v>
      </c>
      <c r="AJ40" s="180">
        <v>0</v>
      </c>
      <c r="AK40" s="170">
        <f t="shared" si="2"/>
        <v>0</v>
      </c>
      <c r="AL40" s="170">
        <f>IFERROR(VLOOKUP(B40,[4]rptBudgetaryBudgetCrossOrganiza!$A$434:$N$513,13,FALSE),"0")</f>
        <v>0</v>
      </c>
      <c r="AM40" s="180"/>
      <c r="AN40" s="180"/>
      <c r="AO40" s="180"/>
      <c r="AP40" s="180"/>
      <c r="AQ40" s="180"/>
      <c r="AS40" s="177"/>
      <c r="AT40" s="177"/>
      <c r="AU40" s="177"/>
      <c r="AV40" s="177"/>
      <c r="AW40" s="177"/>
      <c r="AX40" s="177"/>
      <c r="AY40" s="177"/>
      <c r="AZ40" s="177"/>
    </row>
    <row r="41" spans="1:52" x14ac:dyDescent="0.2">
      <c r="A41" s="126">
        <v>2</v>
      </c>
      <c r="B41" s="127" t="s">
        <v>178</v>
      </c>
      <c r="C41" s="128">
        <v>20</v>
      </c>
      <c r="D41" s="128" t="s">
        <v>220</v>
      </c>
      <c r="E41" s="143" t="s">
        <v>221</v>
      </c>
      <c r="F41" s="199">
        <v>4700.01</v>
      </c>
      <c r="G41" s="129" t="s">
        <v>122</v>
      </c>
      <c r="H41" s="165">
        <v>0</v>
      </c>
      <c r="I41" s="165"/>
      <c r="J41" s="166"/>
      <c r="K41" s="166"/>
      <c r="L41" s="166"/>
      <c r="M41" s="166"/>
      <c r="N41" s="165">
        <v>0</v>
      </c>
      <c r="O41" s="166">
        <f t="shared" si="0"/>
        <v>0</v>
      </c>
      <c r="Q41" s="176">
        <v>0</v>
      </c>
      <c r="R41" s="176"/>
      <c r="S41" s="177"/>
      <c r="T41" s="177"/>
      <c r="U41" s="177"/>
      <c r="V41" s="177"/>
      <c r="W41" s="176">
        <v>0</v>
      </c>
      <c r="X41" s="177">
        <f t="shared" si="1"/>
        <v>0</v>
      </c>
      <c r="Z41" s="178">
        <f>IFERROR(VLOOKUP(B41,[3]rptBudgetaryBudgetCrossOrganiza!$A$1:$M$478,4,FALSE),"0")</f>
        <v>0</v>
      </c>
      <c r="AA41" s="178">
        <f>IFERROR(VLOOKUP(B41,[3]rptBudgetaryBudgetCrossOrganiza!$A$1:$M$478,6,FALSE),"0")</f>
        <v>0</v>
      </c>
      <c r="AB41" s="179"/>
      <c r="AC41" s="179"/>
      <c r="AD41" s="179"/>
      <c r="AE41" s="178">
        <f>IFERROR(VLOOKUP(B41,[3]rptBudgetaryBudgetCrossOrganiza!$A$1:$M$478,9,FALSE),"0")</f>
        <v>0</v>
      </c>
      <c r="AF41" s="178">
        <v>0</v>
      </c>
      <c r="AG41" s="179">
        <f t="shared" si="3"/>
        <v>0</v>
      </c>
      <c r="AI41" s="180">
        <v>0</v>
      </c>
      <c r="AJ41" s="180">
        <v>0</v>
      </c>
      <c r="AK41" s="170">
        <f t="shared" si="2"/>
        <v>0</v>
      </c>
      <c r="AL41" s="170">
        <f>IFERROR(VLOOKUP(B41,[4]rptBudgetaryBudgetCrossOrganiza!$A$434:$N$513,13,FALSE),"0")</f>
        <v>0</v>
      </c>
      <c r="AM41" s="180"/>
      <c r="AN41" s="180"/>
      <c r="AO41" s="180"/>
      <c r="AP41" s="180"/>
      <c r="AQ41" s="180"/>
      <c r="AS41" s="177"/>
      <c r="AT41" s="177"/>
      <c r="AU41" s="177"/>
      <c r="AV41" s="177"/>
      <c r="AW41" s="177"/>
      <c r="AX41" s="177"/>
      <c r="AY41" s="177"/>
      <c r="AZ41" s="177"/>
    </row>
    <row r="42" spans="1:52" x14ac:dyDescent="0.2">
      <c r="A42" s="126">
        <v>2</v>
      </c>
      <c r="B42" s="127" t="s">
        <v>179</v>
      </c>
      <c r="C42" s="128">
        <v>20</v>
      </c>
      <c r="D42" s="128" t="s">
        <v>220</v>
      </c>
      <c r="E42" s="143" t="s">
        <v>222</v>
      </c>
      <c r="F42" s="199">
        <v>4700.01</v>
      </c>
      <c r="G42" s="129" t="s">
        <v>122</v>
      </c>
      <c r="H42" s="165">
        <v>0</v>
      </c>
      <c r="I42" s="165"/>
      <c r="J42" s="166"/>
      <c r="K42" s="166"/>
      <c r="L42" s="166"/>
      <c r="M42" s="166"/>
      <c r="N42" s="165">
        <v>0</v>
      </c>
      <c r="O42" s="166">
        <f t="shared" si="0"/>
        <v>0</v>
      </c>
      <c r="Q42" s="176">
        <v>0</v>
      </c>
      <c r="R42" s="176"/>
      <c r="S42" s="177"/>
      <c r="T42" s="177"/>
      <c r="U42" s="177"/>
      <c r="V42" s="177"/>
      <c r="W42" s="176">
        <v>0</v>
      </c>
      <c r="X42" s="177">
        <f t="shared" si="1"/>
        <v>0</v>
      </c>
      <c r="Z42" s="178">
        <f>IFERROR(VLOOKUP(B42,[3]rptBudgetaryBudgetCrossOrganiza!$A$1:$M$478,4,FALSE),"0")</f>
        <v>0</v>
      </c>
      <c r="AA42" s="178">
        <f>IFERROR(VLOOKUP(B42,[3]rptBudgetaryBudgetCrossOrganiza!$A$1:$M$478,6,FALSE),"0")</f>
        <v>0</v>
      </c>
      <c r="AB42" s="179"/>
      <c r="AC42" s="179"/>
      <c r="AD42" s="179"/>
      <c r="AE42" s="178">
        <f>IFERROR(VLOOKUP(B42,[3]rptBudgetaryBudgetCrossOrganiza!$A$1:$M$478,9,FALSE),"0")</f>
        <v>0</v>
      </c>
      <c r="AF42" s="178">
        <v>0</v>
      </c>
      <c r="AG42" s="179">
        <f t="shared" si="3"/>
        <v>0</v>
      </c>
      <c r="AI42" s="180">
        <v>0</v>
      </c>
      <c r="AJ42" s="180">
        <v>0</v>
      </c>
      <c r="AK42" s="170">
        <f t="shared" si="2"/>
        <v>0</v>
      </c>
      <c r="AL42" s="170">
        <f>IFERROR(VLOOKUP(B42,[4]rptBudgetaryBudgetCrossOrganiza!$A$434:$N$513,13,FALSE),"0")</f>
        <v>0</v>
      </c>
      <c r="AM42" s="180"/>
      <c r="AN42" s="180"/>
      <c r="AO42" s="180"/>
      <c r="AP42" s="180"/>
      <c r="AQ42" s="180"/>
      <c r="AS42" s="177"/>
      <c r="AT42" s="177"/>
      <c r="AU42" s="177"/>
      <c r="AV42" s="177"/>
      <c r="AW42" s="177"/>
      <c r="AX42" s="177"/>
      <c r="AY42" s="177"/>
      <c r="AZ42" s="177"/>
    </row>
    <row r="43" spans="1:52" x14ac:dyDescent="0.2">
      <c r="A43" s="126">
        <v>2</v>
      </c>
      <c r="B43" s="127" t="s">
        <v>180</v>
      </c>
      <c r="C43" s="128">
        <v>20</v>
      </c>
      <c r="D43" s="128" t="s">
        <v>220</v>
      </c>
      <c r="E43" s="143" t="s">
        <v>223</v>
      </c>
      <c r="F43" s="199">
        <v>4700.01</v>
      </c>
      <c r="G43" s="129" t="s">
        <v>122</v>
      </c>
      <c r="H43" s="165">
        <v>0</v>
      </c>
      <c r="I43" s="165"/>
      <c r="J43" s="166"/>
      <c r="K43" s="166"/>
      <c r="L43" s="166"/>
      <c r="M43" s="166"/>
      <c r="N43" s="165">
        <v>0</v>
      </c>
      <c r="O43" s="166">
        <f t="shared" si="0"/>
        <v>0</v>
      </c>
      <c r="Q43" s="176">
        <v>0</v>
      </c>
      <c r="R43" s="176"/>
      <c r="S43" s="177"/>
      <c r="T43" s="177"/>
      <c r="U43" s="177"/>
      <c r="V43" s="177"/>
      <c r="W43" s="176">
        <v>0</v>
      </c>
      <c r="X43" s="177">
        <f t="shared" si="1"/>
        <v>0</v>
      </c>
      <c r="Z43" s="178">
        <f>IFERROR(VLOOKUP(B43,[3]rptBudgetaryBudgetCrossOrganiza!$A$1:$M$478,4,FALSE),"0")</f>
        <v>0</v>
      </c>
      <c r="AA43" s="178">
        <f>IFERROR(VLOOKUP(B43,[3]rptBudgetaryBudgetCrossOrganiza!$A$1:$M$478,6,FALSE),"0")</f>
        <v>0</v>
      </c>
      <c r="AB43" s="179"/>
      <c r="AC43" s="179"/>
      <c r="AD43" s="179"/>
      <c r="AE43" s="178">
        <f>IFERROR(VLOOKUP(B43,[3]rptBudgetaryBudgetCrossOrganiza!$A$1:$M$478,9,FALSE),"0")</f>
        <v>0</v>
      </c>
      <c r="AF43" s="178">
        <v>0</v>
      </c>
      <c r="AG43" s="179">
        <f t="shared" si="3"/>
        <v>0</v>
      </c>
      <c r="AI43" s="180">
        <v>0</v>
      </c>
      <c r="AJ43" s="180">
        <v>0</v>
      </c>
      <c r="AK43" s="170">
        <f t="shared" si="2"/>
        <v>0</v>
      </c>
      <c r="AL43" s="170">
        <f>IFERROR(VLOOKUP(B43,[4]rptBudgetaryBudgetCrossOrganiza!$A$434:$N$513,13,FALSE),"0")</f>
        <v>0</v>
      </c>
      <c r="AM43" s="180"/>
      <c r="AN43" s="180"/>
      <c r="AO43" s="180"/>
      <c r="AP43" s="180"/>
      <c r="AQ43" s="180"/>
      <c r="AS43" s="177"/>
      <c r="AT43" s="177"/>
      <c r="AU43" s="177"/>
      <c r="AV43" s="177"/>
      <c r="AW43" s="177"/>
      <c r="AX43" s="177"/>
      <c r="AY43" s="177"/>
      <c r="AZ43" s="177"/>
    </row>
    <row r="44" spans="1:52" x14ac:dyDescent="0.2">
      <c r="A44" s="126">
        <v>2</v>
      </c>
      <c r="B44" s="127" t="s">
        <v>181</v>
      </c>
      <c r="C44" s="128">
        <v>20</v>
      </c>
      <c r="D44" s="128" t="s">
        <v>220</v>
      </c>
      <c r="E44" s="143" t="s">
        <v>224</v>
      </c>
      <c r="F44" s="199">
        <v>4700.01</v>
      </c>
      <c r="G44" s="129" t="s">
        <v>122</v>
      </c>
      <c r="H44" s="165">
        <v>0</v>
      </c>
      <c r="I44" s="165"/>
      <c r="J44" s="166"/>
      <c r="K44" s="166"/>
      <c r="L44" s="166"/>
      <c r="M44" s="166"/>
      <c r="N44" s="165">
        <v>0</v>
      </c>
      <c r="O44" s="166">
        <f t="shared" si="0"/>
        <v>0</v>
      </c>
      <c r="Q44" s="176">
        <v>0</v>
      </c>
      <c r="R44" s="176"/>
      <c r="S44" s="177"/>
      <c r="T44" s="177"/>
      <c r="U44" s="177"/>
      <c r="V44" s="177"/>
      <c r="W44" s="176">
        <v>0</v>
      </c>
      <c r="X44" s="177">
        <f t="shared" si="1"/>
        <v>0</v>
      </c>
      <c r="Z44" s="178">
        <f>IFERROR(VLOOKUP(B44,[3]rptBudgetaryBudgetCrossOrganiza!$A$1:$M$478,4,FALSE),"0")</f>
        <v>0</v>
      </c>
      <c r="AA44" s="178">
        <f>IFERROR(VLOOKUP(B44,[3]rptBudgetaryBudgetCrossOrganiza!$A$1:$M$478,6,FALSE),"0")</f>
        <v>0</v>
      </c>
      <c r="AB44" s="179"/>
      <c r="AC44" s="179"/>
      <c r="AD44" s="179"/>
      <c r="AE44" s="178">
        <f>IFERROR(VLOOKUP(B44,[3]rptBudgetaryBudgetCrossOrganiza!$A$1:$M$478,9,FALSE),"0")</f>
        <v>0</v>
      </c>
      <c r="AF44" s="178">
        <v>0</v>
      </c>
      <c r="AG44" s="179">
        <f t="shared" si="3"/>
        <v>0</v>
      </c>
      <c r="AI44" s="180">
        <v>0</v>
      </c>
      <c r="AJ44" s="180">
        <v>0</v>
      </c>
      <c r="AK44" s="170">
        <f t="shared" si="2"/>
        <v>0</v>
      </c>
      <c r="AL44" s="170">
        <f>IFERROR(VLOOKUP(B44,[4]rptBudgetaryBudgetCrossOrganiza!$A$434:$N$513,13,FALSE),"0")</f>
        <v>0</v>
      </c>
      <c r="AM44" s="180"/>
      <c r="AN44" s="180"/>
      <c r="AO44" s="180"/>
      <c r="AP44" s="180"/>
      <c r="AQ44" s="180"/>
      <c r="AS44" s="177"/>
      <c r="AT44" s="177"/>
      <c r="AU44" s="177"/>
      <c r="AV44" s="177"/>
      <c r="AW44" s="177"/>
      <c r="AX44" s="177"/>
      <c r="AY44" s="177"/>
      <c r="AZ44" s="177"/>
    </row>
    <row r="45" spans="1:52" x14ac:dyDescent="0.2">
      <c r="A45" s="126">
        <v>2</v>
      </c>
      <c r="B45" s="127" t="s">
        <v>182</v>
      </c>
      <c r="C45" s="128">
        <v>20</v>
      </c>
      <c r="D45" s="128" t="s">
        <v>220</v>
      </c>
      <c r="E45" s="143" t="s">
        <v>225</v>
      </c>
      <c r="F45" s="199">
        <v>4700.01</v>
      </c>
      <c r="G45" s="129" t="s">
        <v>122</v>
      </c>
      <c r="H45" s="165">
        <v>0</v>
      </c>
      <c r="I45" s="165"/>
      <c r="J45" s="166"/>
      <c r="K45" s="166"/>
      <c r="L45" s="166"/>
      <c r="M45" s="166"/>
      <c r="N45" s="165">
        <v>0</v>
      </c>
      <c r="O45" s="166">
        <f t="shared" si="0"/>
        <v>0</v>
      </c>
      <c r="Q45" s="176">
        <v>0</v>
      </c>
      <c r="R45" s="176"/>
      <c r="S45" s="177"/>
      <c r="T45" s="177"/>
      <c r="U45" s="177"/>
      <c r="V45" s="177"/>
      <c r="W45" s="176">
        <v>0</v>
      </c>
      <c r="X45" s="177">
        <f t="shared" si="1"/>
        <v>0</v>
      </c>
      <c r="Z45" s="178">
        <f>IFERROR(VLOOKUP(B45,[3]rptBudgetaryBudgetCrossOrganiza!$A$1:$M$478,4,FALSE),"0")</f>
        <v>0</v>
      </c>
      <c r="AA45" s="178">
        <f>IFERROR(VLOOKUP(B45,[3]rptBudgetaryBudgetCrossOrganiza!$A$1:$M$478,6,FALSE),"0")</f>
        <v>0</v>
      </c>
      <c r="AB45" s="179"/>
      <c r="AC45" s="179"/>
      <c r="AD45" s="179"/>
      <c r="AE45" s="178">
        <f>IFERROR(VLOOKUP(B45,[3]rptBudgetaryBudgetCrossOrganiza!$A$1:$M$478,9,FALSE),"0")</f>
        <v>0</v>
      </c>
      <c r="AF45" s="178">
        <v>0</v>
      </c>
      <c r="AG45" s="179">
        <f t="shared" si="3"/>
        <v>0</v>
      </c>
      <c r="AI45" s="180">
        <v>0</v>
      </c>
      <c r="AJ45" s="180">
        <v>0</v>
      </c>
      <c r="AK45" s="170">
        <f t="shared" si="2"/>
        <v>0</v>
      </c>
      <c r="AL45" s="170">
        <f>IFERROR(VLOOKUP(B45,[4]rptBudgetaryBudgetCrossOrganiza!$A$434:$N$513,13,FALSE),"0")</f>
        <v>0</v>
      </c>
      <c r="AM45" s="180"/>
      <c r="AN45" s="180"/>
      <c r="AO45" s="180"/>
      <c r="AP45" s="180"/>
      <c r="AQ45" s="180"/>
      <c r="AS45" s="177"/>
      <c r="AT45" s="177"/>
      <c r="AU45" s="177"/>
      <c r="AV45" s="177"/>
      <c r="AW45" s="177"/>
      <c r="AX45" s="177"/>
      <c r="AY45" s="177"/>
      <c r="AZ45" s="177"/>
    </row>
    <row r="46" spans="1:52" x14ac:dyDescent="0.2">
      <c r="A46" s="126">
        <v>2</v>
      </c>
      <c r="B46" s="127" t="s">
        <v>183</v>
      </c>
      <c r="C46" s="128">
        <v>20</v>
      </c>
      <c r="D46" s="128" t="s">
        <v>220</v>
      </c>
      <c r="E46" s="143" t="s">
        <v>226</v>
      </c>
      <c r="F46" s="199">
        <v>4700.01</v>
      </c>
      <c r="G46" s="129" t="s">
        <v>122</v>
      </c>
      <c r="H46" s="165">
        <v>0</v>
      </c>
      <c r="I46" s="165"/>
      <c r="J46" s="166"/>
      <c r="K46" s="166"/>
      <c r="L46" s="166"/>
      <c r="M46" s="166"/>
      <c r="N46" s="165">
        <v>0</v>
      </c>
      <c r="O46" s="166">
        <f t="shared" si="0"/>
        <v>0</v>
      </c>
      <c r="Q46" s="176">
        <v>0</v>
      </c>
      <c r="R46" s="176"/>
      <c r="S46" s="177"/>
      <c r="T46" s="177"/>
      <c r="U46" s="177"/>
      <c r="V46" s="177"/>
      <c r="W46" s="176">
        <v>0</v>
      </c>
      <c r="X46" s="177">
        <f t="shared" si="1"/>
        <v>0</v>
      </c>
      <c r="Z46" s="178">
        <f>IFERROR(VLOOKUP(B46,[3]rptBudgetaryBudgetCrossOrganiza!$A$1:$M$478,4,FALSE),"0")</f>
        <v>0</v>
      </c>
      <c r="AA46" s="178">
        <f>IFERROR(VLOOKUP(B46,[3]rptBudgetaryBudgetCrossOrganiza!$A$1:$M$478,6,FALSE),"0")</f>
        <v>0</v>
      </c>
      <c r="AB46" s="179"/>
      <c r="AC46" s="179"/>
      <c r="AD46" s="179"/>
      <c r="AE46" s="178">
        <f>IFERROR(VLOOKUP(B46,[3]rptBudgetaryBudgetCrossOrganiza!$A$1:$M$478,9,FALSE),"0")</f>
        <v>0</v>
      </c>
      <c r="AF46" s="178">
        <v>0</v>
      </c>
      <c r="AG46" s="179">
        <f t="shared" si="3"/>
        <v>0</v>
      </c>
      <c r="AI46" s="180">
        <v>0</v>
      </c>
      <c r="AJ46" s="180">
        <v>0</v>
      </c>
      <c r="AK46" s="170">
        <f t="shared" si="2"/>
        <v>0</v>
      </c>
      <c r="AL46" s="170">
        <f>IFERROR(VLOOKUP(B46,[4]rptBudgetaryBudgetCrossOrganiza!$A$434:$N$513,13,FALSE),"0")</f>
        <v>0</v>
      </c>
      <c r="AM46" s="180"/>
      <c r="AN46" s="180"/>
      <c r="AO46" s="180"/>
      <c r="AP46" s="180"/>
      <c r="AQ46" s="180"/>
      <c r="AS46" s="177"/>
      <c r="AT46" s="177"/>
      <c r="AU46" s="177"/>
      <c r="AV46" s="177"/>
      <c r="AW46" s="177"/>
      <c r="AX46" s="177"/>
      <c r="AY46" s="177"/>
      <c r="AZ46" s="177"/>
    </row>
    <row r="47" spans="1:52" x14ac:dyDescent="0.2">
      <c r="A47" s="126">
        <v>2</v>
      </c>
      <c r="B47" s="127" t="s">
        <v>184</v>
      </c>
      <c r="C47" s="128">
        <v>20</v>
      </c>
      <c r="D47" s="128" t="s">
        <v>220</v>
      </c>
      <c r="E47" s="143" t="s">
        <v>227</v>
      </c>
      <c r="F47" s="199">
        <v>4700.01</v>
      </c>
      <c r="G47" s="129" t="s">
        <v>122</v>
      </c>
      <c r="H47" s="165">
        <v>0</v>
      </c>
      <c r="I47" s="165"/>
      <c r="J47" s="166"/>
      <c r="K47" s="166"/>
      <c r="L47" s="166"/>
      <c r="M47" s="166"/>
      <c r="N47" s="165">
        <v>0</v>
      </c>
      <c r="O47" s="166">
        <f t="shared" si="0"/>
        <v>0</v>
      </c>
      <c r="Q47" s="176">
        <v>0</v>
      </c>
      <c r="R47" s="176"/>
      <c r="S47" s="177"/>
      <c r="T47" s="177"/>
      <c r="U47" s="177"/>
      <c r="V47" s="177"/>
      <c r="W47" s="176">
        <v>0</v>
      </c>
      <c r="X47" s="177">
        <f t="shared" si="1"/>
        <v>0</v>
      </c>
      <c r="Z47" s="178">
        <f>IFERROR(VLOOKUP(B47,[3]rptBudgetaryBudgetCrossOrganiza!$A$1:$M$478,4,FALSE),"0")</f>
        <v>0</v>
      </c>
      <c r="AA47" s="178">
        <f>IFERROR(VLOOKUP(B47,[3]rptBudgetaryBudgetCrossOrganiza!$A$1:$M$478,6,FALSE),"0")</f>
        <v>0</v>
      </c>
      <c r="AB47" s="179"/>
      <c r="AC47" s="179"/>
      <c r="AD47" s="179"/>
      <c r="AE47" s="178">
        <f>IFERROR(VLOOKUP(B47,[3]rptBudgetaryBudgetCrossOrganiza!$A$1:$M$478,9,FALSE),"0")</f>
        <v>0</v>
      </c>
      <c r="AF47" s="178">
        <v>0</v>
      </c>
      <c r="AG47" s="179">
        <f t="shared" si="3"/>
        <v>0</v>
      </c>
      <c r="AI47" s="180">
        <v>0</v>
      </c>
      <c r="AJ47" s="180">
        <v>0</v>
      </c>
      <c r="AK47" s="170">
        <f t="shared" si="2"/>
        <v>0</v>
      </c>
      <c r="AL47" s="170">
        <f>IFERROR(VLOOKUP(B47,[4]rptBudgetaryBudgetCrossOrganiza!$A$434:$N$513,13,FALSE),"0")</f>
        <v>0</v>
      </c>
      <c r="AM47" s="180"/>
      <c r="AN47" s="180"/>
      <c r="AO47" s="180"/>
      <c r="AP47" s="180"/>
      <c r="AQ47" s="180"/>
      <c r="AS47" s="177"/>
      <c r="AT47" s="177"/>
      <c r="AU47" s="177"/>
      <c r="AV47" s="177"/>
      <c r="AW47" s="177"/>
      <c r="AX47" s="177"/>
      <c r="AY47" s="177"/>
      <c r="AZ47" s="177"/>
    </row>
    <row r="48" spans="1:52" x14ac:dyDescent="0.2">
      <c r="A48" s="126">
        <v>2</v>
      </c>
      <c r="B48" s="127" t="s">
        <v>185</v>
      </c>
      <c r="C48" s="128">
        <v>20</v>
      </c>
      <c r="D48" s="128" t="s">
        <v>220</v>
      </c>
      <c r="E48" s="143" t="s">
        <v>228</v>
      </c>
      <c r="F48" s="199">
        <v>4700.01</v>
      </c>
      <c r="G48" s="129" t="s">
        <v>122</v>
      </c>
      <c r="H48" s="165">
        <v>0</v>
      </c>
      <c r="I48" s="165"/>
      <c r="J48" s="166"/>
      <c r="K48" s="166"/>
      <c r="L48" s="166"/>
      <c r="M48" s="166"/>
      <c r="N48" s="165">
        <v>0</v>
      </c>
      <c r="O48" s="166">
        <f t="shared" si="0"/>
        <v>0</v>
      </c>
      <c r="Q48" s="176">
        <v>0</v>
      </c>
      <c r="R48" s="176"/>
      <c r="S48" s="177"/>
      <c r="T48" s="177"/>
      <c r="U48" s="177"/>
      <c r="V48" s="177"/>
      <c r="W48" s="176">
        <v>0</v>
      </c>
      <c r="X48" s="177">
        <f t="shared" si="1"/>
        <v>0</v>
      </c>
      <c r="Z48" s="178">
        <f>IFERROR(VLOOKUP(B48,[3]rptBudgetaryBudgetCrossOrganiza!$A$1:$M$478,4,FALSE),"0")</f>
        <v>0</v>
      </c>
      <c r="AA48" s="178">
        <f>IFERROR(VLOOKUP(B48,[3]rptBudgetaryBudgetCrossOrganiza!$A$1:$M$478,6,FALSE),"0")</f>
        <v>0</v>
      </c>
      <c r="AB48" s="179"/>
      <c r="AC48" s="179"/>
      <c r="AD48" s="179"/>
      <c r="AE48" s="178">
        <f>IFERROR(VLOOKUP(B48,[3]rptBudgetaryBudgetCrossOrganiza!$A$1:$M$478,9,FALSE),"0")</f>
        <v>0</v>
      </c>
      <c r="AF48" s="178">
        <v>0</v>
      </c>
      <c r="AG48" s="179">
        <f t="shared" si="3"/>
        <v>0</v>
      </c>
      <c r="AI48" s="180">
        <v>0</v>
      </c>
      <c r="AJ48" s="180">
        <v>0</v>
      </c>
      <c r="AK48" s="170">
        <f t="shared" si="2"/>
        <v>0</v>
      </c>
      <c r="AL48" s="170">
        <f>IFERROR(VLOOKUP(B48,[4]rptBudgetaryBudgetCrossOrganiza!$A$434:$N$513,13,FALSE),"0")</f>
        <v>0</v>
      </c>
      <c r="AM48" s="180"/>
      <c r="AN48" s="180"/>
      <c r="AO48" s="180"/>
      <c r="AP48" s="180"/>
      <c r="AQ48" s="180"/>
      <c r="AS48" s="177"/>
      <c r="AT48" s="177"/>
      <c r="AU48" s="177"/>
      <c r="AV48" s="177"/>
      <c r="AW48" s="177"/>
      <c r="AX48" s="177"/>
      <c r="AY48" s="177"/>
      <c r="AZ48" s="177"/>
    </row>
    <row r="49" spans="1:52" x14ac:dyDescent="0.2">
      <c r="A49" s="126">
        <v>2</v>
      </c>
      <c r="B49" s="127" t="s">
        <v>186</v>
      </c>
      <c r="C49" s="128">
        <v>20</v>
      </c>
      <c r="D49" s="128" t="s">
        <v>220</v>
      </c>
      <c r="E49" s="143" t="s">
        <v>229</v>
      </c>
      <c r="F49" s="199">
        <v>4700.01</v>
      </c>
      <c r="G49" s="129" t="s">
        <v>122</v>
      </c>
      <c r="H49" s="165">
        <v>0</v>
      </c>
      <c r="I49" s="165"/>
      <c r="J49" s="166"/>
      <c r="K49" s="166"/>
      <c r="L49" s="166"/>
      <c r="M49" s="166"/>
      <c r="N49" s="165">
        <v>0</v>
      </c>
      <c r="O49" s="166">
        <f t="shared" si="0"/>
        <v>0</v>
      </c>
      <c r="Q49" s="176">
        <v>0</v>
      </c>
      <c r="R49" s="176"/>
      <c r="S49" s="177"/>
      <c r="T49" s="177"/>
      <c r="U49" s="177"/>
      <c r="V49" s="177"/>
      <c r="W49" s="176">
        <v>0</v>
      </c>
      <c r="X49" s="177">
        <f t="shared" si="1"/>
        <v>0</v>
      </c>
      <c r="Z49" s="178">
        <f>IFERROR(VLOOKUP(B49,[3]rptBudgetaryBudgetCrossOrganiza!$A$1:$M$478,4,FALSE),"0")</f>
        <v>0</v>
      </c>
      <c r="AA49" s="178">
        <f>IFERROR(VLOOKUP(B49,[3]rptBudgetaryBudgetCrossOrganiza!$A$1:$M$478,6,FALSE),"0")</f>
        <v>0</v>
      </c>
      <c r="AB49" s="179"/>
      <c r="AC49" s="179"/>
      <c r="AD49" s="179"/>
      <c r="AE49" s="178">
        <f>IFERROR(VLOOKUP(B49,[3]rptBudgetaryBudgetCrossOrganiza!$A$1:$M$478,9,FALSE),"0")</f>
        <v>0</v>
      </c>
      <c r="AF49" s="178">
        <v>0</v>
      </c>
      <c r="AG49" s="179">
        <f t="shared" si="3"/>
        <v>0</v>
      </c>
      <c r="AI49" s="180">
        <v>0</v>
      </c>
      <c r="AJ49" s="180">
        <v>0</v>
      </c>
      <c r="AK49" s="170">
        <f t="shared" si="2"/>
        <v>0</v>
      </c>
      <c r="AL49" s="170">
        <f>IFERROR(VLOOKUP(B49,[4]rptBudgetaryBudgetCrossOrganiza!$A$434:$N$513,13,FALSE),"0")</f>
        <v>0</v>
      </c>
      <c r="AM49" s="180"/>
      <c r="AN49" s="180"/>
      <c r="AO49" s="180"/>
      <c r="AP49" s="180"/>
      <c r="AQ49" s="180"/>
      <c r="AS49" s="177"/>
      <c r="AT49" s="177"/>
      <c r="AU49" s="177"/>
      <c r="AV49" s="177"/>
      <c r="AW49" s="177"/>
      <c r="AX49" s="177"/>
      <c r="AY49" s="177"/>
      <c r="AZ49" s="177"/>
    </row>
    <row r="50" spans="1:52" x14ac:dyDescent="0.2">
      <c r="A50" s="126">
        <v>2</v>
      </c>
      <c r="B50" s="127" t="s">
        <v>187</v>
      </c>
      <c r="C50" s="128">
        <v>20</v>
      </c>
      <c r="D50" s="128" t="s">
        <v>220</v>
      </c>
      <c r="E50" s="143" t="s">
        <v>230</v>
      </c>
      <c r="F50" s="199">
        <v>4700.01</v>
      </c>
      <c r="G50" s="129" t="s">
        <v>122</v>
      </c>
      <c r="H50" s="165">
        <v>0</v>
      </c>
      <c r="I50" s="165"/>
      <c r="J50" s="166"/>
      <c r="K50" s="166"/>
      <c r="L50" s="166"/>
      <c r="M50" s="166"/>
      <c r="N50" s="165">
        <v>0</v>
      </c>
      <c r="O50" s="166">
        <f t="shared" si="0"/>
        <v>0</v>
      </c>
      <c r="Q50" s="176">
        <v>0</v>
      </c>
      <c r="R50" s="176"/>
      <c r="S50" s="177"/>
      <c r="T50" s="177"/>
      <c r="U50" s="177"/>
      <c r="V50" s="177"/>
      <c r="W50" s="176">
        <v>0</v>
      </c>
      <c r="X50" s="177">
        <f t="shared" si="1"/>
        <v>0</v>
      </c>
      <c r="Z50" s="178">
        <f>IFERROR(VLOOKUP(B50,[3]rptBudgetaryBudgetCrossOrganiza!$A$1:$M$478,4,FALSE),"0")</f>
        <v>0</v>
      </c>
      <c r="AA50" s="178">
        <f>IFERROR(VLOOKUP(B50,[3]rptBudgetaryBudgetCrossOrganiza!$A$1:$M$478,6,FALSE),"0")</f>
        <v>0</v>
      </c>
      <c r="AB50" s="179"/>
      <c r="AC50" s="179"/>
      <c r="AD50" s="179"/>
      <c r="AE50" s="178">
        <f>IFERROR(VLOOKUP(B50,[3]rptBudgetaryBudgetCrossOrganiza!$A$1:$M$478,9,FALSE),"0")</f>
        <v>0</v>
      </c>
      <c r="AF50" s="178">
        <v>0</v>
      </c>
      <c r="AG50" s="179">
        <f t="shared" si="3"/>
        <v>0</v>
      </c>
      <c r="AI50" s="180">
        <v>0</v>
      </c>
      <c r="AJ50" s="180">
        <v>0</v>
      </c>
      <c r="AK50" s="170">
        <f t="shared" si="2"/>
        <v>0</v>
      </c>
      <c r="AL50" s="170">
        <f>IFERROR(VLOOKUP(B50,[4]rptBudgetaryBudgetCrossOrganiza!$A$434:$N$513,13,FALSE),"0")</f>
        <v>0</v>
      </c>
      <c r="AM50" s="180"/>
      <c r="AN50" s="180"/>
      <c r="AO50" s="180"/>
      <c r="AP50" s="180"/>
      <c r="AQ50" s="180"/>
      <c r="AS50" s="177"/>
      <c r="AT50" s="177"/>
      <c r="AU50" s="177"/>
      <c r="AV50" s="177"/>
      <c r="AW50" s="177"/>
      <c r="AX50" s="177"/>
      <c r="AY50" s="177"/>
      <c r="AZ50" s="177"/>
    </row>
    <row r="51" spans="1:52" x14ac:dyDescent="0.2">
      <c r="A51" s="126">
        <v>2</v>
      </c>
      <c r="B51" s="127" t="s">
        <v>188</v>
      </c>
      <c r="C51" s="128">
        <v>20</v>
      </c>
      <c r="D51" s="128" t="s">
        <v>220</v>
      </c>
      <c r="E51" s="143" t="s">
        <v>231</v>
      </c>
      <c r="F51" s="199">
        <v>4700.01</v>
      </c>
      <c r="G51" s="129" t="s">
        <v>122</v>
      </c>
      <c r="H51" s="165">
        <v>0</v>
      </c>
      <c r="I51" s="165"/>
      <c r="J51" s="166"/>
      <c r="K51" s="166"/>
      <c r="L51" s="166"/>
      <c r="M51" s="166"/>
      <c r="N51" s="165">
        <v>0</v>
      </c>
      <c r="O51" s="166">
        <f t="shared" si="0"/>
        <v>0</v>
      </c>
      <c r="Q51" s="176">
        <v>0</v>
      </c>
      <c r="R51" s="176"/>
      <c r="S51" s="177"/>
      <c r="T51" s="177"/>
      <c r="U51" s="177"/>
      <c r="V51" s="177"/>
      <c r="W51" s="176">
        <v>0</v>
      </c>
      <c r="X51" s="177">
        <f t="shared" si="1"/>
        <v>0</v>
      </c>
      <c r="Z51" s="178">
        <f>IFERROR(VLOOKUP(B51,[3]rptBudgetaryBudgetCrossOrganiza!$A$1:$M$478,4,FALSE),"0")</f>
        <v>0</v>
      </c>
      <c r="AA51" s="178">
        <f>IFERROR(VLOOKUP(B51,[3]rptBudgetaryBudgetCrossOrganiza!$A$1:$M$478,6,FALSE),"0")</f>
        <v>0</v>
      </c>
      <c r="AB51" s="179"/>
      <c r="AC51" s="179"/>
      <c r="AD51" s="179"/>
      <c r="AE51" s="178">
        <f>IFERROR(VLOOKUP(B51,[3]rptBudgetaryBudgetCrossOrganiza!$A$1:$M$478,9,FALSE),"0")</f>
        <v>0</v>
      </c>
      <c r="AF51" s="178">
        <v>0</v>
      </c>
      <c r="AG51" s="179">
        <f t="shared" si="3"/>
        <v>0</v>
      </c>
      <c r="AI51" s="180">
        <v>0</v>
      </c>
      <c r="AJ51" s="180">
        <v>0</v>
      </c>
      <c r="AK51" s="170">
        <f t="shared" si="2"/>
        <v>0</v>
      </c>
      <c r="AL51" s="170">
        <f>IFERROR(VLOOKUP(B51,[4]rptBudgetaryBudgetCrossOrganiza!$A$434:$N$513,13,FALSE),"0")</f>
        <v>0</v>
      </c>
      <c r="AM51" s="180"/>
      <c r="AN51" s="180"/>
      <c r="AO51" s="180"/>
      <c r="AP51" s="180"/>
      <c r="AQ51" s="180"/>
      <c r="AS51" s="177"/>
      <c r="AT51" s="177"/>
      <c r="AU51" s="177"/>
      <c r="AV51" s="177"/>
      <c r="AW51" s="177"/>
      <c r="AX51" s="177"/>
      <c r="AY51" s="177"/>
      <c r="AZ51" s="177"/>
    </row>
    <row r="52" spans="1:52" x14ac:dyDescent="0.2">
      <c r="A52" s="126">
        <v>2</v>
      </c>
      <c r="B52" s="127" t="s">
        <v>189</v>
      </c>
      <c r="C52" s="128">
        <v>20</v>
      </c>
      <c r="D52" s="128" t="s">
        <v>220</v>
      </c>
      <c r="E52" s="143" t="s">
        <v>232</v>
      </c>
      <c r="F52" s="199">
        <v>4700.01</v>
      </c>
      <c r="G52" s="129" t="s">
        <v>122</v>
      </c>
      <c r="H52" s="165">
        <v>0</v>
      </c>
      <c r="I52" s="165"/>
      <c r="J52" s="166"/>
      <c r="K52" s="166"/>
      <c r="L52" s="166"/>
      <c r="M52" s="166"/>
      <c r="N52" s="165">
        <v>0</v>
      </c>
      <c r="O52" s="166">
        <f t="shared" si="0"/>
        <v>0</v>
      </c>
      <c r="Q52" s="176">
        <v>0</v>
      </c>
      <c r="R52" s="176"/>
      <c r="S52" s="177"/>
      <c r="T52" s="177"/>
      <c r="U52" s="177"/>
      <c r="V52" s="177"/>
      <c r="W52" s="176">
        <v>0</v>
      </c>
      <c r="X52" s="177">
        <f t="shared" si="1"/>
        <v>0</v>
      </c>
      <c r="Z52" s="178">
        <f>IFERROR(VLOOKUP(B52,[3]rptBudgetaryBudgetCrossOrganiza!$A$1:$M$478,4,FALSE),"0")</f>
        <v>0</v>
      </c>
      <c r="AA52" s="178">
        <f>IFERROR(VLOOKUP(B52,[3]rptBudgetaryBudgetCrossOrganiza!$A$1:$M$478,6,FALSE),"0")</f>
        <v>0</v>
      </c>
      <c r="AB52" s="179"/>
      <c r="AC52" s="179"/>
      <c r="AD52" s="179"/>
      <c r="AE52" s="178">
        <f>IFERROR(VLOOKUP(B52,[3]rptBudgetaryBudgetCrossOrganiza!$A$1:$M$478,9,FALSE),"0")</f>
        <v>0</v>
      </c>
      <c r="AF52" s="178">
        <v>0</v>
      </c>
      <c r="AG52" s="179">
        <f t="shared" si="3"/>
        <v>0</v>
      </c>
      <c r="AI52" s="180">
        <v>0</v>
      </c>
      <c r="AJ52" s="180">
        <v>0</v>
      </c>
      <c r="AK52" s="170">
        <f t="shared" si="2"/>
        <v>0</v>
      </c>
      <c r="AL52" s="170">
        <f>IFERROR(VLOOKUP(B52,[4]rptBudgetaryBudgetCrossOrganiza!$A$434:$N$513,13,FALSE),"0")</f>
        <v>0</v>
      </c>
      <c r="AM52" s="180"/>
      <c r="AN52" s="180"/>
      <c r="AO52" s="180"/>
      <c r="AP52" s="180"/>
      <c r="AQ52" s="180"/>
      <c r="AS52" s="177"/>
      <c r="AT52" s="177"/>
      <c r="AU52" s="177"/>
      <c r="AV52" s="177"/>
      <c r="AW52" s="177"/>
      <c r="AX52" s="177"/>
      <c r="AY52" s="177"/>
      <c r="AZ52" s="177"/>
    </row>
    <row r="53" spans="1:52" x14ac:dyDescent="0.2">
      <c r="A53" s="126">
        <v>2</v>
      </c>
      <c r="B53" s="127" t="s">
        <v>190</v>
      </c>
      <c r="C53" s="128">
        <v>20</v>
      </c>
      <c r="D53" s="128" t="s">
        <v>220</v>
      </c>
      <c r="E53" s="143" t="s">
        <v>233</v>
      </c>
      <c r="F53" s="199">
        <v>4700.01</v>
      </c>
      <c r="G53" s="129" t="s">
        <v>122</v>
      </c>
      <c r="H53" s="165">
        <v>0</v>
      </c>
      <c r="I53" s="165"/>
      <c r="J53" s="166"/>
      <c r="K53" s="166"/>
      <c r="L53" s="166"/>
      <c r="M53" s="166"/>
      <c r="N53" s="165">
        <v>0</v>
      </c>
      <c r="O53" s="166">
        <f t="shared" si="0"/>
        <v>0</v>
      </c>
      <c r="Q53" s="176">
        <v>0</v>
      </c>
      <c r="R53" s="176"/>
      <c r="S53" s="177"/>
      <c r="T53" s="177"/>
      <c r="U53" s="177"/>
      <c r="V53" s="177"/>
      <c r="W53" s="176">
        <v>0</v>
      </c>
      <c r="X53" s="177">
        <f t="shared" si="1"/>
        <v>0</v>
      </c>
      <c r="Z53" s="178">
        <f>IFERROR(VLOOKUP(B53,[3]rptBudgetaryBudgetCrossOrganiza!$A$1:$M$478,4,FALSE),"0")</f>
        <v>0</v>
      </c>
      <c r="AA53" s="178">
        <f>IFERROR(VLOOKUP(B53,[3]rptBudgetaryBudgetCrossOrganiza!$A$1:$M$478,6,FALSE),"0")</f>
        <v>0</v>
      </c>
      <c r="AB53" s="179"/>
      <c r="AC53" s="179"/>
      <c r="AD53" s="179"/>
      <c r="AE53" s="178">
        <f>IFERROR(VLOOKUP(B53,[3]rptBudgetaryBudgetCrossOrganiza!$A$1:$M$478,9,FALSE),"0")</f>
        <v>0</v>
      </c>
      <c r="AF53" s="178">
        <v>0</v>
      </c>
      <c r="AG53" s="179">
        <f t="shared" si="3"/>
        <v>0</v>
      </c>
      <c r="AI53" s="180">
        <v>0</v>
      </c>
      <c r="AJ53" s="180">
        <v>0</v>
      </c>
      <c r="AK53" s="170">
        <f t="shared" si="2"/>
        <v>0</v>
      </c>
      <c r="AL53" s="170">
        <f>IFERROR(VLOOKUP(B53,[4]rptBudgetaryBudgetCrossOrganiza!$A$434:$N$513,13,FALSE),"0")</f>
        <v>0</v>
      </c>
      <c r="AM53" s="180"/>
      <c r="AN53" s="180"/>
      <c r="AO53" s="180"/>
      <c r="AP53" s="180"/>
      <c r="AQ53" s="180"/>
      <c r="AS53" s="177"/>
      <c r="AT53" s="177"/>
      <c r="AU53" s="177"/>
      <c r="AV53" s="177"/>
      <c r="AW53" s="177"/>
      <c r="AX53" s="177"/>
      <c r="AY53" s="177"/>
      <c r="AZ53" s="177"/>
    </row>
    <row r="54" spans="1:52" x14ac:dyDescent="0.2">
      <c r="A54" s="126">
        <v>2</v>
      </c>
      <c r="B54" s="127" t="s">
        <v>191</v>
      </c>
      <c r="C54" s="128">
        <v>20</v>
      </c>
      <c r="D54" s="128" t="s">
        <v>220</v>
      </c>
      <c r="E54" s="143" t="s">
        <v>234</v>
      </c>
      <c r="F54" s="199">
        <v>4700.01</v>
      </c>
      <c r="G54" s="129" t="s">
        <v>122</v>
      </c>
      <c r="H54" s="165">
        <v>0</v>
      </c>
      <c r="I54" s="165"/>
      <c r="J54" s="166"/>
      <c r="K54" s="166"/>
      <c r="L54" s="166"/>
      <c r="M54" s="166"/>
      <c r="N54" s="165">
        <v>0</v>
      </c>
      <c r="O54" s="166">
        <f t="shared" si="0"/>
        <v>0</v>
      </c>
      <c r="Q54" s="176">
        <v>0</v>
      </c>
      <c r="R54" s="176"/>
      <c r="S54" s="177"/>
      <c r="T54" s="177"/>
      <c r="U54" s="177"/>
      <c r="V54" s="177"/>
      <c r="W54" s="176">
        <v>0</v>
      </c>
      <c r="X54" s="177">
        <f t="shared" si="1"/>
        <v>0</v>
      </c>
      <c r="Z54" s="178">
        <f>IFERROR(VLOOKUP(B54,[3]rptBudgetaryBudgetCrossOrganiza!$A$1:$M$478,4,FALSE),"0")</f>
        <v>0</v>
      </c>
      <c r="AA54" s="178">
        <f>IFERROR(VLOOKUP(B54,[3]rptBudgetaryBudgetCrossOrganiza!$A$1:$M$478,6,FALSE),"0")</f>
        <v>0</v>
      </c>
      <c r="AB54" s="179"/>
      <c r="AC54" s="179"/>
      <c r="AD54" s="179"/>
      <c r="AE54" s="178">
        <f>IFERROR(VLOOKUP(B54,[3]rptBudgetaryBudgetCrossOrganiza!$A$1:$M$478,9,FALSE),"0")</f>
        <v>0</v>
      </c>
      <c r="AF54" s="178">
        <v>0</v>
      </c>
      <c r="AG54" s="179">
        <f t="shared" si="3"/>
        <v>0</v>
      </c>
      <c r="AI54" s="180">
        <v>0</v>
      </c>
      <c r="AJ54" s="180">
        <v>0</v>
      </c>
      <c r="AK54" s="170">
        <f t="shared" si="2"/>
        <v>0</v>
      </c>
      <c r="AL54" s="170">
        <f>IFERROR(VLOOKUP(B54,[4]rptBudgetaryBudgetCrossOrganiza!$A$434:$N$513,13,FALSE),"0")</f>
        <v>0</v>
      </c>
      <c r="AM54" s="180"/>
      <c r="AN54" s="180"/>
      <c r="AO54" s="180"/>
      <c r="AP54" s="180"/>
      <c r="AQ54" s="180"/>
      <c r="AS54" s="177"/>
      <c r="AT54" s="177"/>
      <c r="AU54" s="177"/>
      <c r="AV54" s="177"/>
      <c r="AW54" s="177"/>
      <c r="AX54" s="177"/>
      <c r="AY54" s="177"/>
      <c r="AZ54" s="177"/>
    </row>
    <row r="55" spans="1:52" x14ac:dyDescent="0.2">
      <c r="A55" s="126">
        <v>2</v>
      </c>
      <c r="B55" s="127" t="s">
        <v>192</v>
      </c>
      <c r="C55" s="128">
        <v>20</v>
      </c>
      <c r="D55" s="128" t="s">
        <v>220</v>
      </c>
      <c r="E55" s="143" t="s">
        <v>235</v>
      </c>
      <c r="F55" s="199">
        <v>4700.01</v>
      </c>
      <c r="G55" s="129" t="s">
        <v>122</v>
      </c>
      <c r="H55" s="165">
        <v>0</v>
      </c>
      <c r="I55" s="165"/>
      <c r="J55" s="166"/>
      <c r="K55" s="166"/>
      <c r="L55" s="166"/>
      <c r="M55" s="166"/>
      <c r="N55" s="165">
        <v>0</v>
      </c>
      <c r="O55" s="166">
        <f t="shared" si="0"/>
        <v>0</v>
      </c>
      <c r="Q55" s="176">
        <v>0</v>
      </c>
      <c r="R55" s="176"/>
      <c r="S55" s="177"/>
      <c r="T55" s="177"/>
      <c r="U55" s="177"/>
      <c r="V55" s="177"/>
      <c r="W55" s="176">
        <v>0</v>
      </c>
      <c r="X55" s="177">
        <f t="shared" si="1"/>
        <v>0</v>
      </c>
      <c r="Z55" s="178">
        <f>IFERROR(VLOOKUP(B55,[3]rptBudgetaryBudgetCrossOrganiza!$A$1:$M$478,4,FALSE),"0")</f>
        <v>0</v>
      </c>
      <c r="AA55" s="178">
        <f>IFERROR(VLOOKUP(B55,[3]rptBudgetaryBudgetCrossOrganiza!$A$1:$M$478,6,FALSE),"0")</f>
        <v>0</v>
      </c>
      <c r="AB55" s="179"/>
      <c r="AC55" s="179"/>
      <c r="AD55" s="179"/>
      <c r="AE55" s="178">
        <f>IFERROR(VLOOKUP(B55,[3]rptBudgetaryBudgetCrossOrganiza!$A$1:$M$478,9,FALSE),"0")</f>
        <v>0</v>
      </c>
      <c r="AF55" s="178">
        <v>0</v>
      </c>
      <c r="AG55" s="179">
        <f t="shared" si="3"/>
        <v>0</v>
      </c>
      <c r="AI55" s="180">
        <v>0</v>
      </c>
      <c r="AJ55" s="180">
        <v>0</v>
      </c>
      <c r="AK55" s="170">
        <f t="shared" si="2"/>
        <v>0</v>
      </c>
      <c r="AL55" s="170">
        <f>IFERROR(VLOOKUP(B55,[4]rptBudgetaryBudgetCrossOrganiza!$A$434:$N$513,13,FALSE),"0")</f>
        <v>0</v>
      </c>
      <c r="AM55" s="180"/>
      <c r="AN55" s="180"/>
      <c r="AO55" s="180"/>
      <c r="AP55" s="180"/>
      <c r="AQ55" s="180"/>
      <c r="AS55" s="177"/>
      <c r="AT55" s="177"/>
      <c r="AU55" s="177"/>
      <c r="AV55" s="177"/>
      <c r="AW55" s="177"/>
      <c r="AX55" s="177"/>
      <c r="AY55" s="177"/>
      <c r="AZ55" s="177"/>
    </row>
    <row r="56" spans="1:52" x14ac:dyDescent="0.2">
      <c r="A56" s="126">
        <v>2</v>
      </c>
      <c r="B56" s="127" t="s">
        <v>193</v>
      </c>
      <c r="C56" s="128">
        <v>20</v>
      </c>
      <c r="D56" s="128" t="s">
        <v>220</v>
      </c>
      <c r="E56" s="143" t="s">
        <v>236</v>
      </c>
      <c r="F56" s="199">
        <v>4700.01</v>
      </c>
      <c r="G56" s="129" t="s">
        <v>122</v>
      </c>
      <c r="H56" s="165">
        <v>0</v>
      </c>
      <c r="I56" s="165"/>
      <c r="J56" s="166"/>
      <c r="K56" s="166"/>
      <c r="L56" s="166"/>
      <c r="M56" s="166"/>
      <c r="N56" s="165">
        <v>0</v>
      </c>
      <c r="O56" s="166">
        <f t="shared" si="0"/>
        <v>0</v>
      </c>
      <c r="Q56" s="176">
        <v>0</v>
      </c>
      <c r="R56" s="176"/>
      <c r="S56" s="177"/>
      <c r="T56" s="177"/>
      <c r="U56" s="177"/>
      <c r="V56" s="177"/>
      <c r="W56" s="176">
        <v>0</v>
      </c>
      <c r="X56" s="177">
        <f t="shared" si="1"/>
        <v>0</v>
      </c>
      <c r="Z56" s="178">
        <f>IFERROR(VLOOKUP(B56,[3]rptBudgetaryBudgetCrossOrganiza!$A$1:$M$478,4,FALSE),"0")</f>
        <v>0</v>
      </c>
      <c r="AA56" s="178">
        <f>IFERROR(VLOOKUP(B56,[3]rptBudgetaryBudgetCrossOrganiza!$A$1:$M$478,6,FALSE),"0")</f>
        <v>0</v>
      </c>
      <c r="AB56" s="179"/>
      <c r="AC56" s="179"/>
      <c r="AD56" s="179"/>
      <c r="AE56" s="178">
        <f>IFERROR(VLOOKUP(B56,[3]rptBudgetaryBudgetCrossOrganiza!$A$1:$M$478,9,FALSE),"0")</f>
        <v>0</v>
      </c>
      <c r="AF56" s="178">
        <v>0</v>
      </c>
      <c r="AG56" s="179">
        <f t="shared" si="3"/>
        <v>0</v>
      </c>
      <c r="AI56" s="180">
        <v>0</v>
      </c>
      <c r="AJ56" s="180">
        <v>0</v>
      </c>
      <c r="AK56" s="170">
        <f t="shared" si="2"/>
        <v>0</v>
      </c>
      <c r="AL56" s="170">
        <f>IFERROR(VLOOKUP(B56,[4]rptBudgetaryBudgetCrossOrganiza!$A$434:$N$513,13,FALSE),"0")</f>
        <v>0</v>
      </c>
      <c r="AM56" s="180"/>
      <c r="AN56" s="180"/>
      <c r="AO56" s="180"/>
      <c r="AP56" s="180"/>
      <c r="AQ56" s="180"/>
      <c r="AS56" s="177"/>
      <c r="AT56" s="177"/>
      <c r="AU56" s="177"/>
      <c r="AV56" s="177"/>
      <c r="AW56" s="177"/>
      <c r="AX56" s="177"/>
      <c r="AY56" s="177"/>
      <c r="AZ56" s="177"/>
    </row>
    <row r="57" spans="1:52" x14ac:dyDescent="0.2">
      <c r="A57" s="126">
        <v>2</v>
      </c>
      <c r="B57" s="127" t="s">
        <v>194</v>
      </c>
      <c r="C57" s="128">
        <v>20</v>
      </c>
      <c r="D57" s="128" t="s">
        <v>220</v>
      </c>
      <c r="E57" s="143" t="s">
        <v>237</v>
      </c>
      <c r="F57" s="199">
        <v>4700.01</v>
      </c>
      <c r="G57" s="129" t="s">
        <v>122</v>
      </c>
      <c r="H57" s="165">
        <v>0</v>
      </c>
      <c r="I57" s="165"/>
      <c r="J57" s="166"/>
      <c r="K57" s="166"/>
      <c r="L57" s="166"/>
      <c r="M57" s="166"/>
      <c r="N57" s="165">
        <v>0</v>
      </c>
      <c r="O57" s="166">
        <f t="shared" si="0"/>
        <v>0</v>
      </c>
      <c r="Q57" s="176">
        <v>0</v>
      </c>
      <c r="R57" s="176"/>
      <c r="S57" s="177"/>
      <c r="T57" s="177"/>
      <c r="U57" s="177"/>
      <c r="V57" s="177"/>
      <c r="W57" s="176">
        <v>0</v>
      </c>
      <c r="X57" s="177">
        <f t="shared" si="1"/>
        <v>0</v>
      </c>
      <c r="Z57" s="178">
        <f>IFERROR(VLOOKUP(B57,[3]rptBudgetaryBudgetCrossOrganiza!$A$1:$M$478,4,FALSE),"0")</f>
        <v>0</v>
      </c>
      <c r="AA57" s="178">
        <f>IFERROR(VLOOKUP(B57,[3]rptBudgetaryBudgetCrossOrganiza!$A$1:$M$478,6,FALSE),"0")</f>
        <v>0</v>
      </c>
      <c r="AB57" s="179"/>
      <c r="AC57" s="179"/>
      <c r="AD57" s="179"/>
      <c r="AE57" s="178">
        <f>IFERROR(VLOOKUP(B57,[3]rptBudgetaryBudgetCrossOrganiza!$A$1:$M$478,9,FALSE),"0")</f>
        <v>0</v>
      </c>
      <c r="AF57" s="178">
        <v>0</v>
      </c>
      <c r="AG57" s="179">
        <f t="shared" si="3"/>
        <v>0</v>
      </c>
      <c r="AI57" s="180">
        <v>0</v>
      </c>
      <c r="AJ57" s="180">
        <v>0</v>
      </c>
      <c r="AK57" s="170">
        <f t="shared" si="2"/>
        <v>0</v>
      </c>
      <c r="AL57" s="170">
        <f>IFERROR(VLOOKUP(B57,[4]rptBudgetaryBudgetCrossOrganiza!$A$434:$N$513,13,FALSE),"0")</f>
        <v>0</v>
      </c>
      <c r="AM57" s="180"/>
      <c r="AN57" s="180"/>
      <c r="AO57" s="180"/>
      <c r="AP57" s="180"/>
      <c r="AQ57" s="180"/>
      <c r="AS57" s="177"/>
      <c r="AT57" s="177"/>
      <c r="AU57" s="177"/>
      <c r="AV57" s="177"/>
      <c r="AW57" s="177"/>
      <c r="AX57" s="177"/>
      <c r="AY57" s="177"/>
      <c r="AZ57" s="177"/>
    </row>
    <row r="58" spans="1:52" x14ac:dyDescent="0.2">
      <c r="A58" s="126">
        <v>2</v>
      </c>
      <c r="B58" s="127" t="s">
        <v>195</v>
      </c>
      <c r="C58" s="128">
        <v>20</v>
      </c>
      <c r="D58" s="128" t="s">
        <v>220</v>
      </c>
      <c r="E58" s="143" t="s">
        <v>238</v>
      </c>
      <c r="F58" s="199">
        <v>4700.01</v>
      </c>
      <c r="G58" s="129" t="s">
        <v>122</v>
      </c>
      <c r="H58" s="165">
        <v>0</v>
      </c>
      <c r="I58" s="165"/>
      <c r="J58" s="166"/>
      <c r="K58" s="166"/>
      <c r="L58" s="166"/>
      <c r="M58" s="166"/>
      <c r="N58" s="165">
        <v>0</v>
      </c>
      <c r="O58" s="166">
        <f t="shared" si="0"/>
        <v>0</v>
      </c>
      <c r="Q58" s="176">
        <v>0</v>
      </c>
      <c r="R58" s="176"/>
      <c r="S58" s="177"/>
      <c r="T58" s="177"/>
      <c r="U58" s="177"/>
      <c r="V58" s="177"/>
      <c r="W58" s="176">
        <v>0</v>
      </c>
      <c r="X58" s="177">
        <f t="shared" si="1"/>
        <v>0</v>
      </c>
      <c r="Z58" s="178">
        <f>IFERROR(VLOOKUP(B58,[3]rptBudgetaryBudgetCrossOrganiza!$A$1:$M$478,4,FALSE),"0")</f>
        <v>0</v>
      </c>
      <c r="AA58" s="178">
        <f>IFERROR(VLOOKUP(B58,[3]rptBudgetaryBudgetCrossOrganiza!$A$1:$M$478,6,FALSE),"0")</f>
        <v>0</v>
      </c>
      <c r="AB58" s="179"/>
      <c r="AC58" s="179"/>
      <c r="AD58" s="179"/>
      <c r="AE58" s="178">
        <f>IFERROR(VLOOKUP(B58,[3]rptBudgetaryBudgetCrossOrganiza!$A$1:$M$478,9,FALSE),"0")</f>
        <v>0</v>
      </c>
      <c r="AF58" s="178">
        <v>0</v>
      </c>
      <c r="AG58" s="179">
        <f t="shared" si="3"/>
        <v>0</v>
      </c>
      <c r="AI58" s="180">
        <v>0</v>
      </c>
      <c r="AJ58" s="180">
        <v>0</v>
      </c>
      <c r="AK58" s="170">
        <f t="shared" si="2"/>
        <v>0</v>
      </c>
      <c r="AL58" s="170">
        <f>IFERROR(VLOOKUP(B58,[4]rptBudgetaryBudgetCrossOrganiza!$A$434:$N$513,13,FALSE),"0")</f>
        <v>0</v>
      </c>
      <c r="AM58" s="180"/>
      <c r="AN58" s="180"/>
      <c r="AO58" s="180"/>
      <c r="AP58" s="180"/>
      <c r="AQ58" s="180"/>
      <c r="AS58" s="177"/>
      <c r="AT58" s="177"/>
      <c r="AU58" s="177"/>
      <c r="AV58" s="177"/>
      <c r="AW58" s="177"/>
      <c r="AX58" s="177"/>
      <c r="AY58" s="177"/>
      <c r="AZ58" s="177"/>
    </row>
    <row r="59" spans="1:52" x14ac:dyDescent="0.2">
      <c r="A59" s="126">
        <v>2</v>
      </c>
      <c r="B59" s="127" t="s">
        <v>196</v>
      </c>
      <c r="C59" s="128">
        <v>20</v>
      </c>
      <c r="D59" s="128" t="s">
        <v>220</v>
      </c>
      <c r="E59" s="143" t="s">
        <v>239</v>
      </c>
      <c r="F59" s="199">
        <v>4700.01</v>
      </c>
      <c r="G59" s="129" t="s">
        <v>122</v>
      </c>
      <c r="H59" s="165">
        <v>0</v>
      </c>
      <c r="I59" s="165"/>
      <c r="J59" s="166"/>
      <c r="K59" s="166"/>
      <c r="L59" s="166"/>
      <c r="M59" s="166"/>
      <c r="N59" s="165">
        <v>0</v>
      </c>
      <c r="O59" s="166">
        <f t="shared" si="0"/>
        <v>0</v>
      </c>
      <c r="Q59" s="176">
        <v>0</v>
      </c>
      <c r="R59" s="176"/>
      <c r="S59" s="177"/>
      <c r="T59" s="177"/>
      <c r="U59" s="177"/>
      <c r="V59" s="177"/>
      <c r="W59" s="176">
        <v>0</v>
      </c>
      <c r="X59" s="177">
        <f t="shared" si="1"/>
        <v>0</v>
      </c>
      <c r="Z59" s="178">
        <f>IFERROR(VLOOKUP(B59,[3]rptBudgetaryBudgetCrossOrganiza!$A$1:$M$478,4,FALSE),"0")</f>
        <v>0</v>
      </c>
      <c r="AA59" s="178">
        <f>IFERROR(VLOOKUP(B59,[3]rptBudgetaryBudgetCrossOrganiza!$A$1:$M$478,6,FALSE),"0")</f>
        <v>0</v>
      </c>
      <c r="AB59" s="179"/>
      <c r="AC59" s="179"/>
      <c r="AD59" s="179"/>
      <c r="AE59" s="178">
        <f>IFERROR(VLOOKUP(B59,[3]rptBudgetaryBudgetCrossOrganiza!$A$1:$M$478,9,FALSE),"0")</f>
        <v>0</v>
      </c>
      <c r="AF59" s="178">
        <v>0</v>
      </c>
      <c r="AG59" s="179">
        <f t="shared" si="3"/>
        <v>0</v>
      </c>
      <c r="AI59" s="180">
        <v>0</v>
      </c>
      <c r="AJ59" s="180">
        <v>0</v>
      </c>
      <c r="AK59" s="170">
        <f t="shared" si="2"/>
        <v>0</v>
      </c>
      <c r="AL59" s="170">
        <f>IFERROR(VLOOKUP(B59,[4]rptBudgetaryBudgetCrossOrganiza!$A$434:$N$513,13,FALSE),"0")</f>
        <v>0</v>
      </c>
      <c r="AM59" s="180"/>
      <c r="AN59" s="180"/>
      <c r="AO59" s="180"/>
      <c r="AP59" s="180"/>
      <c r="AQ59" s="180"/>
      <c r="AS59" s="177"/>
      <c r="AT59" s="177"/>
      <c r="AU59" s="177"/>
      <c r="AV59" s="177"/>
      <c r="AW59" s="177"/>
      <c r="AX59" s="177"/>
      <c r="AY59" s="177"/>
      <c r="AZ59" s="177"/>
    </row>
    <row r="60" spans="1:52" x14ac:dyDescent="0.2">
      <c r="A60" s="126">
        <v>2</v>
      </c>
      <c r="B60" s="127" t="s">
        <v>197</v>
      </c>
      <c r="C60" s="128">
        <v>20</v>
      </c>
      <c r="D60" s="128" t="s">
        <v>220</v>
      </c>
      <c r="E60" s="143" t="s">
        <v>240</v>
      </c>
      <c r="F60" s="199">
        <v>4700.01</v>
      </c>
      <c r="G60" s="129" t="s">
        <v>122</v>
      </c>
      <c r="H60" s="165">
        <v>0</v>
      </c>
      <c r="I60" s="165"/>
      <c r="J60" s="166"/>
      <c r="K60" s="166"/>
      <c r="L60" s="166"/>
      <c r="M60" s="166"/>
      <c r="N60" s="165">
        <v>0</v>
      </c>
      <c r="O60" s="166">
        <f t="shared" si="0"/>
        <v>0</v>
      </c>
      <c r="Q60" s="176">
        <v>0</v>
      </c>
      <c r="R60" s="176"/>
      <c r="S60" s="177"/>
      <c r="T60" s="177"/>
      <c r="U60" s="177"/>
      <c r="V60" s="177"/>
      <c r="W60" s="176">
        <v>0</v>
      </c>
      <c r="X60" s="177">
        <f t="shared" si="1"/>
        <v>0</v>
      </c>
      <c r="Z60" s="178">
        <f>IFERROR(VLOOKUP(B60,[3]rptBudgetaryBudgetCrossOrganiza!$A$1:$M$478,4,FALSE),"0")</f>
        <v>0</v>
      </c>
      <c r="AA60" s="178">
        <f>IFERROR(VLOOKUP(B60,[3]rptBudgetaryBudgetCrossOrganiza!$A$1:$M$478,6,FALSE),"0")</f>
        <v>0</v>
      </c>
      <c r="AB60" s="179"/>
      <c r="AC60" s="179"/>
      <c r="AD60" s="179"/>
      <c r="AE60" s="178">
        <f>IFERROR(VLOOKUP(B60,[3]rptBudgetaryBudgetCrossOrganiza!$A$1:$M$478,9,FALSE),"0")</f>
        <v>0</v>
      </c>
      <c r="AF60" s="178">
        <v>0</v>
      </c>
      <c r="AG60" s="179">
        <f t="shared" si="3"/>
        <v>0</v>
      </c>
      <c r="AI60" s="180">
        <v>0</v>
      </c>
      <c r="AJ60" s="180">
        <v>0</v>
      </c>
      <c r="AK60" s="170">
        <f t="shared" si="2"/>
        <v>0</v>
      </c>
      <c r="AL60" s="170">
        <f>IFERROR(VLOOKUP(B60,[4]rptBudgetaryBudgetCrossOrganiza!$A$434:$N$513,13,FALSE),"0")</f>
        <v>0</v>
      </c>
      <c r="AM60" s="180"/>
      <c r="AN60" s="180"/>
      <c r="AO60" s="180"/>
      <c r="AP60" s="180"/>
      <c r="AQ60" s="180"/>
      <c r="AS60" s="177"/>
      <c r="AT60" s="177"/>
      <c r="AU60" s="177"/>
      <c r="AV60" s="177"/>
      <c r="AW60" s="177"/>
      <c r="AX60" s="177"/>
      <c r="AY60" s="177"/>
      <c r="AZ60" s="177"/>
    </row>
    <row r="61" spans="1:52" x14ac:dyDescent="0.2">
      <c r="A61" s="126">
        <v>2</v>
      </c>
      <c r="B61" s="127" t="s">
        <v>198</v>
      </c>
      <c r="C61" s="128">
        <v>20</v>
      </c>
      <c r="D61" s="128" t="s">
        <v>220</v>
      </c>
      <c r="E61" s="143" t="s">
        <v>241</v>
      </c>
      <c r="F61" s="199">
        <v>4700.01</v>
      </c>
      <c r="G61" s="129" t="s">
        <v>122</v>
      </c>
      <c r="H61" s="165">
        <v>0</v>
      </c>
      <c r="I61" s="165"/>
      <c r="J61" s="166"/>
      <c r="K61" s="166"/>
      <c r="L61" s="166"/>
      <c r="M61" s="166"/>
      <c r="N61" s="165">
        <v>0</v>
      </c>
      <c r="O61" s="166">
        <f t="shared" si="0"/>
        <v>0</v>
      </c>
      <c r="Q61" s="176">
        <v>0</v>
      </c>
      <c r="R61" s="176"/>
      <c r="S61" s="177"/>
      <c r="T61" s="177"/>
      <c r="U61" s="177"/>
      <c r="V61" s="177"/>
      <c r="W61" s="176">
        <v>0</v>
      </c>
      <c r="X61" s="177">
        <f t="shared" si="1"/>
        <v>0</v>
      </c>
      <c r="Z61" s="178">
        <f>IFERROR(VLOOKUP(B61,[3]rptBudgetaryBudgetCrossOrganiza!$A$1:$M$478,4,FALSE),"0")</f>
        <v>0</v>
      </c>
      <c r="AA61" s="178">
        <f>IFERROR(VLOOKUP(B61,[3]rptBudgetaryBudgetCrossOrganiza!$A$1:$M$478,6,FALSE),"0")</f>
        <v>0</v>
      </c>
      <c r="AB61" s="179"/>
      <c r="AC61" s="179"/>
      <c r="AD61" s="179"/>
      <c r="AE61" s="178">
        <f>IFERROR(VLOOKUP(B61,[3]rptBudgetaryBudgetCrossOrganiza!$A$1:$M$478,9,FALSE),"0")</f>
        <v>0</v>
      </c>
      <c r="AF61" s="178">
        <v>0</v>
      </c>
      <c r="AG61" s="179">
        <f t="shared" si="3"/>
        <v>0</v>
      </c>
      <c r="AI61" s="180">
        <v>0</v>
      </c>
      <c r="AJ61" s="180">
        <v>0</v>
      </c>
      <c r="AK61" s="170">
        <f t="shared" si="2"/>
        <v>0</v>
      </c>
      <c r="AL61" s="170">
        <f>IFERROR(VLOOKUP(B61,[4]rptBudgetaryBudgetCrossOrganiza!$A$434:$N$513,13,FALSE),"0")</f>
        <v>0</v>
      </c>
      <c r="AM61" s="180"/>
      <c r="AN61" s="180"/>
      <c r="AO61" s="180"/>
      <c r="AP61" s="180"/>
      <c r="AQ61" s="180"/>
      <c r="AS61" s="177"/>
      <c r="AT61" s="177"/>
      <c r="AU61" s="177"/>
      <c r="AV61" s="177"/>
      <c r="AW61" s="177"/>
      <c r="AX61" s="177"/>
      <c r="AY61" s="177"/>
      <c r="AZ61" s="177"/>
    </row>
    <row r="62" spans="1:52" x14ac:dyDescent="0.2">
      <c r="A62" s="126">
        <v>2</v>
      </c>
      <c r="B62" s="127" t="s">
        <v>199</v>
      </c>
      <c r="C62" s="128">
        <v>20</v>
      </c>
      <c r="D62" s="128" t="s">
        <v>220</v>
      </c>
      <c r="E62" s="143" t="s">
        <v>242</v>
      </c>
      <c r="F62" s="199">
        <v>4700.01</v>
      </c>
      <c r="G62" s="129" t="s">
        <v>122</v>
      </c>
      <c r="H62" s="165">
        <v>0</v>
      </c>
      <c r="I62" s="165"/>
      <c r="J62" s="166"/>
      <c r="K62" s="166"/>
      <c r="L62" s="166"/>
      <c r="M62" s="166"/>
      <c r="N62" s="165">
        <v>0</v>
      </c>
      <c r="O62" s="166">
        <f t="shared" si="0"/>
        <v>0</v>
      </c>
      <c r="Q62" s="176">
        <v>0</v>
      </c>
      <c r="R62" s="176"/>
      <c r="S62" s="177"/>
      <c r="T62" s="177"/>
      <c r="U62" s="177"/>
      <c r="V62" s="177"/>
      <c r="W62" s="176">
        <v>0</v>
      </c>
      <c r="X62" s="177">
        <f t="shared" si="1"/>
        <v>0</v>
      </c>
      <c r="Z62" s="178">
        <f>IFERROR(VLOOKUP(B62,[3]rptBudgetaryBudgetCrossOrganiza!$A$1:$M$478,4,FALSE),"0")</f>
        <v>0</v>
      </c>
      <c r="AA62" s="178">
        <f>IFERROR(VLOOKUP(B62,[3]rptBudgetaryBudgetCrossOrganiza!$A$1:$M$478,6,FALSE),"0")</f>
        <v>0</v>
      </c>
      <c r="AB62" s="179"/>
      <c r="AC62" s="179"/>
      <c r="AD62" s="179"/>
      <c r="AE62" s="178">
        <f>IFERROR(VLOOKUP(B62,[3]rptBudgetaryBudgetCrossOrganiza!$A$1:$M$478,9,FALSE),"0")</f>
        <v>0</v>
      </c>
      <c r="AF62" s="178">
        <v>0</v>
      </c>
      <c r="AG62" s="179">
        <f t="shared" si="3"/>
        <v>0</v>
      </c>
      <c r="AI62" s="180">
        <v>0</v>
      </c>
      <c r="AJ62" s="180">
        <v>0</v>
      </c>
      <c r="AK62" s="170">
        <f t="shared" si="2"/>
        <v>0</v>
      </c>
      <c r="AL62" s="170">
        <f>IFERROR(VLOOKUP(B62,[4]rptBudgetaryBudgetCrossOrganiza!$A$434:$N$513,13,FALSE),"0")</f>
        <v>0</v>
      </c>
      <c r="AM62" s="180"/>
      <c r="AN62" s="180"/>
      <c r="AO62" s="180"/>
      <c r="AP62" s="180"/>
      <c r="AQ62" s="180"/>
      <c r="AS62" s="177"/>
      <c r="AT62" s="177"/>
      <c r="AU62" s="177"/>
      <c r="AV62" s="177"/>
      <c r="AW62" s="177"/>
      <c r="AX62" s="177"/>
      <c r="AY62" s="177"/>
      <c r="AZ62" s="177"/>
    </row>
    <row r="63" spans="1:52" x14ac:dyDescent="0.2">
      <c r="A63" s="126">
        <v>2</v>
      </c>
      <c r="B63" s="127" t="s">
        <v>200</v>
      </c>
      <c r="C63" s="128">
        <v>20</v>
      </c>
      <c r="D63" s="128" t="s">
        <v>220</v>
      </c>
      <c r="E63" s="143" t="s">
        <v>243</v>
      </c>
      <c r="F63" s="199">
        <v>4700.01</v>
      </c>
      <c r="G63" s="129" t="s">
        <v>122</v>
      </c>
      <c r="H63" s="165">
        <v>0</v>
      </c>
      <c r="I63" s="165"/>
      <c r="J63" s="166"/>
      <c r="K63" s="166"/>
      <c r="L63" s="166"/>
      <c r="M63" s="166"/>
      <c r="N63" s="165">
        <v>0</v>
      </c>
      <c r="O63" s="166">
        <f t="shared" si="0"/>
        <v>0</v>
      </c>
      <c r="Q63" s="176">
        <v>0</v>
      </c>
      <c r="R63" s="176"/>
      <c r="S63" s="177"/>
      <c r="T63" s="177"/>
      <c r="U63" s="177"/>
      <c r="V63" s="177"/>
      <c r="W63" s="176">
        <v>0</v>
      </c>
      <c r="X63" s="177">
        <f t="shared" si="1"/>
        <v>0</v>
      </c>
      <c r="Z63" s="178">
        <f>IFERROR(VLOOKUP(B63,[3]rptBudgetaryBudgetCrossOrganiza!$A$1:$M$478,4,FALSE),"0")</f>
        <v>0</v>
      </c>
      <c r="AA63" s="178">
        <f>IFERROR(VLOOKUP(B63,[3]rptBudgetaryBudgetCrossOrganiza!$A$1:$M$478,6,FALSE),"0")</f>
        <v>0</v>
      </c>
      <c r="AB63" s="179"/>
      <c r="AC63" s="179"/>
      <c r="AD63" s="179"/>
      <c r="AE63" s="178">
        <f>IFERROR(VLOOKUP(B63,[3]rptBudgetaryBudgetCrossOrganiza!$A$1:$M$478,9,FALSE),"0")</f>
        <v>0</v>
      </c>
      <c r="AF63" s="178">
        <v>0</v>
      </c>
      <c r="AG63" s="179">
        <f t="shared" si="3"/>
        <v>0</v>
      </c>
      <c r="AI63" s="180">
        <v>0</v>
      </c>
      <c r="AJ63" s="180">
        <v>0</v>
      </c>
      <c r="AK63" s="170">
        <f t="shared" si="2"/>
        <v>0</v>
      </c>
      <c r="AL63" s="170">
        <f>IFERROR(VLOOKUP(B63,[4]rptBudgetaryBudgetCrossOrganiza!$A$434:$N$513,13,FALSE),"0")</f>
        <v>0</v>
      </c>
      <c r="AM63" s="180"/>
      <c r="AN63" s="180"/>
      <c r="AO63" s="180"/>
      <c r="AP63" s="180"/>
      <c r="AQ63" s="180"/>
      <c r="AS63" s="177"/>
      <c r="AT63" s="177"/>
      <c r="AU63" s="177"/>
      <c r="AV63" s="177"/>
      <c r="AW63" s="177"/>
      <c r="AX63" s="177"/>
      <c r="AY63" s="177"/>
      <c r="AZ63" s="177"/>
    </row>
    <row r="64" spans="1:52" x14ac:dyDescent="0.2">
      <c r="A64" s="126">
        <v>2</v>
      </c>
      <c r="B64" s="127" t="s">
        <v>201</v>
      </c>
      <c r="C64" s="128">
        <v>20</v>
      </c>
      <c r="D64" s="128" t="s">
        <v>220</v>
      </c>
      <c r="E64" s="143" t="s">
        <v>244</v>
      </c>
      <c r="F64" s="199">
        <v>4700.01</v>
      </c>
      <c r="G64" s="129" t="s">
        <v>122</v>
      </c>
      <c r="H64" s="165">
        <v>0</v>
      </c>
      <c r="I64" s="165"/>
      <c r="J64" s="166"/>
      <c r="K64" s="166"/>
      <c r="L64" s="166"/>
      <c r="M64" s="166"/>
      <c r="N64" s="165">
        <v>0</v>
      </c>
      <c r="O64" s="166">
        <f t="shared" si="0"/>
        <v>0</v>
      </c>
      <c r="Q64" s="176">
        <v>0</v>
      </c>
      <c r="R64" s="176"/>
      <c r="S64" s="177"/>
      <c r="T64" s="177"/>
      <c r="U64" s="177"/>
      <c r="V64" s="177"/>
      <c r="W64" s="176">
        <v>0</v>
      </c>
      <c r="X64" s="177">
        <f t="shared" si="1"/>
        <v>0</v>
      </c>
      <c r="Z64" s="178">
        <f>IFERROR(VLOOKUP(B64,[3]rptBudgetaryBudgetCrossOrganiza!$A$1:$M$478,4,FALSE),"0")</f>
        <v>0</v>
      </c>
      <c r="AA64" s="178">
        <f>IFERROR(VLOOKUP(B64,[3]rptBudgetaryBudgetCrossOrganiza!$A$1:$M$478,6,FALSE),"0")</f>
        <v>0</v>
      </c>
      <c r="AB64" s="179"/>
      <c r="AC64" s="179"/>
      <c r="AD64" s="179"/>
      <c r="AE64" s="178">
        <f>IFERROR(VLOOKUP(B64,[3]rptBudgetaryBudgetCrossOrganiza!$A$1:$M$478,9,FALSE),"0")</f>
        <v>0</v>
      </c>
      <c r="AF64" s="178">
        <v>0</v>
      </c>
      <c r="AG64" s="179">
        <f t="shared" si="3"/>
        <v>0</v>
      </c>
      <c r="AI64" s="180">
        <v>0</v>
      </c>
      <c r="AJ64" s="180">
        <v>0</v>
      </c>
      <c r="AK64" s="170">
        <f t="shared" si="2"/>
        <v>0</v>
      </c>
      <c r="AL64" s="170">
        <f>IFERROR(VLOOKUP(B64,[4]rptBudgetaryBudgetCrossOrganiza!$A$434:$N$513,13,FALSE),"0")</f>
        <v>0</v>
      </c>
      <c r="AM64" s="180"/>
      <c r="AN64" s="180"/>
      <c r="AO64" s="180"/>
      <c r="AP64" s="180"/>
      <c r="AQ64" s="180"/>
      <c r="AS64" s="177"/>
      <c r="AT64" s="177"/>
      <c r="AU64" s="177"/>
      <c r="AV64" s="177"/>
      <c r="AW64" s="177"/>
      <c r="AX64" s="177"/>
      <c r="AY64" s="177"/>
      <c r="AZ64" s="177"/>
    </row>
    <row r="65" spans="1:52" x14ac:dyDescent="0.2">
      <c r="A65" s="126">
        <v>2</v>
      </c>
      <c r="B65" s="127" t="s">
        <v>202</v>
      </c>
      <c r="C65" s="128">
        <v>20</v>
      </c>
      <c r="D65" s="128" t="s">
        <v>220</v>
      </c>
      <c r="E65" s="143" t="s">
        <v>245</v>
      </c>
      <c r="F65" s="199">
        <v>4700.01</v>
      </c>
      <c r="G65" s="129" t="s">
        <v>122</v>
      </c>
      <c r="H65" s="165">
        <v>0</v>
      </c>
      <c r="I65" s="165"/>
      <c r="J65" s="166"/>
      <c r="K65" s="166"/>
      <c r="L65" s="166"/>
      <c r="M65" s="166"/>
      <c r="N65" s="165">
        <v>0</v>
      </c>
      <c r="O65" s="166">
        <f t="shared" si="0"/>
        <v>0</v>
      </c>
      <c r="Q65" s="176">
        <v>0</v>
      </c>
      <c r="R65" s="176"/>
      <c r="S65" s="177"/>
      <c r="T65" s="177"/>
      <c r="U65" s="177"/>
      <c r="V65" s="177"/>
      <c r="W65" s="176">
        <v>0</v>
      </c>
      <c r="X65" s="177">
        <f t="shared" si="1"/>
        <v>0</v>
      </c>
      <c r="Z65" s="178">
        <f>IFERROR(VLOOKUP(B65,[3]rptBudgetaryBudgetCrossOrganiza!$A$1:$M$478,4,FALSE),"0")</f>
        <v>0</v>
      </c>
      <c r="AA65" s="178">
        <f>IFERROR(VLOOKUP(B65,[3]rptBudgetaryBudgetCrossOrganiza!$A$1:$M$478,6,FALSE),"0")</f>
        <v>0</v>
      </c>
      <c r="AB65" s="179"/>
      <c r="AC65" s="179"/>
      <c r="AD65" s="179"/>
      <c r="AE65" s="178">
        <f>IFERROR(VLOOKUP(B65,[3]rptBudgetaryBudgetCrossOrganiza!$A$1:$M$478,9,FALSE),"0")</f>
        <v>0</v>
      </c>
      <c r="AF65" s="178">
        <v>0</v>
      </c>
      <c r="AG65" s="179">
        <f t="shared" si="3"/>
        <v>0</v>
      </c>
      <c r="AI65" s="180">
        <v>0</v>
      </c>
      <c r="AJ65" s="180">
        <v>0</v>
      </c>
      <c r="AK65" s="170">
        <f t="shared" si="2"/>
        <v>0</v>
      </c>
      <c r="AL65" s="170">
        <f>IFERROR(VLOOKUP(B65,[4]rptBudgetaryBudgetCrossOrganiza!$A$434:$N$513,13,FALSE),"0")</f>
        <v>0</v>
      </c>
      <c r="AM65" s="180"/>
      <c r="AN65" s="180"/>
      <c r="AO65" s="180"/>
      <c r="AP65" s="180"/>
      <c r="AQ65" s="180"/>
      <c r="AS65" s="177"/>
      <c r="AT65" s="177"/>
      <c r="AU65" s="177"/>
      <c r="AV65" s="177"/>
      <c r="AW65" s="177"/>
      <c r="AX65" s="177"/>
      <c r="AY65" s="177"/>
      <c r="AZ65" s="177"/>
    </row>
    <row r="66" spans="1:52" x14ac:dyDescent="0.2">
      <c r="A66" s="126">
        <v>2</v>
      </c>
      <c r="B66" s="127" t="s">
        <v>203</v>
      </c>
      <c r="C66" s="128">
        <v>20</v>
      </c>
      <c r="D66" s="128" t="s">
        <v>220</v>
      </c>
      <c r="E66" s="143" t="s">
        <v>246</v>
      </c>
      <c r="F66" s="199">
        <v>4700.01</v>
      </c>
      <c r="G66" s="129" t="s">
        <v>122</v>
      </c>
      <c r="H66" s="165">
        <v>0</v>
      </c>
      <c r="I66" s="165"/>
      <c r="J66" s="166"/>
      <c r="K66" s="166"/>
      <c r="L66" s="166"/>
      <c r="M66" s="166"/>
      <c r="N66" s="165">
        <v>0</v>
      </c>
      <c r="O66" s="166">
        <f t="shared" si="0"/>
        <v>0</v>
      </c>
      <c r="Q66" s="176">
        <v>0</v>
      </c>
      <c r="R66" s="176"/>
      <c r="S66" s="177"/>
      <c r="T66" s="177"/>
      <c r="U66" s="177"/>
      <c r="V66" s="177"/>
      <c r="W66" s="176">
        <v>0</v>
      </c>
      <c r="X66" s="177">
        <f t="shared" si="1"/>
        <v>0</v>
      </c>
      <c r="Z66" s="178">
        <f>IFERROR(VLOOKUP(B66,[3]rptBudgetaryBudgetCrossOrganiza!$A$1:$M$478,4,FALSE),"0")</f>
        <v>0</v>
      </c>
      <c r="AA66" s="178">
        <f>IFERROR(VLOOKUP(B66,[3]rptBudgetaryBudgetCrossOrganiza!$A$1:$M$478,6,FALSE),"0")</f>
        <v>0</v>
      </c>
      <c r="AB66" s="179"/>
      <c r="AC66" s="179"/>
      <c r="AD66" s="179"/>
      <c r="AE66" s="178">
        <f>IFERROR(VLOOKUP(B66,[3]rptBudgetaryBudgetCrossOrganiza!$A$1:$M$478,9,FALSE),"0")</f>
        <v>0</v>
      </c>
      <c r="AF66" s="178">
        <v>0</v>
      </c>
      <c r="AG66" s="179">
        <f t="shared" si="3"/>
        <v>0</v>
      </c>
      <c r="AI66" s="180">
        <v>0</v>
      </c>
      <c r="AJ66" s="180">
        <v>0</v>
      </c>
      <c r="AK66" s="170">
        <f t="shared" si="2"/>
        <v>0</v>
      </c>
      <c r="AL66" s="170">
        <f>IFERROR(VLOOKUP(B66,[4]rptBudgetaryBudgetCrossOrganiza!$A$434:$N$513,13,FALSE),"0")</f>
        <v>0</v>
      </c>
      <c r="AM66" s="180"/>
      <c r="AN66" s="180"/>
      <c r="AO66" s="180"/>
      <c r="AP66" s="180"/>
      <c r="AQ66" s="180"/>
      <c r="AS66" s="177"/>
      <c r="AT66" s="177"/>
      <c r="AU66" s="177"/>
      <c r="AV66" s="177"/>
      <c r="AW66" s="177"/>
      <c r="AX66" s="177"/>
      <c r="AY66" s="177"/>
      <c r="AZ66" s="177"/>
    </row>
    <row r="67" spans="1:52" x14ac:dyDescent="0.2">
      <c r="A67" s="126">
        <v>2</v>
      </c>
      <c r="B67" s="127" t="s">
        <v>204</v>
      </c>
      <c r="C67" s="128">
        <v>20</v>
      </c>
      <c r="D67" s="128" t="s">
        <v>220</v>
      </c>
      <c r="E67" s="143" t="s">
        <v>247</v>
      </c>
      <c r="F67" s="199">
        <v>4700.01</v>
      </c>
      <c r="G67" s="129" t="s">
        <v>122</v>
      </c>
      <c r="H67" s="165">
        <v>0</v>
      </c>
      <c r="I67" s="165"/>
      <c r="J67" s="166"/>
      <c r="K67" s="166"/>
      <c r="L67" s="166"/>
      <c r="M67" s="166"/>
      <c r="N67" s="165">
        <v>0</v>
      </c>
      <c r="O67" s="166">
        <f t="shared" si="0"/>
        <v>0</v>
      </c>
      <c r="Q67" s="176">
        <v>0</v>
      </c>
      <c r="R67" s="176"/>
      <c r="S67" s="177"/>
      <c r="T67" s="177"/>
      <c r="U67" s="177"/>
      <c r="V67" s="177"/>
      <c r="W67" s="176">
        <v>0</v>
      </c>
      <c r="X67" s="177">
        <f t="shared" si="1"/>
        <v>0</v>
      </c>
      <c r="Z67" s="178">
        <f>IFERROR(VLOOKUP(B67,[3]rptBudgetaryBudgetCrossOrganiza!$A$1:$M$478,4,FALSE),"0")</f>
        <v>0</v>
      </c>
      <c r="AA67" s="178">
        <f>IFERROR(VLOOKUP(B67,[3]rptBudgetaryBudgetCrossOrganiza!$A$1:$M$478,6,FALSE),"0")</f>
        <v>0</v>
      </c>
      <c r="AB67" s="179"/>
      <c r="AC67" s="179"/>
      <c r="AD67" s="179"/>
      <c r="AE67" s="178">
        <f>IFERROR(VLOOKUP(B67,[3]rptBudgetaryBudgetCrossOrganiza!$A$1:$M$478,9,FALSE),"0")</f>
        <v>0</v>
      </c>
      <c r="AF67" s="178">
        <v>0</v>
      </c>
      <c r="AG67" s="179">
        <f t="shared" si="3"/>
        <v>0</v>
      </c>
      <c r="AI67" s="180">
        <v>0</v>
      </c>
      <c r="AJ67" s="180">
        <v>0</v>
      </c>
      <c r="AK67" s="170">
        <f t="shared" si="2"/>
        <v>0</v>
      </c>
      <c r="AL67" s="170">
        <f>IFERROR(VLOOKUP(B67,[4]rptBudgetaryBudgetCrossOrganiza!$A$434:$N$513,13,FALSE),"0")</f>
        <v>0</v>
      </c>
      <c r="AM67" s="180"/>
      <c r="AN67" s="180"/>
      <c r="AO67" s="180"/>
      <c r="AP67" s="180"/>
      <c r="AQ67" s="180"/>
      <c r="AS67" s="177"/>
      <c r="AT67" s="177"/>
      <c r="AU67" s="177"/>
      <c r="AV67" s="177"/>
      <c r="AW67" s="177"/>
      <c r="AX67" s="177"/>
      <c r="AY67" s="177"/>
      <c r="AZ67" s="177"/>
    </row>
    <row r="68" spans="1:52" x14ac:dyDescent="0.2">
      <c r="A68" s="126">
        <v>2</v>
      </c>
      <c r="B68" s="127" t="s">
        <v>205</v>
      </c>
      <c r="C68" s="128">
        <v>20</v>
      </c>
      <c r="D68" s="128" t="s">
        <v>220</v>
      </c>
      <c r="E68" s="143" t="s">
        <v>248</v>
      </c>
      <c r="F68" s="199">
        <v>4700.01</v>
      </c>
      <c r="G68" s="129" t="s">
        <v>122</v>
      </c>
      <c r="H68" s="165">
        <v>0</v>
      </c>
      <c r="I68" s="165"/>
      <c r="J68" s="166"/>
      <c r="K68" s="166"/>
      <c r="L68" s="166"/>
      <c r="M68" s="166"/>
      <c r="N68" s="165">
        <v>0</v>
      </c>
      <c r="O68" s="166">
        <f t="shared" ref="O68:O82" si="5">H68-N68</f>
        <v>0</v>
      </c>
      <c r="Q68" s="176">
        <v>0</v>
      </c>
      <c r="R68" s="176"/>
      <c r="S68" s="177"/>
      <c r="T68" s="177"/>
      <c r="U68" s="177"/>
      <c r="V68" s="177"/>
      <c r="W68" s="176">
        <v>0</v>
      </c>
      <c r="X68" s="177">
        <f t="shared" ref="X68:X82" si="6">Q68-W68</f>
        <v>0</v>
      </c>
      <c r="Z68" s="178">
        <f>IFERROR(VLOOKUP(B68,[3]rptBudgetaryBudgetCrossOrganiza!$A$1:$M$478,4,FALSE),"0")</f>
        <v>0</v>
      </c>
      <c r="AA68" s="178">
        <f>IFERROR(VLOOKUP(B68,[3]rptBudgetaryBudgetCrossOrganiza!$A$1:$M$478,6,FALSE),"0")</f>
        <v>0</v>
      </c>
      <c r="AB68" s="179"/>
      <c r="AC68" s="179"/>
      <c r="AD68" s="179"/>
      <c r="AE68" s="178">
        <f>IFERROR(VLOOKUP(B68,[3]rptBudgetaryBudgetCrossOrganiza!$A$1:$M$478,9,FALSE),"0")</f>
        <v>0</v>
      </c>
      <c r="AF68" s="178">
        <v>0</v>
      </c>
      <c r="AG68" s="179">
        <f t="shared" si="3"/>
        <v>0</v>
      </c>
      <c r="AI68" s="180">
        <v>0</v>
      </c>
      <c r="AJ68" s="180">
        <v>0</v>
      </c>
      <c r="AK68" s="170">
        <f t="shared" ref="AK68:AK82" si="7">AJ68</f>
        <v>0</v>
      </c>
      <c r="AL68" s="170">
        <f>IFERROR(VLOOKUP(B68,[4]rptBudgetaryBudgetCrossOrganiza!$A$434:$N$513,13,FALSE),"0")</f>
        <v>0</v>
      </c>
      <c r="AM68" s="180"/>
      <c r="AN68" s="180"/>
      <c r="AO68" s="180"/>
      <c r="AP68" s="180"/>
      <c r="AQ68" s="180"/>
      <c r="AS68" s="177"/>
      <c r="AT68" s="177"/>
      <c r="AU68" s="177"/>
      <c r="AV68" s="177"/>
      <c r="AW68" s="177"/>
      <c r="AX68" s="177"/>
      <c r="AY68" s="177"/>
      <c r="AZ68" s="177"/>
    </row>
    <row r="69" spans="1:52" x14ac:dyDescent="0.2">
      <c r="A69" s="126">
        <v>2</v>
      </c>
      <c r="B69" s="127" t="s">
        <v>206</v>
      </c>
      <c r="C69" s="128">
        <v>20</v>
      </c>
      <c r="D69" s="128" t="s">
        <v>220</v>
      </c>
      <c r="E69" s="143" t="s">
        <v>249</v>
      </c>
      <c r="F69" s="199">
        <v>4700.01</v>
      </c>
      <c r="G69" s="129" t="s">
        <v>122</v>
      </c>
      <c r="H69" s="165">
        <v>0</v>
      </c>
      <c r="I69" s="165"/>
      <c r="J69" s="166"/>
      <c r="K69" s="166"/>
      <c r="L69" s="166"/>
      <c r="M69" s="166"/>
      <c r="N69" s="165">
        <v>0</v>
      </c>
      <c r="O69" s="166">
        <f t="shared" si="5"/>
        <v>0</v>
      </c>
      <c r="Q69" s="176">
        <v>0</v>
      </c>
      <c r="R69" s="176"/>
      <c r="S69" s="177"/>
      <c r="T69" s="177"/>
      <c r="U69" s="177"/>
      <c r="V69" s="177"/>
      <c r="W69" s="176">
        <v>0</v>
      </c>
      <c r="X69" s="177">
        <f t="shared" si="6"/>
        <v>0</v>
      </c>
      <c r="Z69" s="178">
        <f>IFERROR(VLOOKUP(B69,[3]rptBudgetaryBudgetCrossOrganiza!$A$1:$M$478,4,FALSE),"0")</f>
        <v>0</v>
      </c>
      <c r="AA69" s="178">
        <f>IFERROR(VLOOKUP(B69,[3]rptBudgetaryBudgetCrossOrganiza!$A$1:$M$478,6,FALSE),"0")</f>
        <v>0</v>
      </c>
      <c r="AB69" s="179"/>
      <c r="AC69" s="179"/>
      <c r="AD69" s="179"/>
      <c r="AE69" s="178">
        <f>IFERROR(VLOOKUP(B69,[3]rptBudgetaryBudgetCrossOrganiza!$A$1:$M$478,9,FALSE),"0")</f>
        <v>0</v>
      </c>
      <c r="AF69" s="178">
        <v>0</v>
      </c>
      <c r="AG69" s="179">
        <f t="shared" ref="AG69:AG82" si="8">AF69-AA69</f>
        <v>0</v>
      </c>
      <c r="AI69" s="180">
        <v>0</v>
      </c>
      <c r="AJ69" s="180">
        <v>0</v>
      </c>
      <c r="AK69" s="170">
        <f t="shared" si="7"/>
        <v>0</v>
      </c>
      <c r="AL69" s="170">
        <f>IFERROR(VLOOKUP(B69,[4]rptBudgetaryBudgetCrossOrganiza!$A$434:$N$513,13,FALSE),"0")</f>
        <v>0</v>
      </c>
      <c r="AM69" s="180"/>
      <c r="AN69" s="180"/>
      <c r="AO69" s="180"/>
      <c r="AP69" s="180"/>
      <c r="AQ69" s="180"/>
      <c r="AS69" s="177"/>
      <c r="AT69" s="177"/>
      <c r="AU69" s="177"/>
      <c r="AV69" s="177"/>
      <c r="AW69" s="177"/>
      <c r="AX69" s="177"/>
      <c r="AY69" s="177"/>
      <c r="AZ69" s="177"/>
    </row>
    <row r="70" spans="1:52" x14ac:dyDescent="0.2">
      <c r="A70" s="126">
        <v>2</v>
      </c>
      <c r="B70" s="127" t="s">
        <v>207</v>
      </c>
      <c r="C70" s="128">
        <v>20</v>
      </c>
      <c r="D70" s="128" t="s">
        <v>220</v>
      </c>
      <c r="E70" s="143" t="s">
        <v>250</v>
      </c>
      <c r="F70" s="199">
        <v>4700.01</v>
      </c>
      <c r="G70" s="129" t="s">
        <v>122</v>
      </c>
      <c r="H70" s="165">
        <v>0</v>
      </c>
      <c r="I70" s="165"/>
      <c r="J70" s="166"/>
      <c r="K70" s="166"/>
      <c r="L70" s="166"/>
      <c r="M70" s="166"/>
      <c r="N70" s="165">
        <v>0</v>
      </c>
      <c r="O70" s="166">
        <f t="shared" si="5"/>
        <v>0</v>
      </c>
      <c r="Q70" s="176">
        <v>0</v>
      </c>
      <c r="R70" s="176"/>
      <c r="S70" s="177"/>
      <c r="T70" s="177"/>
      <c r="U70" s="177"/>
      <c r="V70" s="177"/>
      <c r="W70" s="176">
        <v>0</v>
      </c>
      <c r="X70" s="177">
        <f t="shared" si="6"/>
        <v>0</v>
      </c>
      <c r="Z70" s="178">
        <f>IFERROR(VLOOKUP(B70,[3]rptBudgetaryBudgetCrossOrganiza!$A$1:$M$478,4,FALSE),"0")</f>
        <v>0</v>
      </c>
      <c r="AA70" s="178">
        <f>IFERROR(VLOOKUP(B70,[3]rptBudgetaryBudgetCrossOrganiza!$A$1:$M$478,6,FALSE),"0")</f>
        <v>0</v>
      </c>
      <c r="AB70" s="179"/>
      <c r="AC70" s="179"/>
      <c r="AD70" s="179"/>
      <c r="AE70" s="178">
        <f>IFERROR(VLOOKUP(B70,[3]rptBudgetaryBudgetCrossOrganiza!$A$1:$M$478,9,FALSE),"0")</f>
        <v>0</v>
      </c>
      <c r="AF70" s="178">
        <v>0</v>
      </c>
      <c r="AG70" s="179">
        <f t="shared" si="8"/>
        <v>0</v>
      </c>
      <c r="AI70" s="180">
        <v>0</v>
      </c>
      <c r="AJ70" s="180">
        <v>0</v>
      </c>
      <c r="AK70" s="170">
        <f t="shared" si="7"/>
        <v>0</v>
      </c>
      <c r="AL70" s="170">
        <f>IFERROR(VLOOKUP(B70,[4]rptBudgetaryBudgetCrossOrganiza!$A$434:$N$513,13,FALSE),"0")</f>
        <v>0</v>
      </c>
      <c r="AM70" s="180"/>
      <c r="AN70" s="180"/>
      <c r="AO70" s="180"/>
      <c r="AP70" s="180"/>
      <c r="AQ70" s="180"/>
      <c r="AS70" s="177"/>
      <c r="AT70" s="177"/>
      <c r="AU70" s="177"/>
      <c r="AV70" s="177"/>
      <c r="AW70" s="177"/>
      <c r="AX70" s="177"/>
      <c r="AY70" s="177"/>
      <c r="AZ70" s="177"/>
    </row>
    <row r="71" spans="1:52" x14ac:dyDescent="0.2">
      <c r="A71" s="126">
        <v>2</v>
      </c>
      <c r="B71" s="127" t="s">
        <v>208</v>
      </c>
      <c r="C71" s="128">
        <v>20</v>
      </c>
      <c r="D71" s="128" t="s">
        <v>220</v>
      </c>
      <c r="E71" s="143" t="s">
        <v>251</v>
      </c>
      <c r="F71" s="199">
        <v>4700.01</v>
      </c>
      <c r="G71" s="129" t="s">
        <v>122</v>
      </c>
      <c r="H71" s="165">
        <v>0</v>
      </c>
      <c r="I71" s="165"/>
      <c r="J71" s="166"/>
      <c r="K71" s="166"/>
      <c r="L71" s="166"/>
      <c r="M71" s="166"/>
      <c r="N71" s="165">
        <v>0</v>
      </c>
      <c r="O71" s="166">
        <f t="shared" si="5"/>
        <v>0</v>
      </c>
      <c r="Q71" s="176">
        <v>0</v>
      </c>
      <c r="R71" s="176"/>
      <c r="S71" s="177"/>
      <c r="T71" s="177"/>
      <c r="U71" s="177"/>
      <c r="V71" s="177"/>
      <c r="W71" s="176">
        <v>0</v>
      </c>
      <c r="X71" s="177">
        <f t="shared" si="6"/>
        <v>0</v>
      </c>
      <c r="Z71" s="178">
        <f>IFERROR(VLOOKUP(B71,[3]rptBudgetaryBudgetCrossOrganiza!$A$1:$M$478,4,FALSE),"0")</f>
        <v>0</v>
      </c>
      <c r="AA71" s="178">
        <f>IFERROR(VLOOKUP(B71,[3]rptBudgetaryBudgetCrossOrganiza!$A$1:$M$478,6,FALSE),"0")</f>
        <v>0</v>
      </c>
      <c r="AB71" s="179"/>
      <c r="AC71" s="179"/>
      <c r="AD71" s="179"/>
      <c r="AE71" s="178">
        <f>IFERROR(VLOOKUP(B71,[3]rptBudgetaryBudgetCrossOrganiza!$A$1:$M$478,9,FALSE),"0")</f>
        <v>0</v>
      </c>
      <c r="AF71" s="178">
        <v>0</v>
      </c>
      <c r="AG71" s="179">
        <f t="shared" si="8"/>
        <v>0</v>
      </c>
      <c r="AI71" s="180">
        <v>0</v>
      </c>
      <c r="AJ71" s="180">
        <v>0</v>
      </c>
      <c r="AK71" s="170">
        <f t="shared" si="7"/>
        <v>0</v>
      </c>
      <c r="AL71" s="170">
        <f>IFERROR(VLOOKUP(B71,[4]rptBudgetaryBudgetCrossOrganiza!$A$434:$N$513,13,FALSE),"0")</f>
        <v>0</v>
      </c>
      <c r="AM71" s="180"/>
      <c r="AN71" s="180"/>
      <c r="AO71" s="180"/>
      <c r="AP71" s="180"/>
      <c r="AQ71" s="180"/>
      <c r="AS71" s="177"/>
      <c r="AT71" s="177"/>
      <c r="AU71" s="177"/>
      <c r="AV71" s="177"/>
      <c r="AW71" s="177"/>
      <c r="AX71" s="177"/>
      <c r="AY71" s="177"/>
      <c r="AZ71" s="177"/>
    </row>
    <row r="72" spans="1:52" x14ac:dyDescent="0.2">
      <c r="A72" s="126">
        <v>2</v>
      </c>
      <c r="B72" s="127" t="s">
        <v>209</v>
      </c>
      <c r="C72" s="128">
        <v>20</v>
      </c>
      <c r="D72" s="128" t="s">
        <v>220</v>
      </c>
      <c r="E72" s="143" t="s">
        <v>252</v>
      </c>
      <c r="F72" s="199">
        <v>4700.01</v>
      </c>
      <c r="G72" s="129" t="s">
        <v>122</v>
      </c>
      <c r="H72" s="165">
        <v>0</v>
      </c>
      <c r="I72" s="165"/>
      <c r="J72" s="166"/>
      <c r="K72" s="166"/>
      <c r="L72" s="166"/>
      <c r="M72" s="166"/>
      <c r="N72" s="165">
        <v>0</v>
      </c>
      <c r="O72" s="166">
        <f t="shared" si="5"/>
        <v>0</v>
      </c>
      <c r="Q72" s="176">
        <v>0</v>
      </c>
      <c r="R72" s="176"/>
      <c r="S72" s="177"/>
      <c r="T72" s="177"/>
      <c r="U72" s="177"/>
      <c r="V72" s="177"/>
      <c r="W72" s="176">
        <v>0</v>
      </c>
      <c r="X72" s="177">
        <f t="shared" si="6"/>
        <v>0</v>
      </c>
      <c r="Z72" s="178">
        <f>IFERROR(VLOOKUP(B72,[3]rptBudgetaryBudgetCrossOrganiza!$A$1:$M$478,4,FALSE),"0")</f>
        <v>0</v>
      </c>
      <c r="AA72" s="178">
        <f>IFERROR(VLOOKUP(B72,[3]rptBudgetaryBudgetCrossOrganiza!$A$1:$M$478,6,FALSE),"0")</f>
        <v>0</v>
      </c>
      <c r="AB72" s="179"/>
      <c r="AC72" s="179"/>
      <c r="AD72" s="179"/>
      <c r="AE72" s="178">
        <f>IFERROR(VLOOKUP(B72,[3]rptBudgetaryBudgetCrossOrganiza!$A$1:$M$478,9,FALSE),"0")</f>
        <v>0</v>
      </c>
      <c r="AF72" s="178">
        <v>0</v>
      </c>
      <c r="AG72" s="179">
        <f t="shared" si="8"/>
        <v>0</v>
      </c>
      <c r="AI72" s="180">
        <v>0</v>
      </c>
      <c r="AJ72" s="180">
        <v>0</v>
      </c>
      <c r="AK72" s="170">
        <f t="shared" si="7"/>
        <v>0</v>
      </c>
      <c r="AL72" s="170">
        <f>IFERROR(VLOOKUP(B72,[4]rptBudgetaryBudgetCrossOrganiza!$A$434:$N$513,13,FALSE),"0")</f>
        <v>0</v>
      </c>
      <c r="AM72" s="180"/>
      <c r="AN72" s="180"/>
      <c r="AO72" s="180"/>
      <c r="AP72" s="180"/>
      <c r="AQ72" s="180"/>
      <c r="AS72" s="177"/>
      <c r="AT72" s="177"/>
      <c r="AU72" s="177"/>
      <c r="AV72" s="177"/>
      <c r="AW72" s="177"/>
      <c r="AX72" s="177"/>
      <c r="AY72" s="177"/>
      <c r="AZ72" s="177"/>
    </row>
    <row r="73" spans="1:52" x14ac:dyDescent="0.2">
      <c r="A73" s="126">
        <v>2</v>
      </c>
      <c r="B73" s="127" t="s">
        <v>210</v>
      </c>
      <c r="C73" s="128">
        <v>20</v>
      </c>
      <c r="D73" s="128" t="s">
        <v>220</v>
      </c>
      <c r="E73" s="143" t="s">
        <v>253</v>
      </c>
      <c r="F73" s="199">
        <v>4700.01</v>
      </c>
      <c r="G73" s="129" t="s">
        <v>122</v>
      </c>
      <c r="H73" s="165">
        <v>0</v>
      </c>
      <c r="I73" s="165"/>
      <c r="J73" s="166"/>
      <c r="K73" s="166"/>
      <c r="L73" s="166"/>
      <c r="M73" s="166"/>
      <c r="N73" s="165">
        <v>0</v>
      </c>
      <c r="O73" s="166">
        <f t="shared" si="5"/>
        <v>0</v>
      </c>
      <c r="Q73" s="176">
        <v>0</v>
      </c>
      <c r="R73" s="176"/>
      <c r="S73" s="177"/>
      <c r="T73" s="177"/>
      <c r="U73" s="177"/>
      <c r="V73" s="177"/>
      <c r="W73" s="176">
        <v>0</v>
      </c>
      <c r="X73" s="177">
        <f t="shared" si="6"/>
        <v>0</v>
      </c>
      <c r="Z73" s="178">
        <f>IFERROR(VLOOKUP(B73,[3]rptBudgetaryBudgetCrossOrganiza!$A$1:$M$478,4,FALSE),"0")</f>
        <v>0</v>
      </c>
      <c r="AA73" s="178">
        <f>IFERROR(VLOOKUP(B73,[3]rptBudgetaryBudgetCrossOrganiza!$A$1:$M$478,6,FALSE),"0")</f>
        <v>0</v>
      </c>
      <c r="AB73" s="179"/>
      <c r="AC73" s="179"/>
      <c r="AD73" s="179"/>
      <c r="AE73" s="178">
        <f>IFERROR(VLOOKUP(B73,[3]rptBudgetaryBudgetCrossOrganiza!$A$1:$M$478,9,FALSE),"0")</f>
        <v>0</v>
      </c>
      <c r="AF73" s="178">
        <v>0</v>
      </c>
      <c r="AG73" s="179">
        <f t="shared" si="8"/>
        <v>0</v>
      </c>
      <c r="AI73" s="180">
        <v>0</v>
      </c>
      <c r="AJ73" s="180">
        <v>0</v>
      </c>
      <c r="AK73" s="170">
        <f t="shared" si="7"/>
        <v>0</v>
      </c>
      <c r="AL73" s="170">
        <f>IFERROR(VLOOKUP(B73,[4]rptBudgetaryBudgetCrossOrganiza!$A$434:$N$513,13,FALSE),"0")</f>
        <v>0</v>
      </c>
      <c r="AM73" s="180"/>
      <c r="AN73" s="180"/>
      <c r="AO73" s="180"/>
      <c r="AP73" s="180"/>
      <c r="AQ73" s="180"/>
      <c r="AS73" s="177"/>
      <c r="AT73" s="177"/>
      <c r="AU73" s="177"/>
      <c r="AV73" s="177"/>
      <c r="AW73" s="177"/>
      <c r="AX73" s="177"/>
      <c r="AY73" s="177"/>
      <c r="AZ73" s="177"/>
    </row>
    <row r="74" spans="1:52" x14ac:dyDescent="0.2">
      <c r="A74" s="126">
        <v>2</v>
      </c>
      <c r="B74" s="127" t="s">
        <v>211</v>
      </c>
      <c r="C74" s="128">
        <v>20</v>
      </c>
      <c r="D74" s="128" t="s">
        <v>220</v>
      </c>
      <c r="E74" s="143" t="s">
        <v>254</v>
      </c>
      <c r="F74" s="199">
        <v>4700.01</v>
      </c>
      <c r="G74" s="129" t="s">
        <v>122</v>
      </c>
      <c r="H74" s="165">
        <v>0</v>
      </c>
      <c r="I74" s="165"/>
      <c r="J74" s="166"/>
      <c r="K74" s="166"/>
      <c r="L74" s="166"/>
      <c r="M74" s="166"/>
      <c r="N74" s="165">
        <v>0</v>
      </c>
      <c r="O74" s="166">
        <f t="shared" si="5"/>
        <v>0</v>
      </c>
      <c r="Q74" s="176">
        <v>0</v>
      </c>
      <c r="R74" s="176"/>
      <c r="S74" s="177"/>
      <c r="T74" s="177"/>
      <c r="U74" s="177"/>
      <c r="V74" s="177"/>
      <c r="W74" s="176">
        <v>0</v>
      </c>
      <c r="X74" s="177">
        <f t="shared" si="6"/>
        <v>0</v>
      </c>
      <c r="Z74" s="178">
        <f>IFERROR(VLOOKUP(B74,[3]rptBudgetaryBudgetCrossOrganiza!$A$1:$M$478,4,FALSE),"0")</f>
        <v>0</v>
      </c>
      <c r="AA74" s="178">
        <f>IFERROR(VLOOKUP(B74,[3]rptBudgetaryBudgetCrossOrganiza!$A$1:$M$478,6,FALSE),"0")</f>
        <v>0</v>
      </c>
      <c r="AB74" s="179"/>
      <c r="AC74" s="179"/>
      <c r="AD74" s="179"/>
      <c r="AE74" s="178">
        <f>IFERROR(VLOOKUP(B74,[3]rptBudgetaryBudgetCrossOrganiza!$A$1:$M$478,9,FALSE),"0")</f>
        <v>0</v>
      </c>
      <c r="AF74" s="178">
        <v>0</v>
      </c>
      <c r="AG74" s="179">
        <f t="shared" si="8"/>
        <v>0</v>
      </c>
      <c r="AI74" s="180">
        <v>0</v>
      </c>
      <c r="AJ74" s="180">
        <v>0</v>
      </c>
      <c r="AK74" s="170">
        <f t="shared" si="7"/>
        <v>0</v>
      </c>
      <c r="AL74" s="170">
        <f>IFERROR(VLOOKUP(B74,[4]rptBudgetaryBudgetCrossOrganiza!$A$434:$N$513,13,FALSE),"0")</f>
        <v>0</v>
      </c>
      <c r="AM74" s="180"/>
      <c r="AN74" s="180"/>
      <c r="AO74" s="180"/>
      <c r="AP74" s="180"/>
      <c r="AQ74" s="180"/>
      <c r="AS74" s="177"/>
      <c r="AT74" s="177"/>
      <c r="AU74" s="177"/>
      <c r="AV74" s="177"/>
      <c r="AW74" s="177"/>
      <c r="AX74" s="177"/>
      <c r="AY74" s="177"/>
      <c r="AZ74" s="177"/>
    </row>
    <row r="75" spans="1:52" x14ac:dyDescent="0.2">
      <c r="A75" s="126">
        <v>2</v>
      </c>
      <c r="B75" s="127" t="s">
        <v>212</v>
      </c>
      <c r="C75" s="128">
        <v>20</v>
      </c>
      <c r="D75" s="128" t="s">
        <v>220</v>
      </c>
      <c r="E75" s="143" t="s">
        <v>255</v>
      </c>
      <c r="F75" s="199">
        <v>4700.01</v>
      </c>
      <c r="G75" s="129" t="s">
        <v>122</v>
      </c>
      <c r="H75" s="165">
        <v>0</v>
      </c>
      <c r="I75" s="165"/>
      <c r="J75" s="166"/>
      <c r="K75" s="166"/>
      <c r="L75" s="166"/>
      <c r="M75" s="166"/>
      <c r="N75" s="165">
        <v>0</v>
      </c>
      <c r="O75" s="166">
        <f t="shared" si="5"/>
        <v>0</v>
      </c>
      <c r="Q75" s="176">
        <v>0</v>
      </c>
      <c r="R75" s="176"/>
      <c r="S75" s="177"/>
      <c r="T75" s="177"/>
      <c r="U75" s="177"/>
      <c r="V75" s="177"/>
      <c r="W75" s="176">
        <v>0</v>
      </c>
      <c r="X75" s="177">
        <f t="shared" si="6"/>
        <v>0</v>
      </c>
      <c r="Z75" s="178">
        <f>IFERROR(VLOOKUP(B75,[3]rptBudgetaryBudgetCrossOrganiza!$A$1:$M$478,4,FALSE),"0")</f>
        <v>0</v>
      </c>
      <c r="AA75" s="178">
        <f>IFERROR(VLOOKUP(B75,[3]rptBudgetaryBudgetCrossOrganiza!$A$1:$M$478,6,FALSE),"0")</f>
        <v>0</v>
      </c>
      <c r="AB75" s="179"/>
      <c r="AC75" s="179"/>
      <c r="AD75" s="179"/>
      <c r="AE75" s="178">
        <f>IFERROR(VLOOKUP(B75,[3]rptBudgetaryBudgetCrossOrganiza!$A$1:$M$478,9,FALSE),"0")</f>
        <v>0</v>
      </c>
      <c r="AF75" s="178">
        <v>0</v>
      </c>
      <c r="AG75" s="179">
        <f t="shared" si="8"/>
        <v>0</v>
      </c>
      <c r="AI75" s="180">
        <v>0</v>
      </c>
      <c r="AJ75" s="180">
        <v>0</v>
      </c>
      <c r="AK75" s="170">
        <f t="shared" si="7"/>
        <v>0</v>
      </c>
      <c r="AL75" s="170">
        <f>IFERROR(VLOOKUP(B75,[4]rptBudgetaryBudgetCrossOrganiza!$A$434:$N$513,13,FALSE),"0")</f>
        <v>0</v>
      </c>
      <c r="AM75" s="180"/>
      <c r="AN75" s="180"/>
      <c r="AO75" s="180"/>
      <c r="AP75" s="180"/>
      <c r="AQ75" s="180"/>
      <c r="AS75" s="177"/>
      <c r="AT75" s="177"/>
      <c r="AU75" s="177"/>
      <c r="AV75" s="177"/>
      <c r="AW75" s="177"/>
      <c r="AX75" s="177"/>
      <c r="AY75" s="177"/>
      <c r="AZ75" s="177"/>
    </row>
    <row r="76" spans="1:52" x14ac:dyDescent="0.2">
      <c r="A76" s="126">
        <v>2</v>
      </c>
      <c r="B76" s="127" t="s">
        <v>213</v>
      </c>
      <c r="C76" s="128">
        <v>20</v>
      </c>
      <c r="D76" s="128" t="s">
        <v>220</v>
      </c>
      <c r="E76" s="143" t="s">
        <v>256</v>
      </c>
      <c r="F76" s="199">
        <v>4700.01</v>
      </c>
      <c r="G76" s="129" t="s">
        <v>122</v>
      </c>
      <c r="H76" s="165">
        <v>0</v>
      </c>
      <c r="I76" s="165"/>
      <c r="J76" s="166"/>
      <c r="K76" s="166"/>
      <c r="L76" s="166"/>
      <c r="M76" s="166"/>
      <c r="N76" s="165">
        <v>0</v>
      </c>
      <c r="O76" s="166">
        <f t="shared" si="5"/>
        <v>0</v>
      </c>
      <c r="Q76" s="176">
        <v>0</v>
      </c>
      <c r="R76" s="176"/>
      <c r="S76" s="177"/>
      <c r="T76" s="177"/>
      <c r="U76" s="177"/>
      <c r="V76" s="177"/>
      <c r="W76" s="176">
        <v>0</v>
      </c>
      <c r="X76" s="177">
        <f t="shared" si="6"/>
        <v>0</v>
      </c>
      <c r="Z76" s="178">
        <f>IFERROR(VLOOKUP(B76,[3]rptBudgetaryBudgetCrossOrganiza!$A$1:$M$478,4,FALSE),"0")</f>
        <v>0</v>
      </c>
      <c r="AA76" s="178">
        <f>IFERROR(VLOOKUP(B76,[3]rptBudgetaryBudgetCrossOrganiza!$A$1:$M$478,6,FALSE),"0")</f>
        <v>0</v>
      </c>
      <c r="AB76" s="179"/>
      <c r="AC76" s="179"/>
      <c r="AD76" s="179"/>
      <c r="AE76" s="178">
        <f>IFERROR(VLOOKUP(B76,[3]rptBudgetaryBudgetCrossOrganiza!$A$1:$M$478,9,FALSE),"0")</f>
        <v>0</v>
      </c>
      <c r="AF76" s="178">
        <v>0</v>
      </c>
      <c r="AG76" s="179">
        <f t="shared" si="8"/>
        <v>0</v>
      </c>
      <c r="AI76" s="180">
        <v>0</v>
      </c>
      <c r="AJ76" s="180">
        <v>0</v>
      </c>
      <c r="AK76" s="170">
        <f t="shared" si="7"/>
        <v>0</v>
      </c>
      <c r="AL76" s="170">
        <f>IFERROR(VLOOKUP(B76,[4]rptBudgetaryBudgetCrossOrganiza!$A$434:$N$513,13,FALSE),"0")</f>
        <v>0</v>
      </c>
      <c r="AM76" s="180"/>
      <c r="AN76" s="180"/>
      <c r="AO76" s="180"/>
      <c r="AP76" s="180"/>
      <c r="AQ76" s="180"/>
      <c r="AS76" s="177"/>
      <c r="AT76" s="177"/>
      <c r="AU76" s="177"/>
      <c r="AV76" s="177"/>
      <c r="AW76" s="177"/>
      <c r="AX76" s="177"/>
      <c r="AY76" s="177"/>
      <c r="AZ76" s="177"/>
    </row>
    <row r="77" spans="1:52" x14ac:dyDescent="0.2">
      <c r="A77" s="126">
        <v>2</v>
      </c>
      <c r="B77" s="127" t="s">
        <v>214</v>
      </c>
      <c r="C77" s="128">
        <v>20</v>
      </c>
      <c r="D77" s="128" t="s">
        <v>82</v>
      </c>
      <c r="E77" s="143" t="s">
        <v>116</v>
      </c>
      <c r="F77" s="199">
        <v>4700.21</v>
      </c>
      <c r="G77" s="129" t="s">
        <v>123</v>
      </c>
      <c r="H77" s="165">
        <v>0</v>
      </c>
      <c r="I77" s="165"/>
      <c r="J77" s="166"/>
      <c r="K77" s="166"/>
      <c r="L77" s="166"/>
      <c r="M77" s="166"/>
      <c r="N77" s="165">
        <v>-69.34</v>
      </c>
      <c r="O77" s="166">
        <f t="shared" si="5"/>
        <v>69.34</v>
      </c>
      <c r="Q77" s="176">
        <v>0</v>
      </c>
      <c r="R77" s="176"/>
      <c r="S77" s="177"/>
      <c r="T77" s="177"/>
      <c r="U77" s="177"/>
      <c r="V77" s="177"/>
      <c r="W77" s="176">
        <v>-55.19</v>
      </c>
      <c r="X77" s="177">
        <f t="shared" si="6"/>
        <v>55.19</v>
      </c>
      <c r="Z77" s="178">
        <f>IFERROR(VLOOKUP(B77,[3]rptBudgetaryBudgetCrossOrganiza!$A$1:$M$478,4,FALSE),"0")</f>
        <v>0</v>
      </c>
      <c r="AA77" s="178">
        <f>IFERROR(VLOOKUP(B77,[3]rptBudgetaryBudgetCrossOrganiza!$A$1:$M$478,6,FALSE),"0")</f>
        <v>0</v>
      </c>
      <c r="AB77" s="179"/>
      <c r="AC77" s="179"/>
      <c r="AD77" s="179"/>
      <c r="AE77" s="178">
        <f>IFERROR(VLOOKUP(B77,[3]rptBudgetaryBudgetCrossOrganiza!$A$1:$M$478,9,FALSE),"0")</f>
        <v>-32.85</v>
      </c>
      <c r="AF77" s="178">
        <v>-32.85</v>
      </c>
      <c r="AG77" s="179">
        <f t="shared" si="8"/>
        <v>-32.85</v>
      </c>
      <c r="AI77" s="180">
        <v>0</v>
      </c>
      <c r="AJ77" s="180">
        <v>0</v>
      </c>
      <c r="AK77" s="170">
        <f t="shared" si="7"/>
        <v>0</v>
      </c>
      <c r="AL77" s="170">
        <f>IFERROR(VLOOKUP(B77,[4]rptBudgetaryBudgetCrossOrganiza!$A$434:$N$513,13,FALSE),"0")</f>
        <v>0</v>
      </c>
      <c r="AM77" s="180"/>
      <c r="AN77" s="180"/>
      <c r="AO77" s="180"/>
      <c r="AP77" s="180"/>
      <c r="AQ77" s="180"/>
      <c r="AS77" s="177"/>
      <c r="AT77" s="177"/>
      <c r="AU77" s="177"/>
      <c r="AV77" s="177"/>
      <c r="AW77" s="177"/>
      <c r="AX77" s="177"/>
      <c r="AY77" s="177"/>
      <c r="AZ77" s="177"/>
    </row>
    <row r="78" spans="1:52" x14ac:dyDescent="0.2">
      <c r="A78" s="126">
        <v>2</v>
      </c>
      <c r="B78" s="127" t="s">
        <v>215</v>
      </c>
      <c r="C78" s="128">
        <v>20</v>
      </c>
      <c r="D78" s="128" t="s">
        <v>220</v>
      </c>
      <c r="E78" s="143" t="s">
        <v>238</v>
      </c>
      <c r="F78" s="199">
        <v>4850.04</v>
      </c>
      <c r="G78" s="129" t="s">
        <v>124</v>
      </c>
      <c r="H78" s="165">
        <v>0</v>
      </c>
      <c r="I78" s="165"/>
      <c r="J78" s="166"/>
      <c r="K78" s="166"/>
      <c r="L78" s="166"/>
      <c r="M78" s="166"/>
      <c r="N78" s="165">
        <v>0</v>
      </c>
      <c r="O78" s="166">
        <f t="shared" si="5"/>
        <v>0</v>
      </c>
      <c r="Q78" s="176">
        <v>0</v>
      </c>
      <c r="R78" s="176"/>
      <c r="S78" s="177"/>
      <c r="T78" s="177"/>
      <c r="U78" s="177"/>
      <c r="V78" s="177"/>
      <c r="W78" s="176">
        <v>0</v>
      </c>
      <c r="X78" s="177">
        <f t="shared" si="6"/>
        <v>0</v>
      </c>
      <c r="Z78" s="178">
        <f>IFERROR(VLOOKUP(B78,[3]rptBudgetaryBudgetCrossOrganiza!$A$1:$M$478,4,FALSE),"0")</f>
        <v>0</v>
      </c>
      <c r="AA78" s="178">
        <f>IFERROR(VLOOKUP(B78,[3]rptBudgetaryBudgetCrossOrganiza!$A$1:$M$478,6,FALSE),"0")</f>
        <v>0</v>
      </c>
      <c r="AB78" s="179"/>
      <c r="AC78" s="179"/>
      <c r="AD78" s="179"/>
      <c r="AE78" s="178">
        <f>IFERROR(VLOOKUP(B78,[3]rptBudgetaryBudgetCrossOrganiza!$A$1:$M$478,9,FALSE),"0")</f>
        <v>0</v>
      </c>
      <c r="AF78" s="178">
        <v>0</v>
      </c>
      <c r="AG78" s="179">
        <f t="shared" si="8"/>
        <v>0</v>
      </c>
      <c r="AI78" s="180">
        <v>0</v>
      </c>
      <c r="AJ78" s="180">
        <v>0</v>
      </c>
      <c r="AK78" s="170">
        <f t="shared" si="7"/>
        <v>0</v>
      </c>
      <c r="AL78" s="170">
        <f>IFERROR(VLOOKUP(B78,[4]rptBudgetaryBudgetCrossOrganiza!$A$434:$N$513,13,FALSE),"0")</f>
        <v>0</v>
      </c>
      <c r="AM78" s="180"/>
      <c r="AN78" s="180"/>
      <c r="AO78" s="180"/>
      <c r="AP78" s="180"/>
      <c r="AQ78" s="180"/>
      <c r="AS78" s="177"/>
      <c r="AT78" s="177"/>
      <c r="AU78" s="177"/>
      <c r="AV78" s="177"/>
      <c r="AW78" s="177"/>
      <c r="AX78" s="177"/>
      <c r="AY78" s="177"/>
      <c r="AZ78" s="177"/>
    </row>
    <row r="79" spans="1:52" x14ac:dyDescent="0.2">
      <c r="A79" s="126">
        <v>2</v>
      </c>
      <c r="B79" s="127" t="s">
        <v>216</v>
      </c>
      <c r="C79" s="128">
        <v>20</v>
      </c>
      <c r="D79" s="128" t="s">
        <v>220</v>
      </c>
      <c r="E79" s="143" t="s">
        <v>240</v>
      </c>
      <c r="F79" s="199">
        <v>4850.04</v>
      </c>
      <c r="G79" s="129" t="s">
        <v>124</v>
      </c>
      <c r="H79" s="165">
        <v>0</v>
      </c>
      <c r="I79" s="165"/>
      <c r="J79" s="166"/>
      <c r="K79" s="166"/>
      <c r="L79" s="166"/>
      <c r="M79" s="166"/>
      <c r="N79" s="165">
        <v>0</v>
      </c>
      <c r="O79" s="166">
        <f t="shared" si="5"/>
        <v>0</v>
      </c>
      <c r="Q79" s="176">
        <v>0</v>
      </c>
      <c r="R79" s="176"/>
      <c r="S79" s="177"/>
      <c r="T79" s="177"/>
      <c r="U79" s="177"/>
      <c r="V79" s="177"/>
      <c r="W79" s="176">
        <v>0</v>
      </c>
      <c r="X79" s="177">
        <f t="shared" si="6"/>
        <v>0</v>
      </c>
      <c r="Z79" s="178">
        <f>IFERROR(VLOOKUP(B79,[3]rptBudgetaryBudgetCrossOrganiza!$A$1:$M$478,4,FALSE),"0")</f>
        <v>0</v>
      </c>
      <c r="AA79" s="178">
        <f>IFERROR(VLOOKUP(B79,[3]rptBudgetaryBudgetCrossOrganiza!$A$1:$M$478,6,FALSE),"0")</f>
        <v>0</v>
      </c>
      <c r="AB79" s="179"/>
      <c r="AC79" s="179"/>
      <c r="AD79" s="179"/>
      <c r="AE79" s="178">
        <f>IFERROR(VLOOKUP(B79,[3]rptBudgetaryBudgetCrossOrganiza!$A$1:$M$478,9,FALSE),"0")</f>
        <v>10</v>
      </c>
      <c r="AF79" s="178">
        <v>10</v>
      </c>
      <c r="AG79" s="179">
        <f t="shared" si="8"/>
        <v>10</v>
      </c>
      <c r="AI79" s="180">
        <v>0</v>
      </c>
      <c r="AJ79" s="180">
        <v>0</v>
      </c>
      <c r="AK79" s="170">
        <f t="shared" si="7"/>
        <v>0</v>
      </c>
      <c r="AL79" s="170">
        <f>IFERROR(VLOOKUP(B79,[4]rptBudgetaryBudgetCrossOrganiza!$A$434:$N$513,13,FALSE),"0")</f>
        <v>0</v>
      </c>
      <c r="AM79" s="180"/>
      <c r="AN79" s="180"/>
      <c r="AO79" s="180"/>
      <c r="AP79" s="180"/>
      <c r="AQ79" s="180"/>
      <c r="AS79" s="177"/>
      <c r="AT79" s="177"/>
      <c r="AU79" s="177"/>
      <c r="AV79" s="177"/>
      <c r="AW79" s="177"/>
      <c r="AX79" s="177"/>
      <c r="AY79" s="177"/>
      <c r="AZ79" s="177"/>
    </row>
    <row r="80" spans="1:52" x14ac:dyDescent="0.2">
      <c r="A80" s="126">
        <v>2</v>
      </c>
      <c r="B80" s="127" t="s">
        <v>217</v>
      </c>
      <c r="C80" s="128">
        <v>20</v>
      </c>
      <c r="D80" s="128" t="s">
        <v>220</v>
      </c>
      <c r="E80" s="143" t="s">
        <v>243</v>
      </c>
      <c r="F80" s="199">
        <v>4850.04</v>
      </c>
      <c r="G80" s="129" t="s">
        <v>124</v>
      </c>
      <c r="H80" s="165">
        <v>0</v>
      </c>
      <c r="I80" s="165"/>
      <c r="J80" s="166"/>
      <c r="K80" s="166"/>
      <c r="L80" s="166"/>
      <c r="M80" s="166"/>
      <c r="N80" s="165">
        <v>0</v>
      </c>
      <c r="O80" s="166">
        <f t="shared" si="5"/>
        <v>0</v>
      </c>
      <c r="Q80" s="176">
        <v>0</v>
      </c>
      <c r="R80" s="176"/>
      <c r="S80" s="177"/>
      <c r="T80" s="177"/>
      <c r="U80" s="177"/>
      <c r="V80" s="177"/>
      <c r="W80" s="176">
        <v>10</v>
      </c>
      <c r="X80" s="177">
        <f t="shared" si="6"/>
        <v>-10</v>
      </c>
      <c r="Z80" s="178">
        <f>IFERROR(VLOOKUP(B80,[3]rptBudgetaryBudgetCrossOrganiza!$A$1:$M$478,4,FALSE),"0")</f>
        <v>0</v>
      </c>
      <c r="AA80" s="178">
        <f>IFERROR(VLOOKUP(B80,[3]rptBudgetaryBudgetCrossOrganiza!$A$1:$M$478,6,FALSE),"0")</f>
        <v>0</v>
      </c>
      <c r="AB80" s="179"/>
      <c r="AC80" s="179"/>
      <c r="AD80" s="179"/>
      <c r="AE80" s="178">
        <f>IFERROR(VLOOKUP(B80,[3]rptBudgetaryBudgetCrossOrganiza!$A$1:$M$478,9,FALSE),"0")</f>
        <v>31</v>
      </c>
      <c r="AF80" s="178">
        <v>31</v>
      </c>
      <c r="AG80" s="179">
        <f t="shared" si="8"/>
        <v>31</v>
      </c>
      <c r="AI80" s="180">
        <v>0</v>
      </c>
      <c r="AJ80" s="180">
        <v>0</v>
      </c>
      <c r="AK80" s="170">
        <f t="shared" si="7"/>
        <v>0</v>
      </c>
      <c r="AL80" s="170">
        <f>IFERROR(VLOOKUP(B80,[4]rptBudgetaryBudgetCrossOrganiza!$A$434:$N$513,13,FALSE),"0")</f>
        <v>0</v>
      </c>
      <c r="AM80" s="180"/>
      <c r="AN80" s="180"/>
      <c r="AO80" s="180"/>
      <c r="AP80" s="180"/>
      <c r="AQ80" s="180"/>
      <c r="AS80" s="177"/>
      <c r="AT80" s="177"/>
      <c r="AU80" s="177"/>
      <c r="AV80" s="177"/>
      <c r="AW80" s="177"/>
      <c r="AX80" s="177"/>
      <c r="AY80" s="177"/>
      <c r="AZ80" s="177"/>
    </row>
    <row r="81" spans="1:52" x14ac:dyDescent="0.2">
      <c r="A81" s="126">
        <v>2</v>
      </c>
      <c r="B81" s="127" t="s">
        <v>218</v>
      </c>
      <c r="C81" s="128">
        <v>20</v>
      </c>
      <c r="D81" s="128" t="s">
        <v>220</v>
      </c>
      <c r="E81" s="143" t="s">
        <v>246</v>
      </c>
      <c r="F81" s="199">
        <v>4850.04</v>
      </c>
      <c r="G81" s="129" t="s">
        <v>124</v>
      </c>
      <c r="H81" s="165">
        <v>0</v>
      </c>
      <c r="I81" s="165"/>
      <c r="J81" s="166"/>
      <c r="K81" s="166"/>
      <c r="L81" s="166"/>
      <c r="M81" s="166"/>
      <c r="N81" s="165">
        <v>90</v>
      </c>
      <c r="O81" s="166">
        <f t="shared" si="5"/>
        <v>-90</v>
      </c>
      <c r="Q81" s="176">
        <v>0</v>
      </c>
      <c r="R81" s="176"/>
      <c r="S81" s="177"/>
      <c r="T81" s="177"/>
      <c r="U81" s="177"/>
      <c r="V81" s="177"/>
      <c r="W81" s="176">
        <v>-115.6</v>
      </c>
      <c r="X81" s="177">
        <f t="shared" si="6"/>
        <v>115.6</v>
      </c>
      <c r="Z81" s="178">
        <f>IFERROR(VLOOKUP(B81,[3]rptBudgetaryBudgetCrossOrganiza!$A$1:$M$478,4,FALSE),"0")</f>
        <v>0</v>
      </c>
      <c r="AA81" s="178">
        <f>IFERROR(VLOOKUP(B81,[3]rptBudgetaryBudgetCrossOrganiza!$A$1:$M$478,6,FALSE),"0")</f>
        <v>0</v>
      </c>
      <c r="AB81" s="179"/>
      <c r="AC81" s="179"/>
      <c r="AD81" s="179"/>
      <c r="AE81" s="178">
        <f>IFERROR(VLOOKUP(B81,[3]rptBudgetaryBudgetCrossOrganiza!$A$1:$M$478,9,FALSE),"0")</f>
        <v>-326.5</v>
      </c>
      <c r="AF81" s="178">
        <v>-326.5</v>
      </c>
      <c r="AG81" s="179">
        <f t="shared" si="8"/>
        <v>-326.5</v>
      </c>
      <c r="AI81" s="180">
        <v>0</v>
      </c>
      <c r="AJ81" s="180">
        <v>0</v>
      </c>
      <c r="AK81" s="170">
        <f t="shared" si="7"/>
        <v>0</v>
      </c>
      <c r="AL81" s="170">
        <f>IFERROR(VLOOKUP(B81,[4]rptBudgetaryBudgetCrossOrganiza!$A$434:$N$513,13,FALSE),"0")</f>
        <v>0</v>
      </c>
      <c r="AM81" s="180"/>
      <c r="AN81" s="180"/>
      <c r="AO81" s="180"/>
      <c r="AP81" s="180"/>
      <c r="AQ81" s="180"/>
      <c r="AS81" s="177"/>
      <c r="AT81" s="177"/>
      <c r="AU81" s="177"/>
      <c r="AV81" s="177"/>
      <c r="AW81" s="177"/>
      <c r="AX81" s="177"/>
      <c r="AY81" s="177"/>
      <c r="AZ81" s="177"/>
    </row>
    <row r="82" spans="1:52" x14ac:dyDescent="0.2">
      <c r="A82" s="126">
        <v>2</v>
      </c>
      <c r="B82" s="127" t="s">
        <v>219</v>
      </c>
      <c r="C82" s="128">
        <v>20</v>
      </c>
      <c r="D82" s="128" t="s">
        <v>82</v>
      </c>
      <c r="E82" s="143" t="s">
        <v>116</v>
      </c>
      <c r="F82" s="199">
        <v>4850.29</v>
      </c>
      <c r="G82" s="129" t="s">
        <v>125</v>
      </c>
      <c r="H82" s="165">
        <v>0</v>
      </c>
      <c r="I82" s="165"/>
      <c r="J82" s="166"/>
      <c r="K82" s="166"/>
      <c r="L82" s="166"/>
      <c r="M82" s="166"/>
      <c r="N82" s="165">
        <v>0</v>
      </c>
      <c r="O82" s="166">
        <f t="shared" si="5"/>
        <v>0</v>
      </c>
      <c r="Q82" s="176">
        <v>0</v>
      </c>
      <c r="R82" s="176"/>
      <c r="S82" s="177"/>
      <c r="T82" s="177"/>
      <c r="U82" s="177"/>
      <c r="V82" s="177"/>
      <c r="W82" s="176">
        <v>0</v>
      </c>
      <c r="X82" s="177">
        <f t="shared" si="6"/>
        <v>0</v>
      </c>
      <c r="Z82" s="178">
        <f>IFERROR(VLOOKUP(B82,[3]rptBudgetaryBudgetCrossOrganiza!$A$1:$M$478,4,FALSE),"0")</f>
        <v>0</v>
      </c>
      <c r="AA82" s="178">
        <f>IFERROR(VLOOKUP(B82,[3]rptBudgetaryBudgetCrossOrganiza!$A$1:$M$478,6,FALSE),"0")</f>
        <v>0</v>
      </c>
      <c r="AB82" s="179"/>
      <c r="AC82" s="179"/>
      <c r="AD82" s="179"/>
      <c r="AE82" s="178">
        <f>IFERROR(VLOOKUP(B82,[3]rptBudgetaryBudgetCrossOrganiza!$A$1:$M$478,9,FALSE),"0")</f>
        <v>0</v>
      </c>
      <c r="AF82" s="178">
        <v>0</v>
      </c>
      <c r="AG82" s="179">
        <f t="shared" si="8"/>
        <v>0</v>
      </c>
      <c r="AI82" s="180">
        <v>0</v>
      </c>
      <c r="AJ82" s="180">
        <v>0</v>
      </c>
      <c r="AK82" s="170">
        <f t="shared" si="7"/>
        <v>0</v>
      </c>
      <c r="AL82" s="170">
        <f>IFERROR(VLOOKUP(B82,[4]rptBudgetaryBudgetCrossOrganiza!$A$434:$N$513,13,FALSE),"0")</f>
        <v>0</v>
      </c>
      <c r="AM82" s="180"/>
      <c r="AN82" s="180"/>
      <c r="AO82" s="180"/>
      <c r="AP82" s="180"/>
      <c r="AQ82" s="180"/>
      <c r="AS82" s="177"/>
      <c r="AT82" s="177"/>
      <c r="AU82" s="177"/>
      <c r="AV82" s="177"/>
      <c r="AW82" s="177"/>
      <c r="AX82" s="177"/>
      <c r="AY82" s="177"/>
      <c r="AZ82" s="177"/>
    </row>
    <row r="83" spans="1:52" x14ac:dyDescent="0.2">
      <c r="H83" s="130">
        <f>SUBTOTAL(9,H3:H82)</f>
        <v>1256035</v>
      </c>
      <c r="I83" s="130">
        <f t="shared" ref="I83:O83" si="9">SUBTOTAL(9,I3:I82)</f>
        <v>0</v>
      </c>
      <c r="J83" s="130">
        <f t="shared" si="9"/>
        <v>0</v>
      </c>
      <c r="K83" s="130">
        <f t="shared" si="9"/>
        <v>0</v>
      </c>
      <c r="L83" s="130">
        <f t="shared" si="9"/>
        <v>0</v>
      </c>
      <c r="M83" s="130">
        <f t="shared" si="9"/>
        <v>0</v>
      </c>
      <c r="N83" s="130">
        <f t="shared" si="9"/>
        <v>1061921.07</v>
      </c>
      <c r="O83" s="130">
        <f t="shared" si="9"/>
        <v>194113.93000000002</v>
      </c>
      <c r="Q83" s="130">
        <f t="shared" ref="Q83" si="10">SUBTOTAL(9,Q3:Q82)</f>
        <v>1077800</v>
      </c>
      <c r="R83" s="130">
        <f t="shared" ref="R83" si="11">SUBTOTAL(9,R3:R82)</f>
        <v>0</v>
      </c>
      <c r="S83" s="130">
        <f t="shared" ref="S83" si="12">SUBTOTAL(9,S3:S82)</f>
        <v>0</v>
      </c>
      <c r="T83" s="130">
        <f t="shared" ref="T83" si="13">SUBTOTAL(9,T3:T82)</f>
        <v>0</v>
      </c>
      <c r="U83" s="130">
        <f t="shared" ref="U83" si="14">SUBTOTAL(9,U3:U82)</f>
        <v>0</v>
      </c>
      <c r="V83" s="130">
        <f t="shared" ref="V83" si="15">SUBTOTAL(9,V3:V82)</f>
        <v>0</v>
      </c>
      <c r="W83" s="130">
        <f t="shared" ref="W83" si="16">SUBTOTAL(9,W3:W82)</f>
        <v>1061996.4300000002</v>
      </c>
      <c r="X83" s="130">
        <f t="shared" ref="X83" si="17">SUBTOTAL(9,X3:X82)</f>
        <v>15803.569999999998</v>
      </c>
      <c r="Z83" s="130">
        <f t="shared" ref="Z83" si="18">SUBTOTAL(9,Z3:Z82)</f>
        <v>1245430</v>
      </c>
      <c r="AA83" s="130">
        <f t="shared" ref="AA83" si="19">SUBTOTAL(9,AA3:AA82)</f>
        <v>1245430</v>
      </c>
      <c r="AB83" s="130">
        <f t="shared" ref="AB83" si="20">SUBTOTAL(9,AB3:AB82)</f>
        <v>0</v>
      </c>
      <c r="AC83" s="130">
        <f t="shared" ref="AC83" si="21">SUBTOTAL(9,AC3:AC82)</f>
        <v>0</v>
      </c>
      <c r="AD83" s="130">
        <f t="shared" ref="AD83" si="22">SUBTOTAL(9,AD3:AD82)</f>
        <v>0</v>
      </c>
      <c r="AE83" s="130">
        <f t="shared" ref="AE83" si="23">SUBTOTAL(9,AE3:AE82)</f>
        <v>221.66999999999996</v>
      </c>
      <c r="AF83" s="130">
        <f t="shared" ref="AF83" si="24">SUBTOTAL(9,AF3:AF82)</f>
        <v>221.66999999999996</v>
      </c>
      <c r="AG83" s="130">
        <f t="shared" ref="AG83" si="25">SUBTOTAL(9,AG3:AG82)</f>
        <v>-1245208.33</v>
      </c>
      <c r="AI83" s="130">
        <f t="shared" ref="AI83" si="26">SUBTOTAL(9,AI3:AI82)</f>
        <v>1245430</v>
      </c>
      <c r="AJ83" s="130">
        <f t="shared" ref="AJ83" si="27">SUBTOTAL(9,AJ3:AJ82)</f>
        <v>1245430</v>
      </c>
      <c r="AK83" s="130">
        <f t="shared" ref="AK83" si="28">SUBTOTAL(9,AK3:AK82)</f>
        <v>1245430</v>
      </c>
      <c r="AL83" s="130">
        <f t="shared" ref="AL83" si="29">SUBTOTAL(9,AL3:AL82)</f>
        <v>0</v>
      </c>
      <c r="AM83" s="130">
        <f t="shared" ref="AM83" si="30">SUBTOTAL(9,AM3:AM82)</f>
        <v>0</v>
      </c>
      <c r="AN83" s="130">
        <f t="shared" ref="AN83" si="31">SUBTOTAL(9,AN3:AN82)</f>
        <v>0</v>
      </c>
      <c r="AO83" s="130">
        <f t="shared" ref="AO83" si="32">SUBTOTAL(9,AO3:AO82)</f>
        <v>0</v>
      </c>
      <c r="AP83" s="130">
        <f t="shared" ref="AP83" si="33">SUBTOTAL(9,AP3:AP82)</f>
        <v>0</v>
      </c>
      <c r="AQ83" s="130">
        <f t="shared" ref="AQ83" si="34">SUBTOTAL(9,AQ3:AQ82)</f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87</v>
      </c>
      <c r="C1" s="152"/>
    </row>
    <row r="2" spans="1:22" x14ac:dyDescent="0.25">
      <c r="A2" s="152" t="s">
        <v>88</v>
      </c>
      <c r="C2" s="152"/>
      <c r="D2" s="154" t="s">
        <v>89</v>
      </c>
      <c r="E2" s="14"/>
      <c r="F2" s="154" t="s">
        <v>2</v>
      </c>
      <c r="G2" s="14"/>
      <c r="H2" s="154" t="s">
        <v>3</v>
      </c>
      <c r="I2" s="14"/>
      <c r="J2" s="154" t="s">
        <v>4</v>
      </c>
      <c r="K2" s="14"/>
      <c r="L2" s="154" t="s">
        <v>5</v>
      </c>
      <c r="M2" s="14"/>
      <c r="N2" s="154"/>
      <c r="O2" s="14"/>
      <c r="P2" s="154"/>
      <c r="Q2" s="155"/>
      <c r="R2" s="154"/>
      <c r="T2" s="156"/>
    </row>
    <row r="4" spans="1:22" x14ac:dyDescent="0.25">
      <c r="A4" s="152" t="s">
        <v>90</v>
      </c>
      <c r="C4" s="152"/>
    </row>
    <row r="5" spans="1:22" x14ac:dyDescent="0.25">
      <c r="B5" s="152"/>
      <c r="C5" s="152" t="s">
        <v>91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92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93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94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95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96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97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98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99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100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101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102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103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103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104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105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106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107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108</v>
      </c>
    </row>
    <row r="26" spans="1:20" x14ac:dyDescent="0.25">
      <c r="B26" s="153"/>
      <c r="C26" s="152" t="s">
        <v>109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R478"/>
  <sheetViews>
    <sheetView topLeftCell="A458" workbookViewId="0">
      <selection activeCell="A473" sqref="A473"/>
    </sheetView>
  </sheetViews>
  <sheetFormatPr defaultColWidth="33.28515625" defaultRowHeight="15" x14ac:dyDescent="0.25"/>
  <cols>
    <col min="3" max="5" width="11.7109375" customWidth="1"/>
    <col min="6" max="6" width="22.28515625" style="155" customWidth="1"/>
    <col min="7" max="7" width="44" customWidth="1"/>
    <col min="8" max="8" width="54.85546875" customWidth="1"/>
    <col min="12" max="12" width="21" customWidth="1"/>
    <col min="13" max="13" width="19.85546875" customWidth="1"/>
    <col min="14" max="15" width="18.7109375" customWidth="1"/>
    <col min="17" max="18" width="16.5703125" customWidth="1"/>
  </cols>
  <sheetData>
    <row r="2" spans="4:18" x14ac:dyDescent="0.25">
      <c r="D2" s="155"/>
      <c r="L2" s="195"/>
      <c r="M2" s="195"/>
      <c r="N2" s="195"/>
      <c r="O2" s="195"/>
      <c r="P2" s="195"/>
      <c r="Q2" s="195"/>
      <c r="R2" s="195"/>
    </row>
    <row r="3" spans="4:18" x14ac:dyDescent="0.25">
      <c r="D3" s="155"/>
      <c r="L3" s="195"/>
      <c r="M3" s="195"/>
      <c r="N3" s="195"/>
      <c r="O3" s="195"/>
      <c r="P3" s="195"/>
      <c r="Q3" s="195"/>
      <c r="R3" s="195"/>
    </row>
    <row r="4" spans="4:18" x14ac:dyDescent="0.25">
      <c r="D4" s="155"/>
      <c r="L4" s="195"/>
      <c r="M4" s="195"/>
      <c r="N4" s="195"/>
      <c r="O4" s="195"/>
      <c r="P4" s="195"/>
      <c r="Q4" s="195"/>
      <c r="R4" s="195"/>
    </row>
    <row r="5" spans="4:18" x14ac:dyDescent="0.25">
      <c r="D5" s="155"/>
      <c r="L5" s="195"/>
      <c r="M5" s="195"/>
      <c r="N5" s="195"/>
      <c r="O5" s="195"/>
      <c r="P5" s="195"/>
      <c r="Q5" s="195"/>
      <c r="R5" s="195"/>
    </row>
    <row r="6" spans="4:18" x14ac:dyDescent="0.25">
      <c r="D6" s="155"/>
      <c r="L6" s="195"/>
      <c r="M6" s="195"/>
      <c r="N6" s="195"/>
      <c r="O6" s="195"/>
      <c r="P6" s="195"/>
      <c r="Q6" s="195"/>
      <c r="R6" s="195"/>
    </row>
    <row r="7" spans="4:18" x14ac:dyDescent="0.25">
      <c r="D7" s="155"/>
      <c r="L7" s="195"/>
      <c r="M7" s="195"/>
      <c r="N7" s="195"/>
      <c r="O7" s="195"/>
      <c r="P7" s="195"/>
      <c r="Q7" s="195"/>
      <c r="R7" s="195"/>
    </row>
    <row r="8" spans="4:18" x14ac:dyDescent="0.25">
      <c r="D8" s="155"/>
      <c r="L8" s="195"/>
      <c r="M8" s="195"/>
      <c r="N8" s="195"/>
      <c r="O8" s="195"/>
      <c r="P8" s="195"/>
      <c r="Q8" s="195"/>
      <c r="R8" s="195"/>
    </row>
    <row r="9" spans="4:18" x14ac:dyDescent="0.25">
      <c r="D9" s="155"/>
      <c r="L9" s="195"/>
      <c r="M9" s="195"/>
      <c r="N9" s="195"/>
      <c r="O9" s="195"/>
      <c r="P9" s="195"/>
      <c r="Q9" s="195"/>
      <c r="R9" s="195"/>
    </row>
    <row r="10" spans="4:18" x14ac:dyDescent="0.25">
      <c r="D10" s="155"/>
      <c r="L10" s="195"/>
      <c r="M10" s="195"/>
      <c r="N10" s="195"/>
      <c r="O10" s="195"/>
      <c r="P10" s="195"/>
      <c r="Q10" s="195"/>
      <c r="R10" s="195"/>
    </row>
    <row r="11" spans="4:18" x14ac:dyDescent="0.25">
      <c r="D11" s="155"/>
      <c r="L11" s="195"/>
      <c r="M11" s="195"/>
      <c r="N11" s="195"/>
      <c r="O11" s="195"/>
      <c r="P11" s="195"/>
      <c r="Q11" s="195"/>
      <c r="R11" s="195"/>
    </row>
    <row r="12" spans="4:18" x14ac:dyDescent="0.25">
      <c r="D12" s="155"/>
      <c r="L12" s="195"/>
      <c r="M12" s="195"/>
      <c r="N12" s="195"/>
      <c r="O12" s="195"/>
      <c r="P12" s="195"/>
      <c r="Q12" s="195"/>
      <c r="R12" s="195"/>
    </row>
    <row r="13" spans="4:18" x14ac:dyDescent="0.25">
      <c r="D13" s="155"/>
      <c r="L13" s="195"/>
      <c r="M13" s="195"/>
      <c r="N13" s="195"/>
      <c r="O13" s="195"/>
      <c r="P13" s="195"/>
      <c r="Q13" s="195"/>
      <c r="R13" s="195"/>
    </row>
    <row r="14" spans="4:18" x14ac:dyDescent="0.25">
      <c r="D14" s="155"/>
      <c r="L14" s="195"/>
      <c r="M14" s="195"/>
      <c r="N14" s="195"/>
      <c r="O14" s="195"/>
      <c r="P14" s="195"/>
      <c r="Q14" s="195"/>
      <c r="R14" s="195"/>
    </row>
    <row r="15" spans="4:18" x14ac:dyDescent="0.25">
      <c r="D15" s="155"/>
      <c r="L15" s="195"/>
      <c r="M15" s="195"/>
      <c r="N15" s="195"/>
      <c r="O15" s="195"/>
      <c r="P15" s="195"/>
      <c r="Q15" s="195"/>
      <c r="R15" s="195"/>
    </row>
    <row r="16" spans="4:18" x14ac:dyDescent="0.25">
      <c r="D16" s="155"/>
      <c r="L16" s="195"/>
      <c r="M16" s="195"/>
      <c r="N16" s="195"/>
      <c r="O16" s="195"/>
      <c r="P16" s="195"/>
      <c r="Q16" s="195"/>
      <c r="R16" s="195"/>
    </row>
    <row r="17" spans="4:18" x14ac:dyDescent="0.25">
      <c r="D17" s="155"/>
      <c r="L17" s="195"/>
      <c r="M17" s="195"/>
      <c r="N17" s="195"/>
      <c r="O17" s="195"/>
      <c r="P17" s="195"/>
      <c r="Q17" s="195"/>
      <c r="R17" s="195"/>
    </row>
    <row r="18" spans="4:18" x14ac:dyDescent="0.25">
      <c r="D18" s="155"/>
      <c r="L18" s="195"/>
      <c r="M18" s="195"/>
      <c r="N18" s="195"/>
      <c r="O18" s="195"/>
      <c r="P18" s="195"/>
      <c r="Q18" s="195"/>
      <c r="R18" s="195"/>
    </row>
    <row r="19" spans="4:18" x14ac:dyDescent="0.25">
      <c r="D19" s="155"/>
      <c r="L19" s="195"/>
      <c r="M19" s="195"/>
      <c r="N19" s="195"/>
      <c r="O19" s="195"/>
      <c r="P19" s="195"/>
      <c r="Q19" s="195"/>
      <c r="R19" s="195"/>
    </row>
    <row r="20" spans="4:18" x14ac:dyDescent="0.25">
      <c r="D20" s="155"/>
      <c r="L20" s="195"/>
      <c r="M20" s="195"/>
      <c r="N20" s="195"/>
      <c r="O20" s="195"/>
      <c r="P20" s="195"/>
      <c r="Q20" s="195"/>
      <c r="R20" s="195"/>
    </row>
    <row r="21" spans="4:18" x14ac:dyDescent="0.25">
      <c r="D21" s="155"/>
      <c r="L21" s="195"/>
      <c r="M21" s="195"/>
      <c r="N21" s="195"/>
      <c r="O21" s="195"/>
      <c r="P21" s="195"/>
      <c r="Q21" s="195"/>
      <c r="R21" s="195"/>
    </row>
    <row r="22" spans="4:18" x14ac:dyDescent="0.25">
      <c r="D22" s="155"/>
      <c r="L22" s="195"/>
      <c r="M22" s="195"/>
      <c r="N22" s="195"/>
      <c r="O22" s="195"/>
      <c r="P22" s="195"/>
      <c r="Q22" s="195"/>
      <c r="R22" s="195"/>
    </row>
    <row r="23" spans="4:18" x14ac:dyDescent="0.25">
      <c r="D23" s="155"/>
      <c r="L23" s="195"/>
      <c r="M23" s="195"/>
      <c r="N23" s="195"/>
      <c r="O23" s="195"/>
      <c r="P23" s="195"/>
      <c r="Q23" s="195"/>
      <c r="R23" s="195"/>
    </row>
    <row r="24" spans="4:18" x14ac:dyDescent="0.25">
      <c r="D24" s="155"/>
      <c r="L24" s="195"/>
      <c r="M24" s="195"/>
      <c r="N24" s="195"/>
      <c r="O24" s="195"/>
      <c r="P24" s="195"/>
      <c r="Q24" s="195"/>
      <c r="R24" s="195"/>
    </row>
    <row r="25" spans="4:18" x14ac:dyDescent="0.25">
      <c r="D25" s="155"/>
      <c r="L25" s="195"/>
      <c r="M25" s="195"/>
      <c r="N25" s="195"/>
      <c r="O25" s="195"/>
      <c r="P25" s="195"/>
      <c r="Q25" s="195"/>
      <c r="R25" s="195"/>
    </row>
    <row r="26" spans="4:18" x14ac:dyDescent="0.25">
      <c r="D26" s="155"/>
      <c r="L26" s="195"/>
      <c r="M26" s="195"/>
      <c r="N26" s="195"/>
      <c r="O26" s="195"/>
      <c r="P26" s="195"/>
      <c r="Q26" s="195"/>
      <c r="R26" s="195"/>
    </row>
    <row r="27" spans="4:18" x14ac:dyDescent="0.25">
      <c r="D27" s="155"/>
      <c r="L27" s="195"/>
      <c r="M27" s="195"/>
      <c r="N27" s="195"/>
      <c r="O27" s="195"/>
      <c r="P27" s="195"/>
      <c r="Q27" s="195"/>
      <c r="R27" s="195"/>
    </row>
    <row r="28" spans="4:18" x14ac:dyDescent="0.25">
      <c r="D28" s="155"/>
      <c r="L28" s="195"/>
      <c r="M28" s="195"/>
      <c r="N28" s="195"/>
      <c r="O28" s="195"/>
      <c r="P28" s="195"/>
      <c r="Q28" s="195"/>
      <c r="R28" s="195"/>
    </row>
    <row r="29" spans="4:18" x14ac:dyDescent="0.25">
      <c r="D29" s="155"/>
      <c r="L29" s="195"/>
      <c r="M29" s="195"/>
      <c r="N29" s="195"/>
      <c r="O29" s="195"/>
      <c r="P29" s="195"/>
      <c r="Q29" s="195"/>
      <c r="R29" s="195"/>
    </row>
    <row r="30" spans="4:18" x14ac:dyDescent="0.25">
      <c r="D30" s="155"/>
      <c r="L30" s="195"/>
      <c r="M30" s="195"/>
      <c r="N30" s="195"/>
      <c r="O30" s="195"/>
      <c r="P30" s="195"/>
      <c r="Q30" s="195"/>
      <c r="R30" s="195"/>
    </row>
    <row r="31" spans="4:18" x14ac:dyDescent="0.25">
      <c r="D31" s="155"/>
      <c r="L31" s="195"/>
      <c r="M31" s="195"/>
      <c r="N31" s="195"/>
      <c r="O31" s="195"/>
      <c r="P31" s="195"/>
      <c r="Q31" s="195"/>
      <c r="R31" s="195"/>
    </row>
    <row r="32" spans="4:18" x14ac:dyDescent="0.25">
      <c r="D32" s="155"/>
      <c r="L32" s="195"/>
      <c r="M32" s="195"/>
      <c r="N32" s="195"/>
      <c r="O32" s="195"/>
      <c r="P32" s="195"/>
      <c r="Q32" s="195"/>
      <c r="R32" s="195"/>
    </row>
    <row r="33" spans="4:18" x14ac:dyDescent="0.25">
      <c r="D33" s="155"/>
      <c r="L33" s="195"/>
      <c r="M33" s="195"/>
      <c r="N33" s="195"/>
      <c r="O33" s="195"/>
      <c r="P33" s="195"/>
      <c r="Q33" s="195"/>
      <c r="R33" s="195"/>
    </row>
    <row r="34" spans="4:18" x14ac:dyDescent="0.25">
      <c r="D34" s="155"/>
      <c r="L34" s="195"/>
      <c r="M34" s="195"/>
      <c r="N34" s="195"/>
      <c r="O34" s="195"/>
      <c r="P34" s="195"/>
      <c r="Q34" s="195"/>
      <c r="R34" s="195"/>
    </row>
    <row r="35" spans="4:18" x14ac:dyDescent="0.25">
      <c r="D35" s="155"/>
      <c r="L35" s="195"/>
      <c r="M35" s="195"/>
      <c r="N35" s="195"/>
      <c r="O35" s="195"/>
      <c r="P35" s="195"/>
      <c r="Q35" s="195"/>
      <c r="R35" s="195"/>
    </row>
    <row r="36" spans="4:18" x14ac:dyDescent="0.25">
      <c r="D36" s="155"/>
      <c r="L36" s="195"/>
      <c r="M36" s="195"/>
      <c r="N36" s="195"/>
      <c r="O36" s="195"/>
      <c r="P36" s="195"/>
      <c r="Q36" s="195"/>
      <c r="R36" s="195"/>
    </row>
    <row r="37" spans="4:18" x14ac:dyDescent="0.25">
      <c r="D37" s="155"/>
      <c r="L37" s="195"/>
      <c r="M37" s="195"/>
      <c r="N37" s="195"/>
      <c r="O37" s="195"/>
      <c r="P37" s="195"/>
      <c r="Q37" s="195"/>
      <c r="R37" s="195"/>
    </row>
    <row r="38" spans="4:18" x14ac:dyDescent="0.25">
      <c r="D38" s="155"/>
      <c r="L38" s="195"/>
      <c r="M38" s="195"/>
      <c r="N38" s="195"/>
      <c r="O38" s="195"/>
      <c r="P38" s="195"/>
      <c r="Q38" s="195"/>
      <c r="R38" s="195"/>
    </row>
    <row r="39" spans="4:18" x14ac:dyDescent="0.25">
      <c r="D39" s="155"/>
      <c r="L39" s="195"/>
      <c r="M39" s="195"/>
      <c r="N39" s="195"/>
      <c r="O39" s="195"/>
      <c r="P39" s="195"/>
      <c r="Q39" s="195"/>
      <c r="R39" s="195"/>
    </row>
    <row r="40" spans="4:18" x14ac:dyDescent="0.25">
      <c r="D40" s="155"/>
      <c r="L40" s="195"/>
      <c r="M40" s="195"/>
      <c r="N40" s="195"/>
      <c r="O40" s="195"/>
      <c r="P40" s="195"/>
      <c r="Q40" s="195"/>
      <c r="R40" s="195"/>
    </row>
    <row r="41" spans="4:18" x14ac:dyDescent="0.25">
      <c r="D41" s="155"/>
      <c r="L41" s="195"/>
      <c r="M41" s="195"/>
      <c r="N41" s="195"/>
      <c r="O41" s="195"/>
      <c r="P41" s="195"/>
      <c r="Q41" s="195"/>
      <c r="R41" s="195"/>
    </row>
    <row r="42" spans="4:18" x14ac:dyDescent="0.25">
      <c r="D42" s="155"/>
      <c r="L42" s="195"/>
      <c r="M42" s="195"/>
      <c r="N42" s="195"/>
      <c r="O42" s="195"/>
      <c r="P42" s="195"/>
      <c r="Q42" s="195"/>
      <c r="R42" s="195"/>
    </row>
    <row r="43" spans="4:18" x14ac:dyDescent="0.25">
      <c r="D43" s="155"/>
      <c r="L43" s="195"/>
      <c r="M43" s="195"/>
      <c r="N43" s="195"/>
      <c r="O43" s="195"/>
      <c r="P43" s="195"/>
      <c r="Q43" s="195"/>
      <c r="R43" s="195"/>
    </row>
    <row r="44" spans="4:18" x14ac:dyDescent="0.25">
      <c r="D44" s="155"/>
      <c r="L44" s="195"/>
      <c r="M44" s="195"/>
      <c r="N44" s="195"/>
      <c r="O44" s="195"/>
      <c r="P44" s="195"/>
      <c r="Q44" s="195"/>
      <c r="R44" s="195"/>
    </row>
    <row r="45" spans="4:18" x14ac:dyDescent="0.25">
      <c r="D45" s="155"/>
      <c r="L45" s="195"/>
      <c r="M45" s="195"/>
      <c r="N45" s="195"/>
      <c r="O45" s="195"/>
      <c r="P45" s="195"/>
      <c r="Q45" s="195"/>
      <c r="R45" s="195"/>
    </row>
    <row r="46" spans="4:18" x14ac:dyDescent="0.25">
      <c r="D46" s="155"/>
      <c r="L46" s="195"/>
      <c r="M46" s="195"/>
      <c r="N46" s="195"/>
      <c r="O46" s="195"/>
      <c r="P46" s="195"/>
      <c r="Q46" s="195"/>
      <c r="R46" s="195"/>
    </row>
    <row r="47" spans="4:18" x14ac:dyDescent="0.25">
      <c r="D47" s="155"/>
      <c r="L47" s="195"/>
      <c r="M47" s="195"/>
      <c r="N47" s="195"/>
      <c r="O47" s="195"/>
      <c r="P47" s="195"/>
      <c r="Q47" s="195"/>
      <c r="R47" s="195"/>
    </row>
    <row r="48" spans="4:18" x14ac:dyDescent="0.25">
      <c r="D48" s="155"/>
      <c r="L48" s="195"/>
      <c r="M48" s="195"/>
      <c r="N48" s="195"/>
      <c r="O48" s="195"/>
      <c r="P48" s="195"/>
      <c r="Q48" s="195"/>
      <c r="R48" s="195"/>
    </row>
    <row r="49" spans="4:18" x14ac:dyDescent="0.25">
      <c r="D49" s="155"/>
      <c r="L49" s="195"/>
      <c r="M49" s="195"/>
      <c r="N49" s="195"/>
      <c r="O49" s="195"/>
      <c r="P49" s="195"/>
      <c r="Q49" s="195"/>
      <c r="R49" s="195"/>
    </row>
    <row r="50" spans="4:18" x14ac:dyDescent="0.25">
      <c r="D50" s="155"/>
      <c r="L50" s="195"/>
      <c r="M50" s="195"/>
      <c r="N50" s="195"/>
      <c r="O50" s="195"/>
      <c r="P50" s="195"/>
      <c r="Q50" s="195"/>
      <c r="R50" s="195"/>
    </row>
    <row r="51" spans="4:18" x14ac:dyDescent="0.25">
      <c r="D51" s="155"/>
      <c r="L51" s="195"/>
      <c r="M51" s="195"/>
      <c r="N51" s="195"/>
      <c r="O51" s="195"/>
      <c r="P51" s="195"/>
      <c r="Q51" s="195"/>
      <c r="R51" s="195"/>
    </row>
    <row r="52" spans="4:18" x14ac:dyDescent="0.25">
      <c r="D52" s="155"/>
      <c r="L52" s="195"/>
      <c r="M52" s="195"/>
      <c r="N52" s="195"/>
      <c r="O52" s="195"/>
      <c r="P52" s="195"/>
      <c r="Q52" s="195"/>
      <c r="R52" s="195"/>
    </row>
    <row r="53" spans="4:18" x14ac:dyDescent="0.25">
      <c r="D53" s="155"/>
      <c r="L53" s="195"/>
      <c r="M53" s="195"/>
      <c r="N53" s="195"/>
      <c r="O53" s="195"/>
      <c r="P53" s="195"/>
      <c r="Q53" s="195"/>
      <c r="R53" s="195"/>
    </row>
    <row r="54" spans="4:18" x14ac:dyDescent="0.25">
      <c r="D54" s="155"/>
      <c r="L54" s="195"/>
      <c r="M54" s="195"/>
      <c r="N54" s="195"/>
      <c r="O54" s="195"/>
      <c r="P54" s="195"/>
      <c r="Q54" s="195"/>
      <c r="R54" s="195"/>
    </row>
    <row r="55" spans="4:18" x14ac:dyDescent="0.25">
      <c r="D55" s="155"/>
      <c r="L55" s="195"/>
      <c r="M55" s="195"/>
      <c r="N55" s="195"/>
      <c r="O55" s="195"/>
      <c r="P55" s="195"/>
      <c r="Q55" s="195"/>
      <c r="R55" s="195"/>
    </row>
    <row r="56" spans="4:18" x14ac:dyDescent="0.25">
      <c r="D56" s="155"/>
      <c r="L56" s="195"/>
      <c r="M56" s="195"/>
      <c r="N56" s="195"/>
      <c r="O56" s="195"/>
      <c r="P56" s="195"/>
      <c r="Q56" s="195"/>
      <c r="R56" s="195"/>
    </row>
    <row r="57" spans="4:18" x14ac:dyDescent="0.25">
      <c r="D57" s="155"/>
      <c r="L57" s="195"/>
      <c r="M57" s="195"/>
      <c r="N57" s="195"/>
      <c r="O57" s="195"/>
      <c r="P57" s="195"/>
      <c r="Q57" s="195"/>
      <c r="R57" s="195"/>
    </row>
    <row r="58" spans="4:18" x14ac:dyDescent="0.25">
      <c r="D58" s="155"/>
      <c r="L58" s="195"/>
      <c r="M58" s="195"/>
      <c r="N58" s="195"/>
      <c r="O58" s="195"/>
      <c r="P58" s="195"/>
      <c r="Q58" s="195"/>
      <c r="R58" s="195"/>
    </row>
    <row r="59" spans="4:18" x14ac:dyDescent="0.25">
      <c r="D59" s="155"/>
      <c r="L59" s="195"/>
      <c r="M59" s="195"/>
      <c r="N59" s="195"/>
      <c r="O59" s="195"/>
      <c r="P59" s="195"/>
      <c r="Q59" s="195"/>
      <c r="R59" s="195"/>
    </row>
    <row r="60" spans="4:18" x14ac:dyDescent="0.25">
      <c r="D60" s="155"/>
      <c r="L60" s="195"/>
      <c r="M60" s="195"/>
      <c r="N60" s="195"/>
      <c r="O60" s="195"/>
      <c r="P60" s="195"/>
      <c r="Q60" s="195"/>
      <c r="R60" s="195"/>
    </row>
    <row r="61" spans="4:18" x14ac:dyDescent="0.25">
      <c r="D61" s="155"/>
      <c r="L61" s="195"/>
      <c r="M61" s="195"/>
      <c r="N61" s="195"/>
      <c r="O61" s="195"/>
      <c r="P61" s="195"/>
      <c r="Q61" s="195"/>
      <c r="R61" s="195"/>
    </row>
    <row r="62" spans="4:18" x14ac:dyDescent="0.25">
      <c r="D62" s="155"/>
      <c r="L62" s="195"/>
      <c r="M62" s="195"/>
      <c r="N62" s="195"/>
      <c r="O62" s="195"/>
      <c r="P62" s="195"/>
      <c r="Q62" s="195"/>
      <c r="R62" s="195"/>
    </row>
    <row r="63" spans="4:18" x14ac:dyDescent="0.25">
      <c r="D63" s="155"/>
      <c r="L63" s="195"/>
      <c r="M63" s="195"/>
      <c r="N63" s="195"/>
      <c r="O63" s="195"/>
      <c r="P63" s="195"/>
      <c r="Q63" s="195"/>
      <c r="R63" s="195"/>
    </row>
    <row r="64" spans="4:18" x14ac:dyDescent="0.25">
      <c r="D64" s="155"/>
      <c r="L64" s="195"/>
      <c r="M64" s="195"/>
      <c r="N64" s="195"/>
      <c r="O64" s="195"/>
      <c r="P64" s="195"/>
      <c r="Q64" s="195"/>
      <c r="R64" s="195"/>
    </row>
    <row r="65" spans="4:18" x14ac:dyDescent="0.25">
      <c r="D65" s="155"/>
      <c r="L65" s="195"/>
      <c r="M65" s="195"/>
      <c r="N65" s="195"/>
      <c r="O65" s="195"/>
      <c r="P65" s="195"/>
      <c r="Q65" s="195"/>
      <c r="R65" s="195"/>
    </row>
    <row r="66" spans="4:18" x14ac:dyDescent="0.25">
      <c r="D66" s="155"/>
      <c r="L66" s="195"/>
      <c r="M66" s="195"/>
      <c r="N66" s="195"/>
      <c r="O66" s="195"/>
      <c r="P66" s="195"/>
      <c r="Q66" s="195"/>
      <c r="R66" s="195"/>
    </row>
    <row r="67" spans="4:18" x14ac:dyDescent="0.25">
      <c r="D67" s="155"/>
      <c r="L67" s="195"/>
      <c r="M67" s="195"/>
      <c r="N67" s="195"/>
      <c r="O67" s="195"/>
      <c r="P67" s="195"/>
      <c r="Q67" s="195"/>
      <c r="R67" s="195"/>
    </row>
    <row r="68" spans="4:18" x14ac:dyDescent="0.25">
      <c r="D68" s="155"/>
      <c r="L68" s="195"/>
      <c r="M68" s="195"/>
      <c r="N68" s="195"/>
      <c r="O68" s="195"/>
      <c r="P68" s="195"/>
      <c r="Q68" s="195"/>
      <c r="R68" s="195"/>
    </row>
    <row r="69" spans="4:18" x14ac:dyDescent="0.25">
      <c r="D69" s="155"/>
      <c r="L69" s="195"/>
      <c r="M69" s="195"/>
      <c r="N69" s="195"/>
      <c r="O69" s="195"/>
      <c r="P69" s="195"/>
      <c r="Q69" s="195"/>
      <c r="R69" s="195"/>
    </row>
    <row r="70" spans="4:18" x14ac:dyDescent="0.25">
      <c r="D70" s="155"/>
      <c r="L70" s="195"/>
      <c r="M70" s="195"/>
      <c r="N70" s="195"/>
      <c r="O70" s="195"/>
      <c r="P70" s="195"/>
      <c r="Q70" s="195"/>
      <c r="R70" s="195"/>
    </row>
    <row r="71" spans="4:18" x14ac:dyDescent="0.25">
      <c r="D71" s="155"/>
      <c r="L71" s="195"/>
      <c r="M71" s="195"/>
      <c r="N71" s="195"/>
      <c r="O71" s="195"/>
      <c r="P71" s="195"/>
      <c r="Q71" s="195"/>
      <c r="R71" s="195"/>
    </row>
    <row r="72" spans="4:18" x14ac:dyDescent="0.25">
      <c r="D72" s="155"/>
      <c r="L72" s="195"/>
      <c r="M72" s="195"/>
      <c r="N72" s="195"/>
      <c r="O72" s="195"/>
      <c r="P72" s="195"/>
      <c r="Q72" s="195"/>
      <c r="R72" s="195"/>
    </row>
    <row r="73" spans="4:18" x14ac:dyDescent="0.25">
      <c r="D73" s="155"/>
      <c r="L73" s="195"/>
      <c r="M73" s="195"/>
      <c r="N73" s="195"/>
      <c r="O73" s="195"/>
      <c r="P73" s="195"/>
      <c r="Q73" s="195"/>
      <c r="R73" s="195"/>
    </row>
    <row r="74" spans="4:18" x14ac:dyDescent="0.25">
      <c r="D74" s="155"/>
      <c r="L74" s="195"/>
      <c r="M74" s="195"/>
      <c r="N74" s="195"/>
      <c r="O74" s="195"/>
      <c r="P74" s="195"/>
      <c r="Q74" s="195"/>
      <c r="R74" s="195"/>
    </row>
    <row r="75" spans="4:18" x14ac:dyDescent="0.25">
      <c r="D75" s="155"/>
      <c r="L75" s="195"/>
      <c r="M75" s="195"/>
      <c r="N75" s="195"/>
      <c r="O75" s="195"/>
      <c r="P75" s="195"/>
      <c r="Q75" s="195"/>
      <c r="R75" s="195"/>
    </row>
    <row r="76" spans="4:18" x14ac:dyDescent="0.25">
      <c r="D76" s="155"/>
      <c r="L76" s="195"/>
      <c r="M76" s="195"/>
      <c r="N76" s="195"/>
      <c r="O76" s="195"/>
      <c r="P76" s="195"/>
      <c r="Q76" s="195"/>
      <c r="R76" s="195"/>
    </row>
    <row r="77" spans="4:18" x14ac:dyDescent="0.25">
      <c r="D77" s="155"/>
      <c r="L77" s="195"/>
      <c r="M77" s="195"/>
      <c r="N77" s="195"/>
      <c r="O77" s="195"/>
      <c r="P77" s="195"/>
      <c r="Q77" s="195"/>
      <c r="R77" s="195"/>
    </row>
    <row r="78" spans="4:18" x14ac:dyDescent="0.25">
      <c r="D78" s="155"/>
      <c r="L78" s="195"/>
      <c r="M78" s="195"/>
      <c r="N78" s="195"/>
      <c r="O78" s="195"/>
      <c r="P78" s="195"/>
      <c r="Q78" s="195"/>
      <c r="R78" s="195"/>
    </row>
    <row r="79" spans="4:18" x14ac:dyDescent="0.25">
      <c r="D79" s="155"/>
      <c r="L79" s="195"/>
      <c r="M79" s="195"/>
      <c r="N79" s="195"/>
      <c r="O79" s="195"/>
      <c r="P79" s="195"/>
      <c r="Q79" s="195"/>
      <c r="R79" s="195"/>
    </row>
    <row r="80" spans="4:18" x14ac:dyDescent="0.25">
      <c r="D80" s="155"/>
      <c r="L80" s="195"/>
      <c r="M80" s="195"/>
      <c r="N80" s="195"/>
      <c r="O80" s="195"/>
      <c r="P80" s="195"/>
      <c r="Q80" s="195"/>
      <c r="R80" s="195"/>
    </row>
    <row r="81" spans="4:18" x14ac:dyDescent="0.25">
      <c r="D81" s="155"/>
      <c r="L81" s="195"/>
      <c r="M81" s="195"/>
      <c r="N81" s="195"/>
      <c r="O81" s="195"/>
      <c r="P81" s="195"/>
      <c r="Q81" s="195"/>
      <c r="R81" s="195"/>
    </row>
    <row r="82" spans="4:18" s="196" customFormat="1" x14ac:dyDescent="0.25">
      <c r="D82" s="197"/>
      <c r="F82" s="197"/>
      <c r="L82" s="198"/>
      <c r="M82" s="198"/>
      <c r="N82" s="198"/>
      <c r="O82" s="198"/>
      <c r="P82" s="198"/>
      <c r="Q82" s="198"/>
      <c r="R82" s="198"/>
    </row>
    <row r="83" spans="4:18" x14ac:dyDescent="0.25">
      <c r="D83" s="155"/>
      <c r="L83" s="195"/>
      <c r="M83" s="195"/>
      <c r="N83" s="195"/>
      <c r="O83" s="195"/>
      <c r="P83" s="195"/>
      <c r="Q83" s="195"/>
      <c r="R83" s="195"/>
    </row>
    <row r="84" spans="4:18" x14ac:dyDescent="0.25">
      <c r="D84" s="155"/>
      <c r="L84" s="195"/>
      <c r="M84" s="195"/>
      <c r="N84" s="195"/>
      <c r="O84" s="195"/>
      <c r="P84" s="195"/>
      <c r="Q84" s="195"/>
      <c r="R84" s="195"/>
    </row>
    <row r="85" spans="4:18" x14ac:dyDescent="0.25">
      <c r="D85" s="155"/>
      <c r="L85" s="195"/>
      <c r="M85" s="195"/>
      <c r="N85" s="195"/>
      <c r="O85" s="195"/>
      <c r="P85" s="195"/>
      <c r="Q85" s="195"/>
      <c r="R85" s="195"/>
    </row>
    <row r="86" spans="4:18" x14ac:dyDescent="0.25">
      <c r="D86" s="155"/>
      <c r="L86" s="195"/>
      <c r="M86" s="195"/>
      <c r="N86" s="195"/>
      <c r="O86" s="195"/>
      <c r="P86" s="195"/>
      <c r="Q86" s="195"/>
      <c r="R86" s="195"/>
    </row>
    <row r="87" spans="4:18" x14ac:dyDescent="0.25">
      <c r="D87" s="155"/>
      <c r="L87" s="195"/>
      <c r="M87" s="195"/>
      <c r="N87" s="195"/>
      <c r="O87" s="195"/>
      <c r="P87" s="195"/>
      <c r="Q87" s="195"/>
      <c r="R87" s="195"/>
    </row>
    <row r="88" spans="4:18" x14ac:dyDescent="0.25">
      <c r="D88" s="155"/>
      <c r="L88" s="195"/>
      <c r="M88" s="195"/>
      <c r="N88" s="195"/>
      <c r="O88" s="195"/>
      <c r="P88" s="195"/>
      <c r="Q88" s="195"/>
      <c r="R88" s="195"/>
    </row>
    <row r="89" spans="4:18" x14ac:dyDescent="0.25">
      <c r="D89" s="155"/>
      <c r="L89" s="195"/>
      <c r="M89" s="195"/>
      <c r="N89" s="195"/>
      <c r="O89" s="195"/>
      <c r="P89" s="195"/>
      <c r="Q89" s="195"/>
      <c r="R89" s="195"/>
    </row>
    <row r="90" spans="4:18" x14ac:dyDescent="0.25">
      <c r="D90" s="155"/>
      <c r="L90" s="195"/>
      <c r="M90" s="195"/>
      <c r="N90" s="195"/>
      <c r="O90" s="195"/>
      <c r="P90" s="195"/>
      <c r="Q90" s="195"/>
      <c r="R90" s="195"/>
    </row>
    <row r="91" spans="4:18" x14ac:dyDescent="0.25">
      <c r="D91" s="155"/>
      <c r="L91" s="195"/>
      <c r="M91" s="195"/>
      <c r="N91" s="195"/>
      <c r="O91" s="195"/>
      <c r="P91" s="195"/>
      <c r="Q91" s="195"/>
      <c r="R91" s="195"/>
    </row>
    <row r="92" spans="4:18" x14ac:dyDescent="0.25">
      <c r="D92" s="155"/>
      <c r="L92" s="195"/>
      <c r="M92" s="195"/>
      <c r="N92" s="195"/>
      <c r="O92" s="195"/>
      <c r="P92" s="195"/>
      <c r="Q92" s="195"/>
      <c r="R92" s="195"/>
    </row>
    <row r="93" spans="4:18" x14ac:dyDescent="0.25">
      <c r="D93" s="155"/>
      <c r="L93" s="195"/>
      <c r="M93" s="195"/>
      <c r="N93" s="195"/>
      <c r="O93" s="195"/>
      <c r="P93" s="195"/>
      <c r="Q93" s="195"/>
      <c r="R93" s="195"/>
    </row>
    <row r="94" spans="4:18" x14ac:dyDescent="0.25">
      <c r="D94" s="155"/>
      <c r="L94" s="195"/>
      <c r="M94" s="195"/>
      <c r="N94" s="195"/>
      <c r="O94" s="195"/>
      <c r="P94" s="195"/>
      <c r="Q94" s="195"/>
      <c r="R94" s="195"/>
    </row>
    <row r="95" spans="4:18" x14ac:dyDescent="0.25">
      <c r="D95" s="155"/>
      <c r="L95" s="195"/>
      <c r="M95" s="195"/>
      <c r="N95" s="195"/>
      <c r="O95" s="195"/>
      <c r="P95" s="195"/>
      <c r="Q95" s="195"/>
      <c r="R95" s="195"/>
    </row>
    <row r="96" spans="4:18" x14ac:dyDescent="0.25">
      <c r="D96" s="155"/>
      <c r="L96" s="195"/>
      <c r="M96" s="195"/>
      <c r="N96" s="195"/>
      <c r="O96" s="195"/>
      <c r="P96" s="195"/>
      <c r="Q96" s="195"/>
      <c r="R96" s="195"/>
    </row>
    <row r="97" spans="4:18" x14ac:dyDescent="0.25">
      <c r="D97" s="155"/>
      <c r="L97" s="195"/>
      <c r="M97" s="195"/>
      <c r="N97" s="195"/>
      <c r="O97" s="195"/>
      <c r="P97" s="195"/>
      <c r="Q97" s="195"/>
      <c r="R97" s="195"/>
    </row>
    <row r="98" spans="4:18" x14ac:dyDescent="0.25">
      <c r="D98" s="155"/>
      <c r="L98" s="195"/>
      <c r="M98" s="195"/>
      <c r="N98" s="195"/>
      <c r="O98" s="195"/>
      <c r="P98" s="195"/>
      <c r="Q98" s="195"/>
      <c r="R98" s="195"/>
    </row>
    <row r="99" spans="4:18" x14ac:dyDescent="0.25">
      <c r="D99" s="155"/>
      <c r="L99" s="195"/>
      <c r="M99" s="195"/>
      <c r="N99" s="195"/>
      <c r="O99" s="195"/>
      <c r="P99" s="195"/>
      <c r="Q99" s="195"/>
      <c r="R99" s="195"/>
    </row>
    <row r="100" spans="4:18" x14ac:dyDescent="0.25">
      <c r="D100" s="155"/>
      <c r="L100" s="195"/>
      <c r="M100" s="195"/>
      <c r="N100" s="195"/>
      <c r="O100" s="195"/>
      <c r="P100" s="195"/>
      <c r="Q100" s="195"/>
      <c r="R100" s="195"/>
    </row>
    <row r="101" spans="4:18" x14ac:dyDescent="0.25">
      <c r="D101" s="155"/>
      <c r="L101" s="195"/>
      <c r="M101" s="195"/>
      <c r="N101" s="195"/>
      <c r="O101" s="195"/>
      <c r="P101" s="195"/>
      <c r="Q101" s="195"/>
      <c r="R101" s="195"/>
    </row>
    <row r="102" spans="4:18" x14ac:dyDescent="0.25">
      <c r="D102" s="155"/>
      <c r="L102" s="195"/>
      <c r="M102" s="195"/>
      <c r="N102" s="195"/>
      <c r="O102" s="195"/>
      <c r="P102" s="195"/>
      <c r="Q102" s="195"/>
      <c r="R102" s="195"/>
    </row>
    <row r="103" spans="4:18" x14ac:dyDescent="0.25">
      <c r="D103" s="155"/>
      <c r="L103" s="195"/>
      <c r="M103" s="195"/>
      <c r="N103" s="195"/>
      <c r="O103" s="195"/>
      <c r="P103" s="195"/>
      <c r="Q103" s="195"/>
      <c r="R103" s="195"/>
    </row>
    <row r="104" spans="4:18" x14ac:dyDescent="0.25">
      <c r="D104" s="155"/>
      <c r="L104" s="195"/>
      <c r="M104" s="195"/>
      <c r="N104" s="195"/>
      <c r="O104" s="195"/>
      <c r="P104" s="195"/>
      <c r="Q104" s="195"/>
      <c r="R104" s="195"/>
    </row>
    <row r="105" spans="4:18" x14ac:dyDescent="0.25">
      <c r="D105" s="155"/>
      <c r="L105" s="195"/>
      <c r="M105" s="195"/>
      <c r="N105" s="195"/>
      <c r="O105" s="195"/>
      <c r="P105" s="195"/>
      <c r="Q105" s="195"/>
      <c r="R105" s="195"/>
    </row>
    <row r="106" spans="4:18" x14ac:dyDescent="0.25">
      <c r="D106" s="155"/>
      <c r="L106" s="195"/>
      <c r="M106" s="195"/>
      <c r="N106" s="195"/>
      <c r="O106" s="195"/>
      <c r="P106" s="195"/>
      <c r="Q106" s="195"/>
      <c r="R106" s="195"/>
    </row>
    <row r="107" spans="4:18" x14ac:dyDescent="0.25">
      <c r="D107" s="155"/>
      <c r="L107" s="195"/>
      <c r="M107" s="195"/>
      <c r="N107" s="195"/>
      <c r="O107" s="195"/>
      <c r="P107" s="195"/>
      <c r="Q107" s="195"/>
      <c r="R107" s="195"/>
    </row>
    <row r="108" spans="4:18" x14ac:dyDescent="0.25">
      <c r="D108" s="155"/>
      <c r="L108" s="195"/>
      <c r="M108" s="195"/>
      <c r="N108" s="195"/>
      <c r="O108" s="195"/>
      <c r="P108" s="195"/>
      <c r="Q108" s="195"/>
      <c r="R108" s="195"/>
    </row>
    <row r="109" spans="4:18" x14ac:dyDescent="0.25">
      <c r="D109" s="155"/>
      <c r="L109" s="195"/>
      <c r="M109" s="195"/>
      <c r="N109" s="195"/>
      <c r="O109" s="195"/>
      <c r="P109" s="195"/>
      <c r="Q109" s="195"/>
      <c r="R109" s="195"/>
    </row>
    <row r="110" spans="4:18" x14ac:dyDescent="0.25">
      <c r="D110" s="155"/>
      <c r="L110" s="195"/>
      <c r="M110" s="195"/>
      <c r="N110" s="195"/>
      <c r="O110" s="195"/>
      <c r="P110" s="195"/>
      <c r="Q110" s="195"/>
      <c r="R110" s="195"/>
    </row>
    <row r="111" spans="4:18" x14ac:dyDescent="0.25">
      <c r="D111" s="155"/>
      <c r="L111" s="195"/>
      <c r="M111" s="195"/>
      <c r="N111" s="195"/>
      <c r="O111" s="195"/>
      <c r="P111" s="195"/>
      <c r="Q111" s="195"/>
      <c r="R111" s="195"/>
    </row>
    <row r="112" spans="4:18" x14ac:dyDescent="0.25">
      <c r="D112" s="155"/>
      <c r="L112" s="195"/>
      <c r="M112" s="195"/>
      <c r="N112" s="195"/>
      <c r="O112" s="195"/>
      <c r="P112" s="195"/>
      <c r="Q112" s="195"/>
      <c r="R112" s="195"/>
    </row>
    <row r="113" spans="4:18" x14ac:dyDescent="0.25">
      <c r="D113" s="155"/>
      <c r="L113" s="195"/>
      <c r="M113" s="195"/>
      <c r="N113" s="195"/>
      <c r="O113" s="195"/>
      <c r="P113" s="195"/>
      <c r="Q113" s="195"/>
      <c r="R113" s="195"/>
    </row>
    <row r="114" spans="4:18" x14ac:dyDescent="0.25">
      <c r="D114" s="155"/>
      <c r="L114" s="195"/>
      <c r="M114" s="195"/>
      <c r="N114" s="195"/>
      <c r="O114" s="195"/>
      <c r="P114" s="195"/>
      <c r="Q114" s="195"/>
      <c r="R114" s="195"/>
    </row>
    <row r="115" spans="4:18" x14ac:dyDescent="0.25">
      <c r="D115" s="155"/>
      <c r="L115" s="195"/>
      <c r="M115" s="195"/>
      <c r="N115" s="195"/>
      <c r="O115" s="195"/>
      <c r="P115" s="195"/>
      <c r="Q115" s="195"/>
      <c r="R115" s="195"/>
    </row>
    <row r="116" spans="4:18" x14ac:dyDescent="0.25">
      <c r="D116" s="155"/>
      <c r="L116" s="195"/>
      <c r="M116" s="195"/>
      <c r="N116" s="195"/>
      <c r="O116" s="195"/>
      <c r="P116" s="195"/>
      <c r="Q116" s="195"/>
      <c r="R116" s="195"/>
    </row>
    <row r="117" spans="4:18" x14ac:dyDescent="0.25">
      <c r="D117" s="155"/>
      <c r="L117" s="195"/>
      <c r="M117" s="195"/>
      <c r="N117" s="195"/>
      <c r="O117" s="195"/>
      <c r="P117" s="195"/>
      <c r="Q117" s="195"/>
      <c r="R117" s="195"/>
    </row>
    <row r="118" spans="4:18" x14ac:dyDescent="0.25">
      <c r="D118" s="155"/>
      <c r="L118" s="195"/>
      <c r="M118" s="195"/>
      <c r="N118" s="195"/>
      <c r="O118" s="195"/>
      <c r="P118" s="195"/>
      <c r="Q118" s="195"/>
      <c r="R118" s="195"/>
    </row>
    <row r="119" spans="4:18" x14ac:dyDescent="0.25">
      <c r="D119" s="155"/>
      <c r="L119" s="195"/>
      <c r="M119" s="195"/>
      <c r="N119" s="195"/>
      <c r="O119" s="195"/>
      <c r="P119" s="195"/>
      <c r="Q119" s="195"/>
      <c r="R119" s="195"/>
    </row>
    <row r="120" spans="4:18" x14ac:dyDescent="0.25">
      <c r="D120" s="155"/>
      <c r="L120" s="195"/>
      <c r="M120" s="195"/>
      <c r="N120" s="195"/>
      <c r="O120" s="195"/>
      <c r="P120" s="195"/>
      <c r="Q120" s="195"/>
      <c r="R120" s="195"/>
    </row>
    <row r="121" spans="4:18" x14ac:dyDescent="0.25">
      <c r="D121" s="155"/>
      <c r="L121" s="195"/>
      <c r="M121" s="195"/>
      <c r="N121" s="195"/>
      <c r="O121" s="195"/>
      <c r="P121" s="195"/>
      <c r="Q121" s="195"/>
      <c r="R121" s="195"/>
    </row>
    <row r="122" spans="4:18" x14ac:dyDescent="0.25">
      <c r="D122" s="155"/>
      <c r="L122" s="195"/>
      <c r="M122" s="195"/>
      <c r="N122" s="195"/>
      <c r="O122" s="195"/>
      <c r="P122" s="195"/>
      <c r="Q122" s="195"/>
      <c r="R122" s="195"/>
    </row>
    <row r="123" spans="4:18" x14ac:dyDescent="0.25">
      <c r="D123" s="155"/>
      <c r="L123" s="195"/>
      <c r="M123" s="195"/>
      <c r="N123" s="195"/>
      <c r="O123" s="195"/>
      <c r="P123" s="195"/>
      <c r="Q123" s="195"/>
      <c r="R123" s="195"/>
    </row>
    <row r="124" spans="4:18" x14ac:dyDescent="0.25">
      <c r="D124" s="155"/>
      <c r="L124" s="195"/>
      <c r="M124" s="195"/>
      <c r="N124" s="195"/>
      <c r="O124" s="195"/>
      <c r="P124" s="195"/>
      <c r="Q124" s="195"/>
      <c r="R124" s="195"/>
    </row>
    <row r="125" spans="4:18" x14ac:dyDescent="0.25">
      <c r="D125" s="155"/>
      <c r="L125" s="195"/>
      <c r="M125" s="195"/>
      <c r="N125" s="195"/>
      <c r="O125" s="195"/>
      <c r="P125" s="195"/>
      <c r="Q125" s="195"/>
      <c r="R125" s="195"/>
    </row>
    <row r="126" spans="4:18" x14ac:dyDescent="0.25">
      <c r="D126" s="155"/>
      <c r="L126" s="195"/>
      <c r="M126" s="195"/>
      <c r="N126" s="195"/>
      <c r="O126" s="195"/>
      <c r="P126" s="195"/>
      <c r="Q126" s="195"/>
      <c r="R126" s="195"/>
    </row>
    <row r="127" spans="4:18" x14ac:dyDescent="0.25">
      <c r="D127" s="155"/>
      <c r="L127" s="195"/>
      <c r="M127" s="195"/>
      <c r="N127" s="195"/>
      <c r="O127" s="195"/>
      <c r="P127" s="195"/>
      <c r="Q127" s="195"/>
      <c r="R127" s="195"/>
    </row>
    <row r="128" spans="4:18" x14ac:dyDescent="0.25">
      <c r="D128" s="155"/>
      <c r="L128" s="195"/>
      <c r="M128" s="195"/>
      <c r="N128" s="195"/>
      <c r="O128" s="195"/>
      <c r="P128" s="195"/>
      <c r="Q128" s="195"/>
      <c r="R128" s="195"/>
    </row>
    <row r="129" spans="4:18" x14ac:dyDescent="0.25">
      <c r="D129" s="155"/>
      <c r="L129" s="195"/>
      <c r="M129" s="195"/>
      <c r="N129" s="195"/>
      <c r="O129" s="195"/>
      <c r="P129" s="195"/>
      <c r="Q129" s="195"/>
      <c r="R129" s="195"/>
    </row>
    <row r="130" spans="4:18" x14ac:dyDescent="0.25">
      <c r="D130" s="155"/>
      <c r="L130" s="195"/>
      <c r="M130" s="195"/>
      <c r="N130" s="195"/>
      <c r="O130" s="195"/>
      <c r="P130" s="195"/>
      <c r="Q130" s="195"/>
      <c r="R130" s="195"/>
    </row>
    <row r="131" spans="4:18" x14ac:dyDescent="0.25">
      <c r="D131" s="155"/>
      <c r="L131" s="195"/>
      <c r="M131" s="195"/>
      <c r="N131" s="195"/>
      <c r="O131" s="195"/>
      <c r="P131" s="195"/>
      <c r="Q131" s="195"/>
      <c r="R131" s="195"/>
    </row>
    <row r="132" spans="4:18" x14ac:dyDescent="0.25">
      <c r="D132" s="155"/>
      <c r="L132" s="195"/>
      <c r="M132" s="195"/>
      <c r="N132" s="195"/>
      <c r="O132" s="195"/>
      <c r="P132" s="195"/>
      <c r="Q132" s="195"/>
      <c r="R132" s="195"/>
    </row>
    <row r="133" spans="4:18" x14ac:dyDescent="0.25">
      <c r="D133" s="155"/>
      <c r="L133" s="195"/>
      <c r="M133" s="195"/>
      <c r="N133" s="195"/>
      <c r="O133" s="195"/>
      <c r="P133" s="195"/>
      <c r="Q133" s="195"/>
      <c r="R133" s="195"/>
    </row>
    <row r="134" spans="4:18" x14ac:dyDescent="0.25">
      <c r="D134" s="155"/>
      <c r="L134" s="195"/>
      <c r="M134" s="195"/>
      <c r="N134" s="195"/>
      <c r="O134" s="195"/>
      <c r="P134" s="195"/>
      <c r="Q134" s="195"/>
      <c r="R134" s="195"/>
    </row>
    <row r="135" spans="4:18" x14ac:dyDescent="0.25">
      <c r="D135" s="155"/>
      <c r="L135" s="195"/>
      <c r="M135" s="195"/>
      <c r="N135" s="195"/>
      <c r="O135" s="195"/>
      <c r="P135" s="195"/>
      <c r="Q135" s="195"/>
      <c r="R135" s="195"/>
    </row>
    <row r="136" spans="4:18" x14ac:dyDescent="0.25">
      <c r="D136" s="155"/>
      <c r="L136" s="195"/>
      <c r="M136" s="195"/>
      <c r="N136" s="195"/>
      <c r="O136" s="195"/>
      <c r="P136" s="195"/>
      <c r="Q136" s="195"/>
      <c r="R136" s="195"/>
    </row>
    <row r="137" spans="4:18" x14ac:dyDescent="0.25">
      <c r="D137" s="155"/>
      <c r="L137" s="195"/>
      <c r="M137" s="195"/>
      <c r="N137" s="195"/>
      <c r="O137" s="195"/>
      <c r="P137" s="195"/>
      <c r="Q137" s="195"/>
      <c r="R137" s="195"/>
    </row>
    <row r="138" spans="4:18" x14ac:dyDescent="0.25">
      <c r="D138" s="155"/>
      <c r="L138" s="195"/>
      <c r="M138" s="195"/>
      <c r="N138" s="195"/>
      <c r="O138" s="195"/>
      <c r="P138" s="195"/>
      <c r="Q138" s="195"/>
      <c r="R138" s="195"/>
    </row>
    <row r="139" spans="4:18" x14ac:dyDescent="0.25">
      <c r="D139" s="155"/>
      <c r="L139" s="195"/>
      <c r="M139" s="195"/>
      <c r="N139" s="195"/>
      <c r="O139" s="195"/>
      <c r="P139" s="195"/>
      <c r="Q139" s="195"/>
      <c r="R139" s="195"/>
    </row>
    <row r="140" spans="4:18" x14ac:dyDescent="0.25">
      <c r="D140" s="155"/>
      <c r="L140" s="195"/>
      <c r="M140" s="195"/>
      <c r="N140" s="195"/>
      <c r="O140" s="195"/>
      <c r="P140" s="195"/>
      <c r="Q140" s="195"/>
      <c r="R140" s="195"/>
    </row>
    <row r="141" spans="4:18" x14ac:dyDescent="0.25">
      <c r="D141" s="155"/>
      <c r="L141" s="195"/>
      <c r="M141" s="195"/>
      <c r="N141" s="195"/>
      <c r="O141" s="195"/>
      <c r="P141" s="195"/>
      <c r="Q141" s="195"/>
      <c r="R141" s="195"/>
    </row>
    <row r="142" spans="4:18" x14ac:dyDescent="0.25">
      <c r="D142" s="155"/>
      <c r="L142" s="195"/>
      <c r="M142" s="195"/>
      <c r="N142" s="195"/>
      <c r="O142" s="195"/>
      <c r="P142" s="195"/>
      <c r="Q142" s="195"/>
      <c r="R142" s="195"/>
    </row>
    <row r="143" spans="4:18" x14ac:dyDescent="0.25">
      <c r="D143" s="155"/>
      <c r="L143" s="195"/>
      <c r="M143" s="195"/>
      <c r="N143" s="195"/>
      <c r="O143" s="195"/>
      <c r="P143" s="195"/>
      <c r="Q143" s="195"/>
      <c r="R143" s="195"/>
    </row>
    <row r="144" spans="4:18" x14ac:dyDescent="0.25">
      <c r="D144" s="155"/>
      <c r="L144" s="195"/>
      <c r="M144" s="195"/>
      <c r="N144" s="195"/>
      <c r="O144" s="195"/>
      <c r="P144" s="195"/>
      <c r="Q144" s="195"/>
      <c r="R144" s="195"/>
    </row>
    <row r="145" spans="4:18" x14ac:dyDescent="0.25">
      <c r="D145" s="155"/>
      <c r="L145" s="195"/>
      <c r="M145" s="195"/>
      <c r="N145" s="195"/>
      <c r="O145" s="195"/>
      <c r="P145" s="195"/>
      <c r="Q145" s="195"/>
      <c r="R145" s="195"/>
    </row>
    <row r="146" spans="4:18" x14ac:dyDescent="0.25">
      <c r="D146" s="155"/>
      <c r="L146" s="195"/>
      <c r="M146" s="195"/>
      <c r="N146" s="195"/>
      <c r="O146" s="195"/>
      <c r="P146" s="195"/>
      <c r="Q146" s="195"/>
      <c r="R146" s="195"/>
    </row>
    <row r="147" spans="4:18" x14ac:dyDescent="0.25">
      <c r="D147" s="155"/>
      <c r="L147" s="195"/>
      <c r="M147" s="195"/>
      <c r="N147" s="195"/>
      <c r="O147" s="195"/>
      <c r="P147" s="195"/>
      <c r="Q147" s="195"/>
      <c r="R147" s="195"/>
    </row>
    <row r="148" spans="4:18" x14ac:dyDescent="0.25">
      <c r="D148" s="155"/>
      <c r="L148" s="195"/>
      <c r="M148" s="195"/>
      <c r="N148" s="195"/>
      <c r="O148" s="195"/>
      <c r="P148" s="195"/>
      <c r="Q148" s="195"/>
      <c r="R148" s="195"/>
    </row>
    <row r="149" spans="4:18" x14ac:dyDescent="0.25">
      <c r="D149" s="155"/>
      <c r="L149" s="195"/>
      <c r="M149" s="195"/>
      <c r="N149" s="195"/>
      <c r="O149" s="195"/>
      <c r="P149" s="195"/>
      <c r="Q149" s="195"/>
      <c r="R149" s="195"/>
    </row>
    <row r="150" spans="4:18" x14ac:dyDescent="0.25">
      <c r="D150" s="155"/>
      <c r="L150" s="195"/>
      <c r="M150" s="195"/>
      <c r="N150" s="195"/>
      <c r="O150" s="195"/>
      <c r="P150" s="195"/>
      <c r="Q150" s="195"/>
      <c r="R150" s="195"/>
    </row>
    <row r="151" spans="4:18" x14ac:dyDescent="0.25">
      <c r="D151" s="155"/>
      <c r="L151" s="195"/>
      <c r="M151" s="195"/>
      <c r="N151" s="195"/>
      <c r="O151" s="195"/>
      <c r="P151" s="195"/>
      <c r="Q151" s="195"/>
      <c r="R151" s="195"/>
    </row>
    <row r="152" spans="4:18" x14ac:dyDescent="0.25">
      <c r="D152" s="155"/>
      <c r="L152" s="195"/>
      <c r="M152" s="195"/>
      <c r="N152" s="195"/>
      <c r="O152" s="195"/>
      <c r="P152" s="195"/>
      <c r="Q152" s="195"/>
      <c r="R152" s="195"/>
    </row>
    <row r="153" spans="4:18" x14ac:dyDescent="0.25">
      <c r="D153" s="155"/>
      <c r="L153" s="195"/>
      <c r="M153" s="195"/>
      <c r="N153" s="195"/>
      <c r="O153" s="195"/>
      <c r="P153" s="195"/>
      <c r="Q153" s="195"/>
      <c r="R153" s="195"/>
    </row>
    <row r="154" spans="4:18" x14ac:dyDescent="0.25">
      <c r="D154" s="155"/>
      <c r="L154" s="195"/>
      <c r="M154" s="195"/>
      <c r="N154" s="195"/>
      <c r="O154" s="195"/>
      <c r="P154" s="195"/>
      <c r="Q154" s="195"/>
      <c r="R154" s="195"/>
    </row>
    <row r="155" spans="4:18" x14ac:dyDescent="0.25">
      <c r="D155" s="155"/>
      <c r="L155" s="195"/>
      <c r="M155" s="195"/>
      <c r="N155" s="195"/>
      <c r="O155" s="195"/>
      <c r="P155" s="195"/>
      <c r="Q155" s="195"/>
      <c r="R155" s="195"/>
    </row>
    <row r="156" spans="4:18" x14ac:dyDescent="0.25">
      <c r="D156" s="155"/>
      <c r="L156" s="195"/>
      <c r="M156" s="195"/>
      <c r="N156" s="195"/>
      <c r="O156" s="195"/>
      <c r="P156" s="195"/>
      <c r="Q156" s="195"/>
      <c r="R156" s="195"/>
    </row>
    <row r="157" spans="4:18" x14ac:dyDescent="0.25">
      <c r="D157" s="155"/>
      <c r="L157" s="195"/>
      <c r="M157" s="195"/>
      <c r="N157" s="195"/>
      <c r="O157" s="195"/>
      <c r="P157" s="195"/>
      <c r="Q157" s="195"/>
      <c r="R157" s="195"/>
    </row>
    <row r="158" spans="4:18" x14ac:dyDescent="0.25">
      <c r="D158" s="155"/>
      <c r="L158" s="195"/>
      <c r="M158" s="195"/>
      <c r="N158" s="195"/>
      <c r="O158" s="195"/>
      <c r="P158" s="195"/>
      <c r="Q158" s="195"/>
      <c r="R158" s="195"/>
    </row>
    <row r="159" spans="4:18" x14ac:dyDescent="0.25">
      <c r="D159" s="155"/>
      <c r="L159" s="195"/>
      <c r="M159" s="195"/>
      <c r="N159" s="195"/>
      <c r="O159" s="195"/>
      <c r="P159" s="195"/>
      <c r="Q159" s="195"/>
      <c r="R159" s="195"/>
    </row>
    <row r="160" spans="4:18" x14ac:dyDescent="0.25">
      <c r="D160" s="155"/>
      <c r="L160" s="195"/>
      <c r="M160" s="195"/>
      <c r="N160" s="195"/>
      <c r="O160" s="195"/>
      <c r="P160" s="195"/>
      <c r="Q160" s="195"/>
      <c r="R160" s="195"/>
    </row>
    <row r="161" spans="4:18" x14ac:dyDescent="0.25">
      <c r="D161" s="155"/>
      <c r="L161" s="195"/>
      <c r="M161" s="195"/>
      <c r="N161" s="195"/>
      <c r="O161" s="195"/>
      <c r="P161" s="195"/>
      <c r="Q161" s="195"/>
      <c r="R161" s="195"/>
    </row>
    <row r="162" spans="4:18" x14ac:dyDescent="0.25">
      <c r="D162" s="155"/>
      <c r="L162" s="195"/>
      <c r="M162" s="195"/>
      <c r="N162" s="195"/>
      <c r="O162" s="195"/>
      <c r="P162" s="195"/>
      <c r="Q162" s="195"/>
      <c r="R162" s="195"/>
    </row>
    <row r="163" spans="4:18" x14ac:dyDescent="0.25">
      <c r="D163" s="155"/>
      <c r="L163" s="195"/>
      <c r="M163" s="195"/>
      <c r="N163" s="195"/>
      <c r="O163" s="195"/>
      <c r="P163" s="195"/>
      <c r="Q163" s="195"/>
      <c r="R163" s="195"/>
    </row>
    <row r="164" spans="4:18" x14ac:dyDescent="0.25">
      <c r="D164" s="155"/>
      <c r="L164" s="195"/>
      <c r="M164" s="195"/>
      <c r="N164" s="195"/>
      <c r="O164" s="195"/>
      <c r="P164" s="195"/>
      <c r="Q164" s="195"/>
      <c r="R164" s="195"/>
    </row>
    <row r="165" spans="4:18" x14ac:dyDescent="0.25">
      <c r="D165" s="155"/>
      <c r="L165" s="195"/>
      <c r="M165" s="195"/>
      <c r="N165" s="195"/>
      <c r="O165" s="195"/>
      <c r="P165" s="195"/>
      <c r="Q165" s="195"/>
      <c r="R165" s="195"/>
    </row>
    <row r="166" spans="4:18" x14ac:dyDescent="0.25">
      <c r="D166" s="155"/>
      <c r="L166" s="195"/>
      <c r="M166" s="195"/>
      <c r="N166" s="195"/>
      <c r="O166" s="195"/>
      <c r="P166" s="195"/>
      <c r="Q166" s="195"/>
      <c r="R166" s="195"/>
    </row>
    <row r="167" spans="4:18" x14ac:dyDescent="0.25">
      <c r="D167" s="155"/>
      <c r="L167" s="195"/>
      <c r="M167" s="195"/>
      <c r="N167" s="195"/>
      <c r="O167" s="195"/>
      <c r="P167" s="195"/>
      <c r="Q167" s="195"/>
      <c r="R167" s="195"/>
    </row>
    <row r="168" spans="4:18" x14ac:dyDescent="0.25">
      <c r="D168" s="155"/>
      <c r="L168" s="195"/>
      <c r="M168" s="195"/>
      <c r="N168" s="195"/>
      <c r="O168" s="195"/>
      <c r="P168" s="195"/>
      <c r="Q168" s="195"/>
      <c r="R168" s="195"/>
    </row>
    <row r="169" spans="4:18" x14ac:dyDescent="0.25">
      <c r="D169" s="155"/>
      <c r="L169" s="195"/>
      <c r="M169" s="195"/>
      <c r="N169" s="195"/>
      <c r="O169" s="195"/>
      <c r="P169" s="195"/>
      <c r="Q169" s="195"/>
      <c r="R169" s="195"/>
    </row>
    <row r="170" spans="4:18" x14ac:dyDescent="0.25">
      <c r="D170" s="155"/>
      <c r="L170" s="195"/>
      <c r="M170" s="195"/>
      <c r="N170" s="195"/>
      <c r="O170" s="195"/>
      <c r="P170" s="195"/>
      <c r="Q170" s="195"/>
      <c r="R170" s="195"/>
    </row>
    <row r="171" spans="4:18" x14ac:dyDescent="0.25">
      <c r="D171" s="155"/>
      <c r="L171" s="195"/>
      <c r="M171" s="195"/>
      <c r="N171" s="195"/>
      <c r="O171" s="195"/>
      <c r="P171" s="195"/>
      <c r="Q171" s="195"/>
      <c r="R171" s="195"/>
    </row>
    <row r="172" spans="4:18" x14ac:dyDescent="0.25">
      <c r="D172" s="155"/>
      <c r="L172" s="195"/>
      <c r="M172" s="195"/>
      <c r="N172" s="195"/>
      <c r="O172" s="195"/>
      <c r="P172" s="195"/>
      <c r="Q172" s="195"/>
      <c r="R172" s="195"/>
    </row>
    <row r="173" spans="4:18" x14ac:dyDescent="0.25">
      <c r="D173" s="155"/>
      <c r="L173" s="195"/>
      <c r="M173" s="195"/>
      <c r="N173" s="195"/>
      <c r="O173" s="195"/>
      <c r="P173" s="195"/>
      <c r="Q173" s="195"/>
      <c r="R173" s="195"/>
    </row>
    <row r="174" spans="4:18" x14ac:dyDescent="0.25">
      <c r="D174" s="155"/>
      <c r="L174" s="195"/>
      <c r="M174" s="195"/>
      <c r="N174" s="195"/>
      <c r="O174" s="195"/>
      <c r="P174" s="195"/>
      <c r="Q174" s="195"/>
      <c r="R174" s="195"/>
    </row>
    <row r="175" spans="4:18" x14ac:dyDescent="0.25">
      <c r="D175" s="155"/>
      <c r="L175" s="195"/>
      <c r="M175" s="195"/>
      <c r="N175" s="195"/>
      <c r="O175" s="195"/>
      <c r="P175" s="195"/>
      <c r="Q175" s="195"/>
      <c r="R175" s="195"/>
    </row>
    <row r="176" spans="4:18" x14ac:dyDescent="0.25">
      <c r="D176" s="155"/>
      <c r="L176" s="195"/>
      <c r="M176" s="195"/>
      <c r="N176" s="195"/>
      <c r="O176" s="195"/>
      <c r="P176" s="195"/>
      <c r="Q176" s="195"/>
      <c r="R176" s="195"/>
    </row>
    <row r="177" spans="4:18" x14ac:dyDescent="0.25">
      <c r="D177" s="155"/>
      <c r="L177" s="195"/>
      <c r="M177" s="195"/>
      <c r="N177" s="195"/>
      <c r="O177" s="195"/>
      <c r="P177" s="195"/>
      <c r="Q177" s="195"/>
      <c r="R177" s="195"/>
    </row>
    <row r="178" spans="4:18" x14ac:dyDescent="0.25">
      <c r="D178" s="155"/>
      <c r="L178" s="195"/>
      <c r="M178" s="195"/>
      <c r="N178" s="195"/>
      <c r="O178" s="195"/>
      <c r="P178" s="195"/>
      <c r="Q178" s="195"/>
      <c r="R178" s="195"/>
    </row>
    <row r="179" spans="4:18" x14ac:dyDescent="0.25">
      <c r="D179" s="155"/>
      <c r="L179" s="195"/>
      <c r="M179" s="195"/>
      <c r="N179" s="195"/>
      <c r="O179" s="195"/>
      <c r="P179" s="195"/>
      <c r="Q179" s="195"/>
      <c r="R179" s="195"/>
    </row>
    <row r="180" spans="4:18" x14ac:dyDescent="0.25">
      <c r="D180" s="155"/>
      <c r="L180" s="195"/>
      <c r="M180" s="195"/>
      <c r="N180" s="195"/>
      <c r="O180" s="195"/>
      <c r="P180" s="195"/>
      <c r="Q180" s="195"/>
      <c r="R180" s="195"/>
    </row>
    <row r="181" spans="4:18" x14ac:dyDescent="0.25">
      <c r="D181" s="155"/>
      <c r="L181" s="195"/>
      <c r="M181" s="195"/>
      <c r="N181" s="195"/>
      <c r="O181" s="195"/>
      <c r="P181" s="195"/>
      <c r="Q181" s="195"/>
      <c r="R181" s="195"/>
    </row>
    <row r="182" spans="4:18" x14ac:dyDescent="0.25">
      <c r="D182" s="155"/>
      <c r="L182" s="195"/>
      <c r="M182" s="195"/>
      <c r="N182" s="195"/>
      <c r="O182" s="195"/>
      <c r="P182" s="195"/>
      <c r="Q182" s="195"/>
      <c r="R182" s="195"/>
    </row>
    <row r="183" spans="4:18" x14ac:dyDescent="0.25">
      <c r="D183" s="155"/>
      <c r="L183" s="195"/>
      <c r="M183" s="195"/>
      <c r="N183" s="195"/>
      <c r="O183" s="195"/>
      <c r="P183" s="195"/>
      <c r="Q183" s="195"/>
      <c r="R183" s="195"/>
    </row>
    <row r="184" spans="4:18" x14ac:dyDescent="0.25">
      <c r="D184" s="155"/>
      <c r="L184" s="195"/>
      <c r="M184" s="195"/>
      <c r="N184" s="195"/>
      <c r="O184" s="195"/>
      <c r="P184" s="195"/>
      <c r="Q184" s="195"/>
      <c r="R184" s="195"/>
    </row>
    <row r="185" spans="4:18" x14ac:dyDescent="0.25">
      <c r="D185" s="155"/>
      <c r="L185" s="195"/>
      <c r="M185" s="195"/>
      <c r="N185" s="195"/>
      <c r="O185" s="195"/>
      <c r="P185" s="195"/>
      <c r="Q185" s="195"/>
      <c r="R185" s="195"/>
    </row>
    <row r="186" spans="4:18" x14ac:dyDescent="0.25">
      <c r="D186" s="155"/>
      <c r="L186" s="195"/>
      <c r="M186" s="195"/>
      <c r="N186" s="195"/>
      <c r="O186" s="195"/>
      <c r="P186" s="195"/>
      <c r="Q186" s="195"/>
      <c r="R186" s="195"/>
    </row>
    <row r="187" spans="4:18" x14ac:dyDescent="0.25">
      <c r="D187" s="155"/>
      <c r="L187" s="195"/>
      <c r="M187" s="195"/>
      <c r="N187" s="195"/>
      <c r="O187" s="195"/>
      <c r="P187" s="195"/>
      <c r="Q187" s="195"/>
      <c r="R187" s="195"/>
    </row>
    <row r="188" spans="4:18" x14ac:dyDescent="0.25">
      <c r="D188" s="155"/>
      <c r="L188" s="195"/>
      <c r="M188" s="195"/>
      <c r="N188" s="195"/>
      <c r="O188" s="195"/>
      <c r="P188" s="195"/>
      <c r="Q188" s="195"/>
      <c r="R188" s="195"/>
    </row>
    <row r="189" spans="4:18" x14ac:dyDescent="0.25">
      <c r="D189" s="155"/>
      <c r="L189" s="195"/>
      <c r="M189" s="195"/>
      <c r="N189" s="195"/>
      <c r="O189" s="195"/>
      <c r="P189" s="195"/>
      <c r="Q189" s="195"/>
      <c r="R189" s="195"/>
    </row>
    <row r="190" spans="4:18" x14ac:dyDescent="0.25">
      <c r="D190" s="155"/>
      <c r="L190" s="195"/>
      <c r="M190" s="195"/>
      <c r="N190" s="195"/>
      <c r="O190" s="195"/>
      <c r="P190" s="195"/>
      <c r="Q190" s="195"/>
      <c r="R190" s="195"/>
    </row>
    <row r="191" spans="4:18" x14ac:dyDescent="0.25">
      <c r="D191" s="155"/>
      <c r="L191" s="195"/>
      <c r="M191" s="195"/>
      <c r="N191" s="195"/>
      <c r="O191" s="195"/>
      <c r="P191" s="195"/>
      <c r="Q191" s="195"/>
      <c r="R191" s="195"/>
    </row>
    <row r="192" spans="4:18" x14ac:dyDescent="0.25">
      <c r="D192" s="155"/>
      <c r="L192" s="195"/>
      <c r="M192" s="195"/>
      <c r="N192" s="195"/>
      <c r="O192" s="195"/>
      <c r="P192" s="195"/>
      <c r="Q192" s="195"/>
      <c r="R192" s="195"/>
    </row>
    <row r="193" spans="4:18" x14ac:dyDescent="0.25">
      <c r="D193" s="155"/>
      <c r="L193" s="195"/>
      <c r="M193" s="195"/>
      <c r="N193" s="195"/>
      <c r="O193" s="195"/>
      <c r="P193" s="195"/>
      <c r="Q193" s="195"/>
      <c r="R193" s="195"/>
    </row>
    <row r="194" spans="4:18" x14ac:dyDescent="0.25">
      <c r="D194" s="155"/>
      <c r="L194" s="195"/>
      <c r="M194" s="195"/>
      <c r="N194" s="195"/>
      <c r="O194" s="195"/>
      <c r="P194" s="195"/>
      <c r="Q194" s="195"/>
      <c r="R194" s="195"/>
    </row>
    <row r="195" spans="4:18" x14ac:dyDescent="0.25">
      <c r="D195" s="155"/>
      <c r="L195" s="195"/>
      <c r="M195" s="195"/>
      <c r="N195" s="195"/>
      <c r="O195" s="195"/>
      <c r="P195" s="195"/>
      <c r="Q195" s="195"/>
      <c r="R195" s="195"/>
    </row>
    <row r="196" spans="4:18" x14ac:dyDescent="0.25">
      <c r="D196" s="155"/>
      <c r="L196" s="195"/>
      <c r="M196" s="195"/>
      <c r="N196" s="195"/>
      <c r="O196" s="195"/>
      <c r="P196" s="195"/>
      <c r="Q196" s="195"/>
      <c r="R196" s="195"/>
    </row>
    <row r="197" spans="4:18" x14ac:dyDescent="0.25">
      <c r="D197" s="155"/>
      <c r="L197" s="195"/>
      <c r="M197" s="195"/>
      <c r="N197" s="195"/>
      <c r="O197" s="195"/>
      <c r="P197" s="195"/>
      <c r="Q197" s="195"/>
      <c r="R197" s="195"/>
    </row>
    <row r="198" spans="4:18" x14ac:dyDescent="0.25">
      <c r="D198" s="155"/>
      <c r="L198" s="195"/>
      <c r="M198" s="195"/>
      <c r="N198" s="195"/>
      <c r="O198" s="195"/>
      <c r="P198" s="195"/>
      <c r="Q198" s="195"/>
      <c r="R198" s="195"/>
    </row>
    <row r="199" spans="4:18" x14ac:dyDescent="0.25">
      <c r="D199" s="155"/>
      <c r="L199" s="195"/>
      <c r="M199" s="195"/>
      <c r="N199" s="195"/>
      <c r="O199" s="195"/>
      <c r="P199" s="195"/>
      <c r="Q199" s="195"/>
      <c r="R199" s="195"/>
    </row>
    <row r="200" spans="4:18" x14ac:dyDescent="0.25">
      <c r="D200" s="155"/>
      <c r="L200" s="195"/>
      <c r="M200" s="195"/>
      <c r="N200" s="195"/>
      <c r="O200" s="195"/>
      <c r="P200" s="195"/>
      <c r="Q200" s="195"/>
      <c r="R200" s="195"/>
    </row>
    <row r="201" spans="4:18" x14ac:dyDescent="0.25">
      <c r="D201" s="155"/>
      <c r="L201" s="195"/>
      <c r="M201" s="195"/>
      <c r="N201" s="195"/>
      <c r="O201" s="195"/>
      <c r="P201" s="195"/>
      <c r="Q201" s="195"/>
      <c r="R201" s="195"/>
    </row>
    <row r="202" spans="4:18" x14ac:dyDescent="0.25">
      <c r="D202" s="155"/>
      <c r="L202" s="195"/>
      <c r="M202" s="195"/>
      <c r="N202" s="195"/>
      <c r="O202" s="195"/>
      <c r="P202" s="195"/>
      <c r="Q202" s="195"/>
      <c r="R202" s="195"/>
    </row>
    <row r="203" spans="4:18" x14ac:dyDescent="0.25">
      <c r="D203" s="155"/>
      <c r="L203" s="195"/>
      <c r="M203" s="195"/>
      <c r="N203" s="195"/>
      <c r="O203" s="195"/>
      <c r="P203" s="195"/>
      <c r="Q203" s="195"/>
      <c r="R203" s="195"/>
    </row>
    <row r="204" spans="4:18" x14ac:dyDescent="0.25">
      <c r="D204" s="155"/>
      <c r="L204" s="195"/>
      <c r="M204" s="195"/>
      <c r="N204" s="195"/>
      <c r="O204" s="195"/>
      <c r="P204" s="195"/>
      <c r="Q204" s="195"/>
      <c r="R204" s="195"/>
    </row>
    <row r="205" spans="4:18" x14ac:dyDescent="0.25">
      <c r="D205" s="155"/>
      <c r="L205" s="195"/>
      <c r="M205" s="195"/>
      <c r="N205" s="195"/>
      <c r="O205" s="195"/>
      <c r="P205" s="195"/>
      <c r="Q205" s="195"/>
      <c r="R205" s="195"/>
    </row>
    <row r="206" spans="4:18" x14ac:dyDescent="0.25">
      <c r="D206" s="155"/>
      <c r="L206" s="195"/>
      <c r="M206" s="195"/>
      <c r="N206" s="195"/>
      <c r="O206" s="195"/>
      <c r="P206" s="195"/>
      <c r="Q206" s="195"/>
      <c r="R206" s="195"/>
    </row>
    <row r="207" spans="4:18" x14ac:dyDescent="0.25">
      <c r="D207" s="155"/>
      <c r="L207" s="195"/>
      <c r="M207" s="195"/>
      <c r="N207" s="195"/>
      <c r="O207" s="195"/>
      <c r="P207" s="195"/>
      <c r="Q207" s="195"/>
      <c r="R207" s="195"/>
    </row>
    <row r="208" spans="4:18" x14ac:dyDescent="0.25">
      <c r="D208" s="155"/>
      <c r="L208" s="195"/>
      <c r="M208" s="195"/>
      <c r="N208" s="195"/>
      <c r="O208" s="195"/>
      <c r="P208" s="195"/>
      <c r="Q208" s="195"/>
      <c r="R208" s="195"/>
    </row>
    <row r="209" spans="4:18" x14ac:dyDescent="0.25">
      <c r="D209" s="155"/>
      <c r="L209" s="195"/>
      <c r="M209" s="195"/>
      <c r="N209" s="195"/>
      <c r="O209" s="195"/>
      <c r="P209" s="195"/>
      <c r="Q209" s="195"/>
      <c r="R209" s="195"/>
    </row>
    <row r="210" spans="4:18" x14ac:dyDescent="0.25">
      <c r="D210" s="155"/>
      <c r="L210" s="195"/>
      <c r="M210" s="195"/>
      <c r="N210" s="195"/>
      <c r="O210" s="195"/>
      <c r="P210" s="195"/>
      <c r="Q210" s="195"/>
      <c r="R210" s="195"/>
    </row>
    <row r="211" spans="4:18" x14ac:dyDescent="0.25">
      <c r="D211" s="155"/>
      <c r="L211" s="195"/>
      <c r="M211" s="195"/>
      <c r="N211" s="195"/>
      <c r="O211" s="195"/>
      <c r="P211" s="195"/>
      <c r="Q211" s="195"/>
      <c r="R211" s="195"/>
    </row>
    <row r="212" spans="4:18" x14ac:dyDescent="0.25">
      <c r="D212" s="155"/>
      <c r="L212" s="195"/>
      <c r="M212" s="195"/>
      <c r="N212" s="195"/>
      <c r="O212" s="195"/>
      <c r="P212" s="195"/>
      <c r="Q212" s="195"/>
      <c r="R212" s="195"/>
    </row>
    <row r="213" spans="4:18" x14ac:dyDescent="0.25">
      <c r="D213" s="155"/>
      <c r="L213" s="195"/>
      <c r="M213" s="195"/>
      <c r="N213" s="195"/>
      <c r="O213" s="195"/>
      <c r="P213" s="195"/>
      <c r="Q213" s="195"/>
      <c r="R213" s="195"/>
    </row>
    <row r="214" spans="4:18" x14ac:dyDescent="0.25">
      <c r="D214" s="155"/>
      <c r="L214" s="195"/>
      <c r="M214" s="195"/>
      <c r="N214" s="195"/>
      <c r="O214" s="195"/>
      <c r="P214" s="195"/>
      <c r="Q214" s="195"/>
      <c r="R214" s="195"/>
    </row>
    <row r="215" spans="4:18" x14ac:dyDescent="0.25">
      <c r="D215" s="155"/>
      <c r="L215" s="195"/>
      <c r="M215" s="195"/>
      <c r="N215" s="195"/>
      <c r="O215" s="195"/>
      <c r="P215" s="195"/>
      <c r="Q215" s="195"/>
      <c r="R215" s="195"/>
    </row>
    <row r="216" spans="4:18" x14ac:dyDescent="0.25">
      <c r="D216" s="155"/>
      <c r="L216" s="195"/>
      <c r="M216" s="195"/>
      <c r="N216" s="195"/>
      <c r="O216" s="195"/>
      <c r="P216" s="195"/>
      <c r="Q216" s="195"/>
      <c r="R216" s="195"/>
    </row>
    <row r="217" spans="4:18" x14ac:dyDescent="0.25">
      <c r="D217" s="155"/>
      <c r="L217" s="195"/>
      <c r="M217" s="195"/>
      <c r="N217" s="195"/>
      <c r="O217" s="195"/>
      <c r="P217" s="195"/>
      <c r="Q217" s="195"/>
      <c r="R217" s="195"/>
    </row>
    <row r="218" spans="4:18" x14ac:dyDescent="0.25">
      <c r="D218" s="155"/>
      <c r="L218" s="195"/>
      <c r="M218" s="195"/>
      <c r="N218" s="195"/>
      <c r="O218" s="195"/>
      <c r="P218" s="195"/>
      <c r="Q218" s="195"/>
      <c r="R218" s="195"/>
    </row>
    <row r="219" spans="4:18" x14ac:dyDescent="0.25">
      <c r="D219" s="155"/>
      <c r="L219" s="195"/>
      <c r="M219" s="195"/>
      <c r="N219" s="195"/>
      <c r="O219" s="195"/>
      <c r="P219" s="195"/>
      <c r="Q219" s="195"/>
      <c r="R219" s="195"/>
    </row>
    <row r="220" spans="4:18" x14ac:dyDescent="0.25">
      <c r="D220" s="155"/>
      <c r="L220" s="195"/>
      <c r="M220" s="195"/>
      <c r="N220" s="195"/>
      <c r="O220" s="195"/>
      <c r="P220" s="195"/>
      <c r="Q220" s="195"/>
      <c r="R220" s="195"/>
    </row>
    <row r="221" spans="4:18" x14ac:dyDescent="0.25">
      <c r="D221" s="155"/>
      <c r="L221" s="195"/>
      <c r="M221" s="195"/>
      <c r="N221" s="195"/>
      <c r="O221" s="195"/>
      <c r="P221" s="195"/>
      <c r="Q221" s="195"/>
      <c r="R221" s="195"/>
    </row>
    <row r="222" spans="4:18" x14ac:dyDescent="0.25">
      <c r="D222" s="155"/>
      <c r="L222" s="195"/>
      <c r="M222" s="195"/>
      <c r="N222" s="195"/>
      <c r="O222" s="195"/>
      <c r="P222" s="195"/>
      <c r="Q222" s="195"/>
      <c r="R222" s="195"/>
    </row>
    <row r="223" spans="4:18" x14ac:dyDescent="0.25">
      <c r="D223" s="155"/>
      <c r="L223" s="195"/>
      <c r="M223" s="195"/>
      <c r="N223" s="195"/>
      <c r="O223" s="195"/>
      <c r="P223" s="195"/>
      <c r="Q223" s="195"/>
      <c r="R223" s="195"/>
    </row>
    <row r="224" spans="4:18" x14ac:dyDescent="0.25">
      <c r="D224" s="155"/>
      <c r="L224" s="195"/>
      <c r="M224" s="195"/>
      <c r="N224" s="195"/>
      <c r="O224" s="195"/>
      <c r="P224" s="195"/>
      <c r="Q224" s="195"/>
      <c r="R224" s="195"/>
    </row>
    <row r="225" spans="4:18" x14ac:dyDescent="0.25">
      <c r="D225" s="155"/>
      <c r="L225" s="195"/>
      <c r="M225" s="195"/>
      <c r="N225" s="195"/>
      <c r="O225" s="195"/>
      <c r="P225" s="195"/>
      <c r="Q225" s="195"/>
      <c r="R225" s="195"/>
    </row>
    <row r="226" spans="4:18" x14ac:dyDescent="0.25">
      <c r="D226" s="155"/>
      <c r="L226" s="195"/>
      <c r="M226" s="195"/>
      <c r="N226" s="195"/>
      <c r="O226" s="195"/>
      <c r="P226" s="195"/>
      <c r="Q226" s="195"/>
      <c r="R226" s="195"/>
    </row>
    <row r="227" spans="4:18" x14ac:dyDescent="0.25">
      <c r="D227" s="155"/>
      <c r="L227" s="195"/>
      <c r="M227" s="195"/>
      <c r="N227" s="195"/>
      <c r="O227" s="195"/>
      <c r="P227" s="195"/>
      <c r="Q227" s="195"/>
      <c r="R227" s="195"/>
    </row>
    <row r="228" spans="4:18" x14ac:dyDescent="0.25">
      <c r="D228" s="155"/>
      <c r="L228" s="195"/>
      <c r="M228" s="195"/>
      <c r="N228" s="195"/>
      <c r="O228" s="195"/>
      <c r="P228" s="195"/>
      <c r="Q228" s="195"/>
      <c r="R228" s="195"/>
    </row>
    <row r="229" spans="4:18" x14ac:dyDescent="0.25">
      <c r="D229" s="155"/>
      <c r="L229" s="195"/>
      <c r="M229" s="195"/>
      <c r="N229" s="195"/>
      <c r="O229" s="195"/>
      <c r="P229" s="195"/>
      <c r="Q229" s="195"/>
      <c r="R229" s="195"/>
    </row>
    <row r="230" spans="4:18" x14ac:dyDescent="0.25">
      <c r="D230" s="155"/>
      <c r="L230" s="195"/>
      <c r="M230" s="195"/>
      <c r="N230" s="195"/>
      <c r="O230" s="195"/>
      <c r="P230" s="195"/>
      <c r="Q230" s="195"/>
      <c r="R230" s="195"/>
    </row>
    <row r="231" spans="4:18" x14ac:dyDescent="0.25">
      <c r="D231" s="155"/>
      <c r="L231" s="195"/>
      <c r="M231" s="195"/>
      <c r="N231" s="195"/>
      <c r="O231" s="195"/>
      <c r="P231" s="195"/>
      <c r="Q231" s="195"/>
      <c r="R231" s="195"/>
    </row>
    <row r="232" spans="4:18" x14ac:dyDescent="0.25">
      <c r="D232" s="155"/>
      <c r="L232" s="195"/>
      <c r="M232" s="195"/>
      <c r="N232" s="195"/>
      <c r="O232" s="195"/>
      <c r="P232" s="195"/>
      <c r="Q232" s="195"/>
      <c r="R232" s="195"/>
    </row>
    <row r="233" spans="4:18" x14ac:dyDescent="0.25">
      <c r="D233" s="155"/>
      <c r="L233" s="195"/>
      <c r="M233" s="195"/>
      <c r="N233" s="195"/>
      <c r="O233" s="195"/>
      <c r="P233" s="195"/>
      <c r="Q233" s="195"/>
      <c r="R233" s="195"/>
    </row>
    <row r="234" spans="4:18" x14ac:dyDescent="0.25">
      <c r="D234" s="155"/>
      <c r="L234" s="195"/>
      <c r="M234" s="195"/>
      <c r="N234" s="195"/>
      <c r="O234" s="195"/>
      <c r="P234" s="195"/>
      <c r="Q234" s="195"/>
      <c r="R234" s="195"/>
    </row>
    <row r="235" spans="4:18" x14ac:dyDescent="0.25">
      <c r="D235" s="155"/>
      <c r="L235" s="195"/>
      <c r="M235" s="195"/>
      <c r="N235" s="195"/>
      <c r="O235" s="195"/>
      <c r="P235" s="195"/>
      <c r="Q235" s="195"/>
      <c r="R235" s="195"/>
    </row>
    <row r="236" spans="4:18" x14ac:dyDescent="0.25">
      <c r="D236" s="155"/>
      <c r="L236" s="195"/>
      <c r="M236" s="195"/>
      <c r="N236" s="195"/>
      <c r="O236" s="195"/>
      <c r="P236" s="195"/>
      <c r="Q236" s="195"/>
      <c r="R236" s="195"/>
    </row>
    <row r="237" spans="4:18" x14ac:dyDescent="0.25">
      <c r="D237" s="155"/>
      <c r="L237" s="195"/>
      <c r="M237" s="195"/>
      <c r="N237" s="195"/>
      <c r="O237" s="195"/>
      <c r="P237" s="195"/>
      <c r="Q237" s="195"/>
      <c r="R237" s="195"/>
    </row>
    <row r="238" spans="4:18" x14ac:dyDescent="0.25">
      <c r="D238" s="155"/>
      <c r="L238" s="195"/>
      <c r="M238" s="195"/>
      <c r="N238" s="195"/>
      <c r="O238" s="195"/>
      <c r="P238" s="195"/>
      <c r="Q238" s="195"/>
      <c r="R238" s="195"/>
    </row>
    <row r="239" spans="4:18" x14ac:dyDescent="0.25">
      <c r="D239" s="155"/>
      <c r="L239" s="195"/>
      <c r="M239" s="195"/>
      <c r="N239" s="195"/>
      <c r="O239" s="195"/>
      <c r="P239" s="195"/>
      <c r="Q239" s="195"/>
      <c r="R239" s="195"/>
    </row>
    <row r="240" spans="4:18" x14ac:dyDescent="0.25">
      <c r="D240" s="155"/>
      <c r="L240" s="195"/>
      <c r="M240" s="195"/>
      <c r="N240" s="195"/>
      <c r="O240" s="195"/>
      <c r="P240" s="195"/>
      <c r="Q240" s="195"/>
      <c r="R240" s="195"/>
    </row>
    <row r="241" spans="4:18" x14ac:dyDescent="0.25">
      <c r="D241" s="155"/>
      <c r="L241" s="195"/>
      <c r="M241" s="195"/>
      <c r="N241" s="195"/>
      <c r="O241" s="195"/>
      <c r="P241" s="195"/>
      <c r="Q241" s="195"/>
      <c r="R241" s="195"/>
    </row>
    <row r="242" spans="4:18" x14ac:dyDescent="0.25">
      <c r="D242" s="155"/>
      <c r="L242" s="195"/>
      <c r="M242" s="195"/>
      <c r="N242" s="195"/>
      <c r="O242" s="195"/>
      <c r="P242" s="195"/>
      <c r="Q242" s="195"/>
      <c r="R242" s="195"/>
    </row>
    <row r="243" spans="4:18" x14ac:dyDescent="0.25">
      <c r="D243" s="155"/>
      <c r="L243" s="195"/>
      <c r="M243" s="195"/>
      <c r="N243" s="195"/>
      <c r="O243" s="195"/>
      <c r="P243" s="195"/>
      <c r="Q243" s="195"/>
      <c r="R243" s="195"/>
    </row>
    <row r="244" spans="4:18" x14ac:dyDescent="0.25">
      <c r="D244" s="155"/>
      <c r="L244" s="195"/>
      <c r="M244" s="195"/>
      <c r="N244" s="195"/>
      <c r="O244" s="195"/>
      <c r="P244" s="195"/>
      <c r="Q244" s="195"/>
      <c r="R244" s="195"/>
    </row>
    <row r="245" spans="4:18" x14ac:dyDescent="0.25">
      <c r="D245" s="155"/>
      <c r="L245" s="195"/>
      <c r="M245" s="195"/>
      <c r="N245" s="195"/>
      <c r="O245" s="195"/>
      <c r="P245" s="195"/>
      <c r="Q245" s="195"/>
      <c r="R245" s="195"/>
    </row>
    <row r="246" spans="4:18" x14ac:dyDescent="0.25">
      <c r="D246" s="155"/>
      <c r="L246" s="195"/>
      <c r="M246" s="195"/>
      <c r="N246" s="195"/>
      <c r="O246" s="195"/>
      <c r="P246" s="195"/>
      <c r="Q246" s="195"/>
      <c r="R246" s="195"/>
    </row>
    <row r="247" spans="4:18" x14ac:dyDescent="0.25">
      <c r="D247" s="155"/>
      <c r="L247" s="195"/>
      <c r="M247" s="195"/>
      <c r="N247" s="195"/>
      <c r="O247" s="195"/>
      <c r="P247" s="195"/>
      <c r="Q247" s="195"/>
      <c r="R247" s="195"/>
    </row>
    <row r="248" spans="4:18" x14ac:dyDescent="0.25">
      <c r="D248" s="155"/>
      <c r="L248" s="195"/>
      <c r="M248" s="195"/>
      <c r="N248" s="195"/>
      <c r="O248" s="195"/>
      <c r="P248" s="195"/>
      <c r="Q248" s="195"/>
      <c r="R248" s="195"/>
    </row>
    <row r="249" spans="4:18" x14ac:dyDescent="0.25">
      <c r="D249" s="155"/>
      <c r="L249" s="195"/>
      <c r="M249" s="195"/>
      <c r="N249" s="195"/>
      <c r="O249" s="195"/>
      <c r="P249" s="195"/>
      <c r="Q249" s="195"/>
      <c r="R249" s="195"/>
    </row>
    <row r="250" spans="4:18" x14ac:dyDescent="0.25">
      <c r="D250" s="155"/>
      <c r="L250" s="195"/>
      <c r="M250" s="195"/>
      <c r="N250" s="195"/>
      <c r="O250" s="195"/>
      <c r="P250" s="195"/>
      <c r="Q250" s="195"/>
      <c r="R250" s="195"/>
    </row>
    <row r="251" spans="4:18" x14ac:dyDescent="0.25">
      <c r="D251" s="155"/>
      <c r="L251" s="195"/>
      <c r="M251" s="195"/>
      <c r="N251" s="195"/>
      <c r="O251" s="195"/>
      <c r="P251" s="195"/>
      <c r="Q251" s="195"/>
      <c r="R251" s="195"/>
    </row>
    <row r="252" spans="4:18" x14ac:dyDescent="0.25">
      <c r="D252" s="155"/>
      <c r="L252" s="195"/>
      <c r="M252" s="195"/>
      <c r="N252" s="195"/>
      <c r="O252" s="195"/>
      <c r="P252" s="195"/>
      <c r="Q252" s="195"/>
      <c r="R252" s="195"/>
    </row>
    <row r="253" spans="4:18" x14ac:dyDescent="0.25">
      <c r="D253" s="155"/>
      <c r="L253" s="195"/>
      <c r="M253" s="195"/>
      <c r="N253" s="195"/>
      <c r="O253" s="195"/>
      <c r="P253" s="195"/>
      <c r="Q253" s="195"/>
      <c r="R253" s="195"/>
    </row>
    <row r="254" spans="4:18" x14ac:dyDescent="0.25">
      <c r="D254" s="155"/>
      <c r="L254" s="195"/>
      <c r="M254" s="195"/>
      <c r="N254" s="195"/>
      <c r="O254" s="195"/>
      <c r="P254" s="195"/>
      <c r="Q254" s="195"/>
      <c r="R254" s="195"/>
    </row>
    <row r="255" spans="4:18" x14ac:dyDescent="0.25">
      <c r="D255" s="155"/>
      <c r="L255" s="195"/>
      <c r="M255" s="195"/>
      <c r="N255" s="195"/>
      <c r="O255" s="195"/>
      <c r="P255" s="195"/>
      <c r="Q255" s="195"/>
      <c r="R255" s="195"/>
    </row>
    <row r="256" spans="4:18" x14ac:dyDescent="0.25">
      <c r="D256" s="155"/>
      <c r="L256" s="195"/>
      <c r="M256" s="195"/>
      <c r="N256" s="195"/>
      <c r="O256" s="195"/>
      <c r="P256" s="195"/>
      <c r="Q256" s="195"/>
      <c r="R256" s="195"/>
    </row>
    <row r="257" spans="4:18" x14ac:dyDescent="0.25">
      <c r="D257" s="155"/>
      <c r="L257" s="195"/>
      <c r="M257" s="195"/>
      <c r="N257" s="195"/>
      <c r="O257" s="195"/>
      <c r="P257" s="195"/>
      <c r="Q257" s="195"/>
      <c r="R257" s="195"/>
    </row>
    <row r="258" spans="4:18" x14ac:dyDescent="0.25">
      <c r="D258" s="155"/>
      <c r="L258" s="195"/>
      <c r="M258" s="195"/>
      <c r="N258" s="195"/>
      <c r="O258" s="195"/>
      <c r="P258" s="195"/>
      <c r="Q258" s="195"/>
      <c r="R258" s="195"/>
    </row>
    <row r="259" spans="4:18" x14ac:dyDescent="0.25">
      <c r="D259" s="155"/>
      <c r="L259" s="195"/>
      <c r="M259" s="195"/>
      <c r="N259" s="195"/>
      <c r="O259" s="195"/>
      <c r="P259" s="195"/>
      <c r="Q259" s="195"/>
      <c r="R259" s="195"/>
    </row>
    <row r="260" spans="4:18" x14ac:dyDescent="0.25">
      <c r="D260" s="155"/>
      <c r="L260" s="195"/>
      <c r="M260" s="195"/>
      <c r="N260" s="195"/>
      <c r="O260" s="195"/>
      <c r="P260" s="195"/>
      <c r="Q260" s="195"/>
      <c r="R260" s="195"/>
    </row>
    <row r="261" spans="4:18" x14ac:dyDescent="0.25">
      <c r="D261" s="155"/>
      <c r="L261" s="195"/>
      <c r="M261" s="195"/>
      <c r="N261" s="195"/>
      <c r="O261" s="195"/>
      <c r="P261" s="195"/>
      <c r="Q261" s="195"/>
      <c r="R261" s="195"/>
    </row>
    <row r="262" spans="4:18" x14ac:dyDescent="0.25">
      <c r="D262" s="155"/>
      <c r="L262" s="195"/>
      <c r="M262" s="195"/>
      <c r="N262" s="195"/>
      <c r="O262" s="195"/>
      <c r="P262" s="195"/>
      <c r="Q262" s="195"/>
      <c r="R262" s="195"/>
    </row>
    <row r="263" spans="4:18" x14ac:dyDescent="0.25">
      <c r="D263" s="155"/>
      <c r="L263" s="195"/>
      <c r="M263" s="195"/>
      <c r="N263" s="195"/>
      <c r="O263" s="195"/>
      <c r="P263" s="195"/>
      <c r="Q263" s="195"/>
      <c r="R263" s="195"/>
    </row>
    <row r="264" spans="4:18" x14ac:dyDescent="0.25">
      <c r="D264" s="155"/>
      <c r="L264" s="195"/>
      <c r="M264" s="195"/>
      <c r="N264" s="195"/>
      <c r="O264" s="195"/>
      <c r="P264" s="195"/>
      <c r="Q264" s="195"/>
      <c r="R264" s="195"/>
    </row>
    <row r="265" spans="4:18" x14ac:dyDescent="0.25">
      <c r="D265" s="155"/>
      <c r="L265" s="195"/>
      <c r="M265" s="195"/>
      <c r="N265" s="195"/>
      <c r="O265" s="195"/>
      <c r="P265" s="195"/>
      <c r="Q265" s="195"/>
      <c r="R265" s="195"/>
    </row>
    <row r="266" spans="4:18" x14ac:dyDescent="0.25">
      <c r="D266" s="155"/>
      <c r="L266" s="195"/>
      <c r="M266" s="195"/>
      <c r="N266" s="195"/>
      <c r="O266" s="195"/>
      <c r="P266" s="195"/>
      <c r="Q266" s="195"/>
      <c r="R266" s="195"/>
    </row>
    <row r="267" spans="4:18" x14ac:dyDescent="0.25">
      <c r="D267" s="155"/>
      <c r="L267" s="195"/>
      <c r="M267" s="195"/>
      <c r="N267" s="195"/>
      <c r="O267" s="195"/>
      <c r="P267" s="195"/>
      <c r="Q267" s="195"/>
      <c r="R267" s="195"/>
    </row>
    <row r="268" spans="4:18" x14ac:dyDescent="0.25">
      <c r="D268" s="155"/>
      <c r="L268" s="195"/>
      <c r="M268" s="195"/>
      <c r="N268" s="195"/>
      <c r="O268" s="195"/>
      <c r="P268" s="195"/>
      <c r="Q268" s="195"/>
      <c r="R268" s="195"/>
    </row>
    <row r="269" spans="4:18" x14ac:dyDescent="0.25">
      <c r="D269" s="155"/>
      <c r="L269" s="195"/>
      <c r="M269" s="195"/>
      <c r="N269" s="195"/>
      <c r="O269" s="195"/>
      <c r="P269" s="195"/>
      <c r="Q269" s="195"/>
      <c r="R269" s="195"/>
    </row>
    <row r="270" spans="4:18" x14ac:dyDescent="0.25">
      <c r="D270" s="155"/>
      <c r="L270" s="195"/>
      <c r="M270" s="195"/>
      <c r="N270" s="195"/>
      <c r="O270" s="195"/>
      <c r="P270" s="195"/>
      <c r="Q270" s="195"/>
      <c r="R270" s="195"/>
    </row>
    <row r="271" spans="4:18" x14ac:dyDescent="0.25">
      <c r="D271" s="155"/>
      <c r="L271" s="195"/>
      <c r="M271" s="195"/>
      <c r="N271" s="195"/>
      <c r="O271" s="195"/>
      <c r="P271" s="195"/>
      <c r="Q271" s="195"/>
      <c r="R271" s="195"/>
    </row>
    <row r="272" spans="4:18" x14ac:dyDescent="0.25">
      <c r="D272" s="155"/>
      <c r="L272" s="195"/>
      <c r="M272" s="195"/>
      <c r="N272" s="195"/>
      <c r="O272" s="195"/>
      <c r="P272" s="195"/>
      <c r="Q272" s="195"/>
      <c r="R272" s="195"/>
    </row>
    <row r="273" spans="4:18" x14ac:dyDescent="0.25">
      <c r="D273" s="155"/>
      <c r="L273" s="195"/>
      <c r="M273" s="195"/>
      <c r="N273" s="195"/>
      <c r="O273" s="195"/>
      <c r="P273" s="195"/>
      <c r="Q273" s="195"/>
      <c r="R273" s="195"/>
    </row>
    <row r="274" spans="4:18" x14ac:dyDescent="0.25">
      <c r="D274" s="155"/>
      <c r="L274" s="195"/>
      <c r="M274" s="195"/>
      <c r="N274" s="195"/>
      <c r="O274" s="195"/>
      <c r="P274" s="195"/>
      <c r="Q274" s="195"/>
      <c r="R274" s="195"/>
    </row>
    <row r="275" spans="4:18" x14ac:dyDescent="0.25">
      <c r="D275" s="155"/>
      <c r="L275" s="195"/>
      <c r="M275" s="195"/>
      <c r="N275" s="195"/>
      <c r="O275" s="195"/>
      <c r="P275" s="195"/>
      <c r="Q275" s="195"/>
      <c r="R275" s="195"/>
    </row>
    <row r="276" spans="4:18" x14ac:dyDescent="0.25">
      <c r="D276" s="155"/>
      <c r="L276" s="195"/>
      <c r="M276" s="195"/>
      <c r="N276" s="195"/>
      <c r="O276" s="195"/>
      <c r="P276" s="195"/>
      <c r="Q276" s="195"/>
      <c r="R276" s="195"/>
    </row>
    <row r="277" spans="4:18" x14ac:dyDescent="0.25">
      <c r="D277" s="155"/>
      <c r="L277" s="195"/>
      <c r="M277" s="195"/>
      <c r="N277" s="195"/>
      <c r="O277" s="195"/>
      <c r="P277" s="195"/>
      <c r="Q277" s="195"/>
      <c r="R277" s="195"/>
    </row>
    <row r="278" spans="4:18" x14ac:dyDescent="0.25">
      <c r="D278" s="155"/>
      <c r="L278" s="195"/>
      <c r="M278" s="195"/>
      <c r="N278" s="195"/>
      <c r="O278" s="195"/>
      <c r="P278" s="195"/>
      <c r="Q278" s="195"/>
      <c r="R278" s="195"/>
    </row>
    <row r="279" spans="4:18" x14ac:dyDescent="0.25">
      <c r="D279" s="155"/>
      <c r="L279" s="195"/>
      <c r="M279" s="195"/>
      <c r="N279" s="195"/>
      <c r="O279" s="195"/>
      <c r="P279" s="195"/>
      <c r="Q279" s="195"/>
      <c r="R279" s="195"/>
    </row>
    <row r="280" spans="4:18" x14ac:dyDescent="0.25">
      <c r="D280" s="155"/>
      <c r="L280" s="195"/>
      <c r="M280" s="195"/>
      <c r="N280" s="195"/>
      <c r="O280" s="195"/>
      <c r="P280" s="195"/>
      <c r="Q280" s="195"/>
      <c r="R280" s="195"/>
    </row>
    <row r="281" spans="4:18" x14ac:dyDescent="0.25">
      <c r="D281" s="155"/>
      <c r="L281" s="195"/>
      <c r="M281" s="195"/>
      <c r="N281" s="195"/>
      <c r="O281" s="195"/>
      <c r="P281" s="195"/>
      <c r="Q281" s="195"/>
      <c r="R281" s="195"/>
    </row>
    <row r="282" spans="4:18" x14ac:dyDescent="0.25">
      <c r="D282" s="155"/>
      <c r="L282" s="195"/>
      <c r="M282" s="195"/>
      <c r="N282" s="195"/>
      <c r="O282" s="195"/>
      <c r="P282" s="195"/>
      <c r="Q282" s="195"/>
      <c r="R282" s="195"/>
    </row>
    <row r="283" spans="4:18" x14ac:dyDescent="0.25">
      <c r="D283" s="155"/>
      <c r="L283" s="195"/>
      <c r="M283" s="195"/>
      <c r="N283" s="195"/>
      <c r="O283" s="195"/>
      <c r="P283" s="195"/>
      <c r="Q283" s="195"/>
      <c r="R283" s="195"/>
    </row>
    <row r="284" spans="4:18" x14ac:dyDescent="0.25">
      <c r="D284" s="155"/>
      <c r="L284" s="195"/>
      <c r="M284" s="195"/>
      <c r="N284" s="195"/>
      <c r="O284" s="195"/>
      <c r="P284" s="195"/>
      <c r="Q284" s="195"/>
      <c r="R284" s="195"/>
    </row>
    <row r="285" spans="4:18" x14ac:dyDescent="0.25">
      <c r="D285" s="155"/>
      <c r="L285" s="195"/>
      <c r="M285" s="195"/>
      <c r="N285" s="195"/>
      <c r="O285" s="195"/>
      <c r="P285" s="195"/>
      <c r="Q285" s="195"/>
      <c r="R285" s="195"/>
    </row>
    <row r="286" spans="4:18" x14ac:dyDescent="0.25">
      <c r="D286" s="155"/>
      <c r="L286" s="195"/>
      <c r="M286" s="195"/>
      <c r="N286" s="195"/>
      <c r="O286" s="195"/>
      <c r="P286" s="195"/>
      <c r="Q286" s="195"/>
      <c r="R286" s="195"/>
    </row>
    <row r="287" spans="4:18" x14ac:dyDescent="0.25">
      <c r="D287" s="155"/>
      <c r="L287" s="195"/>
      <c r="M287" s="195"/>
      <c r="N287" s="195"/>
      <c r="O287" s="195"/>
      <c r="P287" s="195"/>
      <c r="Q287" s="195"/>
      <c r="R287" s="195"/>
    </row>
    <row r="288" spans="4:18" x14ac:dyDescent="0.25">
      <c r="D288" s="155"/>
      <c r="L288" s="195"/>
      <c r="M288" s="195"/>
      <c r="N288" s="195"/>
      <c r="O288" s="195"/>
      <c r="P288" s="195"/>
      <c r="Q288" s="195"/>
      <c r="R288" s="195"/>
    </row>
    <row r="289" spans="4:18" x14ac:dyDescent="0.25">
      <c r="D289" s="155"/>
      <c r="L289" s="195"/>
      <c r="M289" s="195"/>
      <c r="N289" s="195"/>
      <c r="O289" s="195"/>
      <c r="P289" s="195"/>
      <c r="Q289" s="195"/>
      <c r="R289" s="195"/>
    </row>
    <row r="290" spans="4:18" x14ac:dyDescent="0.25">
      <c r="D290" s="155"/>
      <c r="L290" s="195"/>
      <c r="M290" s="195"/>
      <c r="N290" s="195"/>
      <c r="O290" s="195"/>
      <c r="P290" s="195"/>
      <c r="Q290" s="195"/>
      <c r="R290" s="195"/>
    </row>
    <row r="291" spans="4:18" x14ac:dyDescent="0.25">
      <c r="D291" s="155"/>
      <c r="L291" s="195"/>
      <c r="M291" s="195"/>
      <c r="N291" s="195"/>
      <c r="O291" s="195"/>
      <c r="P291" s="195"/>
      <c r="Q291" s="195"/>
      <c r="R291" s="195"/>
    </row>
    <row r="292" spans="4:18" x14ac:dyDescent="0.25">
      <c r="D292" s="155"/>
      <c r="L292" s="195"/>
      <c r="M292" s="195"/>
      <c r="N292" s="195"/>
      <c r="O292" s="195"/>
      <c r="P292" s="195"/>
      <c r="Q292" s="195"/>
      <c r="R292" s="195"/>
    </row>
    <row r="293" spans="4:18" x14ac:dyDescent="0.25">
      <c r="D293" s="155"/>
      <c r="L293" s="195"/>
      <c r="M293" s="195"/>
      <c r="N293" s="195"/>
      <c r="O293" s="195"/>
      <c r="P293" s="195"/>
      <c r="Q293" s="195"/>
      <c r="R293" s="195"/>
    </row>
    <row r="294" spans="4:18" x14ac:dyDescent="0.25">
      <c r="D294" s="155"/>
      <c r="L294" s="195"/>
      <c r="M294" s="195"/>
      <c r="N294" s="195"/>
      <c r="O294" s="195"/>
      <c r="P294" s="195"/>
      <c r="Q294" s="195"/>
      <c r="R294" s="195"/>
    </row>
    <row r="295" spans="4:18" x14ac:dyDescent="0.25">
      <c r="D295" s="155"/>
      <c r="L295" s="195"/>
      <c r="M295" s="195"/>
      <c r="N295" s="195"/>
      <c r="O295" s="195"/>
      <c r="P295" s="195"/>
      <c r="Q295" s="195"/>
      <c r="R295" s="195"/>
    </row>
    <row r="296" spans="4:18" x14ac:dyDescent="0.25">
      <c r="D296" s="155"/>
      <c r="L296" s="195"/>
      <c r="M296" s="195"/>
      <c r="N296" s="195"/>
      <c r="O296" s="195"/>
      <c r="P296" s="195"/>
      <c r="Q296" s="195"/>
      <c r="R296" s="195"/>
    </row>
    <row r="297" spans="4:18" x14ac:dyDescent="0.25">
      <c r="D297" s="155"/>
      <c r="L297" s="195"/>
      <c r="M297" s="195"/>
      <c r="N297" s="195"/>
      <c r="O297" s="195"/>
      <c r="P297" s="195"/>
      <c r="Q297" s="195"/>
      <c r="R297" s="195"/>
    </row>
    <row r="298" spans="4:18" x14ac:dyDescent="0.25">
      <c r="D298" s="155"/>
      <c r="L298" s="195"/>
      <c r="M298" s="195"/>
      <c r="N298" s="195"/>
      <c r="O298" s="195"/>
      <c r="P298" s="195"/>
      <c r="Q298" s="195"/>
      <c r="R298" s="195"/>
    </row>
    <row r="299" spans="4:18" x14ac:dyDescent="0.25">
      <c r="D299" s="155"/>
      <c r="L299" s="195"/>
      <c r="M299" s="195"/>
      <c r="N299" s="195"/>
      <c r="O299" s="195"/>
      <c r="P299" s="195"/>
      <c r="Q299" s="195"/>
      <c r="R299" s="195"/>
    </row>
    <row r="300" spans="4:18" x14ac:dyDescent="0.25">
      <c r="D300" s="155"/>
      <c r="L300" s="195"/>
      <c r="M300" s="195"/>
      <c r="N300" s="195"/>
      <c r="O300" s="195"/>
      <c r="P300" s="195"/>
      <c r="Q300" s="195"/>
      <c r="R300" s="195"/>
    </row>
    <row r="301" spans="4:18" x14ac:dyDescent="0.25">
      <c r="D301" s="155"/>
      <c r="L301" s="195"/>
      <c r="M301" s="195"/>
      <c r="N301" s="195"/>
      <c r="O301" s="195"/>
      <c r="P301" s="195"/>
      <c r="Q301" s="195"/>
      <c r="R301" s="195"/>
    </row>
    <row r="302" spans="4:18" x14ac:dyDescent="0.25">
      <c r="D302" s="155"/>
      <c r="L302" s="195"/>
      <c r="M302" s="195"/>
      <c r="N302" s="195"/>
      <c r="O302" s="195"/>
      <c r="P302" s="195"/>
      <c r="Q302" s="195"/>
      <c r="R302" s="195"/>
    </row>
    <row r="303" spans="4:18" x14ac:dyDescent="0.25">
      <c r="D303" s="155"/>
      <c r="L303" s="195"/>
      <c r="M303" s="195"/>
      <c r="N303" s="195"/>
      <c r="O303" s="195"/>
      <c r="P303" s="195"/>
      <c r="Q303" s="195"/>
      <c r="R303" s="195"/>
    </row>
    <row r="304" spans="4:18" x14ac:dyDescent="0.25">
      <c r="D304" s="155"/>
      <c r="L304" s="195"/>
      <c r="M304" s="195"/>
      <c r="N304" s="195"/>
      <c r="O304" s="195"/>
      <c r="P304" s="195"/>
      <c r="Q304" s="195"/>
      <c r="R304" s="195"/>
    </row>
    <row r="305" spans="4:18" x14ac:dyDescent="0.25">
      <c r="D305" s="155"/>
      <c r="L305" s="195"/>
      <c r="M305" s="195"/>
      <c r="N305" s="195"/>
      <c r="O305" s="195"/>
      <c r="P305" s="195"/>
      <c r="Q305" s="195"/>
      <c r="R305" s="195"/>
    </row>
    <row r="306" spans="4:18" x14ac:dyDescent="0.25">
      <c r="D306" s="155"/>
      <c r="L306" s="195"/>
      <c r="M306" s="195"/>
      <c r="N306" s="195"/>
      <c r="O306" s="195"/>
      <c r="P306" s="195"/>
      <c r="Q306" s="195"/>
      <c r="R306" s="195"/>
    </row>
    <row r="307" spans="4:18" x14ac:dyDescent="0.25">
      <c r="D307" s="155"/>
      <c r="L307" s="195"/>
      <c r="M307" s="195"/>
      <c r="N307" s="195"/>
      <c r="O307" s="195"/>
      <c r="P307" s="195"/>
      <c r="Q307" s="195"/>
      <c r="R307" s="195"/>
    </row>
    <row r="308" spans="4:18" x14ac:dyDescent="0.25">
      <c r="D308" s="155"/>
      <c r="L308" s="195"/>
      <c r="M308" s="195"/>
      <c r="N308" s="195"/>
      <c r="O308" s="195"/>
      <c r="P308" s="195"/>
      <c r="Q308" s="195"/>
      <c r="R308" s="195"/>
    </row>
    <row r="309" spans="4:18" x14ac:dyDescent="0.25">
      <c r="D309" s="155"/>
      <c r="L309" s="195"/>
      <c r="M309" s="195"/>
      <c r="N309" s="195"/>
      <c r="O309" s="195"/>
      <c r="P309" s="195"/>
      <c r="Q309" s="195"/>
      <c r="R309" s="195"/>
    </row>
    <row r="310" spans="4:18" x14ac:dyDescent="0.25">
      <c r="D310" s="155"/>
      <c r="L310" s="195"/>
      <c r="M310" s="195"/>
      <c r="N310" s="195"/>
      <c r="O310" s="195"/>
      <c r="P310" s="195"/>
      <c r="Q310" s="195"/>
      <c r="R310" s="195"/>
    </row>
    <row r="311" spans="4:18" x14ac:dyDescent="0.25">
      <c r="D311" s="155"/>
      <c r="L311" s="195"/>
      <c r="M311" s="195"/>
      <c r="N311" s="195"/>
      <c r="O311" s="195"/>
      <c r="P311" s="195"/>
      <c r="Q311" s="195"/>
      <c r="R311" s="195"/>
    </row>
    <row r="312" spans="4:18" x14ac:dyDescent="0.25">
      <c r="D312" s="155"/>
      <c r="L312" s="195"/>
      <c r="M312" s="195"/>
      <c r="N312" s="195"/>
      <c r="O312" s="195"/>
      <c r="P312" s="195"/>
      <c r="Q312" s="195"/>
      <c r="R312" s="195"/>
    </row>
    <row r="313" spans="4:18" x14ac:dyDescent="0.25">
      <c r="D313" s="155"/>
      <c r="L313" s="195"/>
      <c r="M313" s="195"/>
      <c r="N313" s="195"/>
      <c r="O313" s="195"/>
      <c r="P313" s="195"/>
      <c r="Q313" s="195"/>
      <c r="R313" s="195"/>
    </row>
    <row r="314" spans="4:18" x14ac:dyDescent="0.25">
      <c r="D314" s="155"/>
      <c r="L314" s="195"/>
      <c r="M314" s="195"/>
      <c r="N314" s="195"/>
      <c r="O314" s="195"/>
      <c r="P314" s="195"/>
      <c r="Q314" s="195"/>
      <c r="R314" s="195"/>
    </row>
    <row r="315" spans="4:18" x14ac:dyDescent="0.25">
      <c r="D315" s="155"/>
      <c r="L315" s="195"/>
      <c r="M315" s="195"/>
      <c r="N315" s="195"/>
      <c r="O315" s="195"/>
      <c r="P315" s="195"/>
      <c r="Q315" s="195"/>
      <c r="R315" s="195"/>
    </row>
    <row r="316" spans="4:18" x14ac:dyDescent="0.25">
      <c r="D316" s="155"/>
      <c r="L316" s="195"/>
      <c r="M316" s="195"/>
      <c r="N316" s="195"/>
      <c r="O316" s="195"/>
      <c r="P316" s="195"/>
      <c r="Q316" s="195"/>
      <c r="R316" s="195"/>
    </row>
    <row r="317" spans="4:18" x14ac:dyDescent="0.25">
      <c r="D317" s="155"/>
      <c r="L317" s="195"/>
      <c r="M317" s="195"/>
      <c r="N317" s="195"/>
      <c r="O317" s="195"/>
      <c r="P317" s="195"/>
      <c r="Q317" s="195"/>
      <c r="R317" s="195"/>
    </row>
    <row r="318" spans="4:18" x14ac:dyDescent="0.25">
      <c r="D318" s="155"/>
      <c r="L318" s="195"/>
      <c r="M318" s="195"/>
      <c r="N318" s="195"/>
      <c r="O318" s="195"/>
      <c r="P318" s="195"/>
      <c r="Q318" s="195"/>
      <c r="R318" s="195"/>
    </row>
    <row r="319" spans="4:18" x14ac:dyDescent="0.25">
      <c r="D319" s="155"/>
      <c r="L319" s="195"/>
      <c r="M319" s="195"/>
      <c r="N319" s="195"/>
      <c r="O319" s="195"/>
      <c r="P319" s="195"/>
      <c r="Q319" s="195"/>
      <c r="R319" s="195"/>
    </row>
    <row r="320" spans="4:18" x14ac:dyDescent="0.25">
      <c r="D320" s="155"/>
      <c r="L320" s="195"/>
      <c r="M320" s="195"/>
      <c r="N320" s="195"/>
      <c r="O320" s="195"/>
      <c r="P320" s="195"/>
      <c r="Q320" s="195"/>
      <c r="R320" s="195"/>
    </row>
    <row r="321" spans="4:18" x14ac:dyDescent="0.25">
      <c r="D321" s="155"/>
      <c r="L321" s="195"/>
      <c r="M321" s="195"/>
      <c r="N321" s="195"/>
      <c r="O321" s="195"/>
      <c r="P321" s="195"/>
      <c r="Q321" s="195"/>
      <c r="R321" s="195"/>
    </row>
    <row r="322" spans="4:18" x14ac:dyDescent="0.25">
      <c r="D322" s="155"/>
      <c r="L322" s="195"/>
      <c r="M322" s="195"/>
      <c r="N322" s="195"/>
      <c r="O322" s="195"/>
      <c r="P322" s="195"/>
      <c r="Q322" s="195"/>
      <c r="R322" s="195"/>
    </row>
    <row r="323" spans="4:18" x14ac:dyDescent="0.25">
      <c r="D323" s="155"/>
      <c r="L323" s="195"/>
      <c r="M323" s="195"/>
      <c r="N323" s="195"/>
      <c r="O323" s="195"/>
      <c r="P323" s="195"/>
      <c r="Q323" s="195"/>
      <c r="R323" s="195"/>
    </row>
    <row r="324" spans="4:18" x14ac:dyDescent="0.25">
      <c r="D324" s="155"/>
      <c r="L324" s="195"/>
      <c r="M324" s="195"/>
      <c r="N324" s="195"/>
      <c r="O324" s="195"/>
      <c r="P324" s="195"/>
      <c r="Q324" s="195"/>
      <c r="R324" s="195"/>
    </row>
    <row r="325" spans="4:18" x14ac:dyDescent="0.25">
      <c r="D325" s="155"/>
      <c r="L325" s="195"/>
      <c r="M325" s="195"/>
      <c r="N325" s="195"/>
      <c r="O325" s="195"/>
      <c r="P325" s="195"/>
      <c r="Q325" s="195"/>
      <c r="R325" s="195"/>
    </row>
    <row r="326" spans="4:18" x14ac:dyDescent="0.25">
      <c r="D326" s="155"/>
      <c r="L326" s="195"/>
      <c r="M326" s="195"/>
      <c r="N326" s="195"/>
      <c r="O326" s="195"/>
      <c r="P326" s="195"/>
      <c r="Q326" s="195"/>
      <c r="R326" s="195"/>
    </row>
    <row r="327" spans="4:18" x14ac:dyDescent="0.25">
      <c r="D327" s="155"/>
      <c r="L327" s="195"/>
      <c r="M327" s="195"/>
      <c r="N327" s="195"/>
      <c r="O327" s="195"/>
      <c r="P327" s="195"/>
      <c r="Q327" s="195"/>
      <c r="R327" s="195"/>
    </row>
    <row r="328" spans="4:18" x14ac:dyDescent="0.25">
      <c r="D328" s="155"/>
      <c r="L328" s="195"/>
      <c r="M328" s="195"/>
      <c r="N328" s="195"/>
      <c r="O328" s="195"/>
      <c r="P328" s="195"/>
      <c r="Q328" s="195"/>
      <c r="R328" s="195"/>
    </row>
    <row r="329" spans="4:18" x14ac:dyDescent="0.25">
      <c r="D329" s="155"/>
      <c r="L329" s="195"/>
      <c r="M329" s="195"/>
      <c r="N329" s="195"/>
      <c r="O329" s="195"/>
      <c r="P329" s="195"/>
      <c r="Q329" s="195"/>
      <c r="R329" s="195"/>
    </row>
    <row r="330" spans="4:18" x14ac:dyDescent="0.25">
      <c r="D330" s="155"/>
      <c r="L330" s="195"/>
      <c r="M330" s="195"/>
      <c r="N330" s="195"/>
      <c r="O330" s="195"/>
      <c r="P330" s="195"/>
      <c r="Q330" s="195"/>
      <c r="R330" s="195"/>
    </row>
    <row r="331" spans="4:18" x14ac:dyDescent="0.25">
      <c r="D331" s="155"/>
      <c r="L331" s="195"/>
      <c r="M331" s="195"/>
      <c r="N331" s="195"/>
      <c r="O331" s="195"/>
      <c r="P331" s="195"/>
      <c r="Q331" s="195"/>
      <c r="R331" s="195"/>
    </row>
    <row r="332" spans="4:18" x14ac:dyDescent="0.25">
      <c r="D332" s="155"/>
      <c r="L332" s="195"/>
      <c r="M332" s="195"/>
      <c r="N332" s="195"/>
      <c r="O332" s="195"/>
      <c r="P332" s="195"/>
      <c r="Q332" s="195"/>
      <c r="R332" s="195"/>
    </row>
    <row r="333" spans="4:18" x14ac:dyDescent="0.25">
      <c r="D333" s="155"/>
      <c r="L333" s="195"/>
      <c r="M333" s="195"/>
      <c r="N333" s="195"/>
      <c r="O333" s="195"/>
      <c r="P333" s="195"/>
      <c r="Q333" s="195"/>
      <c r="R333" s="195"/>
    </row>
    <row r="334" spans="4:18" x14ac:dyDescent="0.25">
      <c r="D334" s="155"/>
      <c r="L334" s="195"/>
      <c r="M334" s="195"/>
      <c r="N334" s="195"/>
      <c r="O334" s="195"/>
      <c r="P334" s="195"/>
      <c r="Q334" s="195"/>
      <c r="R334" s="195"/>
    </row>
    <row r="335" spans="4:18" x14ac:dyDescent="0.25">
      <c r="D335" s="155"/>
      <c r="L335" s="195"/>
      <c r="M335" s="195"/>
      <c r="N335" s="195"/>
      <c r="O335" s="195"/>
      <c r="P335" s="195"/>
      <c r="Q335" s="195"/>
      <c r="R335" s="195"/>
    </row>
    <row r="336" spans="4:18" x14ac:dyDescent="0.25">
      <c r="D336" s="155"/>
      <c r="L336" s="195"/>
      <c r="M336" s="195"/>
      <c r="N336" s="195"/>
      <c r="O336" s="195"/>
      <c r="P336" s="195"/>
      <c r="Q336" s="195"/>
      <c r="R336" s="195"/>
    </row>
    <row r="337" spans="4:18" x14ac:dyDescent="0.25">
      <c r="D337" s="155"/>
      <c r="L337" s="195"/>
      <c r="M337" s="195"/>
      <c r="N337" s="195"/>
      <c r="O337" s="195"/>
      <c r="P337" s="195"/>
      <c r="Q337" s="195"/>
      <c r="R337" s="195"/>
    </row>
    <row r="338" spans="4:18" x14ac:dyDescent="0.25">
      <c r="D338" s="155"/>
      <c r="L338" s="195"/>
      <c r="M338" s="195"/>
      <c r="N338" s="195"/>
      <c r="O338" s="195"/>
      <c r="P338" s="195"/>
      <c r="Q338" s="195"/>
      <c r="R338" s="195"/>
    </row>
    <row r="339" spans="4:18" x14ac:dyDescent="0.25">
      <c r="D339" s="155"/>
      <c r="L339" s="195"/>
      <c r="M339" s="195"/>
      <c r="N339" s="195"/>
      <c r="O339" s="195"/>
      <c r="P339" s="195"/>
      <c r="Q339" s="195"/>
      <c r="R339" s="195"/>
    </row>
    <row r="340" spans="4:18" x14ac:dyDescent="0.25">
      <c r="D340" s="155"/>
      <c r="L340" s="195"/>
      <c r="M340" s="195"/>
      <c r="N340" s="195"/>
      <c r="O340" s="195"/>
      <c r="P340" s="195"/>
      <c r="Q340" s="195"/>
      <c r="R340" s="195"/>
    </row>
    <row r="341" spans="4:18" x14ac:dyDescent="0.25">
      <c r="D341" s="155"/>
      <c r="L341" s="195"/>
      <c r="M341" s="195"/>
      <c r="N341" s="195"/>
      <c r="O341" s="195"/>
      <c r="P341" s="195"/>
      <c r="Q341" s="195"/>
      <c r="R341" s="195"/>
    </row>
    <row r="342" spans="4:18" x14ac:dyDescent="0.25">
      <c r="D342" s="155"/>
      <c r="L342" s="195"/>
      <c r="M342" s="195"/>
      <c r="N342" s="195"/>
      <c r="O342" s="195"/>
      <c r="P342" s="195"/>
      <c r="Q342" s="195"/>
      <c r="R342" s="195"/>
    </row>
    <row r="343" spans="4:18" x14ac:dyDescent="0.25">
      <c r="D343" s="155"/>
      <c r="L343" s="195"/>
      <c r="M343" s="195"/>
      <c r="N343" s="195"/>
      <c r="O343" s="195"/>
      <c r="P343" s="195"/>
      <c r="Q343" s="195"/>
      <c r="R343" s="195"/>
    </row>
    <row r="344" spans="4:18" x14ac:dyDescent="0.25">
      <c r="D344" s="155"/>
      <c r="L344" s="195"/>
      <c r="M344" s="195"/>
      <c r="N344" s="195"/>
      <c r="O344" s="195"/>
      <c r="P344" s="195"/>
      <c r="Q344" s="195"/>
      <c r="R344" s="195"/>
    </row>
    <row r="345" spans="4:18" x14ac:dyDescent="0.25">
      <c r="D345" s="155"/>
      <c r="L345" s="195"/>
      <c r="M345" s="195"/>
      <c r="N345" s="195"/>
      <c r="O345" s="195"/>
      <c r="P345" s="195"/>
      <c r="Q345" s="195"/>
      <c r="R345" s="195"/>
    </row>
    <row r="346" spans="4:18" x14ac:dyDescent="0.25">
      <c r="D346" s="155"/>
      <c r="L346" s="195"/>
      <c r="M346" s="195"/>
      <c r="N346" s="195"/>
      <c r="O346" s="195"/>
      <c r="P346" s="195"/>
      <c r="Q346" s="195"/>
      <c r="R346" s="195"/>
    </row>
    <row r="347" spans="4:18" x14ac:dyDescent="0.25">
      <c r="D347" s="155"/>
      <c r="L347" s="195"/>
      <c r="M347" s="195"/>
      <c r="N347" s="195"/>
      <c r="O347" s="195"/>
      <c r="P347" s="195"/>
      <c r="Q347" s="195"/>
      <c r="R347" s="195"/>
    </row>
    <row r="348" spans="4:18" x14ac:dyDescent="0.25">
      <c r="D348" s="155"/>
      <c r="L348" s="195"/>
      <c r="M348" s="195"/>
      <c r="N348" s="195"/>
      <c r="O348" s="195"/>
      <c r="P348" s="195"/>
      <c r="Q348" s="195"/>
      <c r="R348" s="195"/>
    </row>
    <row r="349" spans="4:18" x14ac:dyDescent="0.25">
      <c r="D349" s="155"/>
      <c r="L349" s="195"/>
      <c r="M349" s="195"/>
      <c r="N349" s="195"/>
      <c r="O349" s="195"/>
      <c r="P349" s="195"/>
      <c r="Q349" s="195"/>
      <c r="R349" s="195"/>
    </row>
    <row r="350" spans="4:18" x14ac:dyDescent="0.25">
      <c r="D350" s="155"/>
      <c r="L350" s="195"/>
      <c r="M350" s="195"/>
      <c r="N350" s="195"/>
      <c r="O350" s="195"/>
      <c r="P350" s="195"/>
      <c r="Q350" s="195"/>
      <c r="R350" s="195"/>
    </row>
    <row r="351" spans="4:18" x14ac:dyDescent="0.25">
      <c r="D351" s="155"/>
      <c r="L351" s="195"/>
      <c r="M351" s="195"/>
      <c r="N351" s="195"/>
      <c r="O351" s="195"/>
      <c r="P351" s="195"/>
      <c r="Q351" s="195"/>
      <c r="R351" s="195"/>
    </row>
    <row r="352" spans="4:18" x14ac:dyDescent="0.25">
      <c r="D352" s="155"/>
      <c r="L352" s="195"/>
      <c r="M352" s="195"/>
      <c r="N352" s="195"/>
      <c r="O352" s="195"/>
      <c r="P352" s="195"/>
      <c r="Q352" s="195"/>
      <c r="R352" s="195"/>
    </row>
    <row r="353" spans="4:18" x14ac:dyDescent="0.25">
      <c r="D353" s="155"/>
      <c r="L353" s="195"/>
      <c r="M353" s="195"/>
      <c r="N353" s="195"/>
      <c r="O353" s="195"/>
      <c r="P353" s="195"/>
      <c r="Q353" s="195"/>
      <c r="R353" s="195"/>
    </row>
    <row r="354" spans="4:18" x14ac:dyDescent="0.25">
      <c r="D354" s="155"/>
      <c r="L354" s="195"/>
      <c r="M354" s="195"/>
      <c r="N354" s="195"/>
      <c r="O354" s="195"/>
      <c r="P354" s="195"/>
      <c r="Q354" s="195"/>
      <c r="R354" s="195"/>
    </row>
    <row r="355" spans="4:18" x14ac:dyDescent="0.25">
      <c r="D355" s="155"/>
      <c r="L355" s="195"/>
      <c r="M355" s="195"/>
      <c r="N355" s="195"/>
      <c r="O355" s="195"/>
      <c r="P355" s="195"/>
      <c r="Q355" s="195"/>
      <c r="R355" s="195"/>
    </row>
    <row r="356" spans="4:18" x14ac:dyDescent="0.25">
      <c r="D356" s="155"/>
      <c r="L356" s="195"/>
      <c r="M356" s="195"/>
      <c r="N356" s="195"/>
      <c r="O356" s="195"/>
      <c r="P356" s="195"/>
      <c r="Q356" s="195"/>
      <c r="R356" s="195"/>
    </row>
    <row r="357" spans="4:18" x14ac:dyDescent="0.25">
      <c r="D357" s="155"/>
      <c r="L357" s="195"/>
      <c r="M357" s="195"/>
      <c r="N357" s="195"/>
      <c r="O357" s="195"/>
      <c r="P357" s="195"/>
      <c r="Q357" s="195"/>
      <c r="R357" s="195"/>
    </row>
    <row r="358" spans="4:18" x14ac:dyDescent="0.25">
      <c r="D358" s="155"/>
      <c r="L358" s="195"/>
      <c r="M358" s="195"/>
      <c r="N358" s="195"/>
      <c r="O358" s="195"/>
      <c r="P358" s="195"/>
      <c r="Q358" s="195"/>
      <c r="R358" s="195"/>
    </row>
    <row r="359" spans="4:18" x14ac:dyDescent="0.25">
      <c r="D359" s="155"/>
      <c r="L359" s="195"/>
      <c r="M359" s="195"/>
      <c r="N359" s="195"/>
      <c r="O359" s="195"/>
      <c r="P359" s="195"/>
      <c r="Q359" s="195"/>
      <c r="R359" s="195"/>
    </row>
    <row r="360" spans="4:18" x14ac:dyDescent="0.25">
      <c r="D360" s="155"/>
      <c r="L360" s="195"/>
      <c r="M360" s="195"/>
      <c r="N360" s="195"/>
      <c r="O360" s="195"/>
      <c r="P360" s="195"/>
      <c r="Q360" s="195"/>
      <c r="R360" s="195"/>
    </row>
    <row r="361" spans="4:18" x14ac:dyDescent="0.25">
      <c r="D361" s="155"/>
      <c r="L361" s="195"/>
      <c r="M361" s="195"/>
      <c r="N361" s="195"/>
      <c r="O361" s="195"/>
      <c r="P361" s="195"/>
      <c r="Q361" s="195"/>
      <c r="R361" s="195"/>
    </row>
    <row r="362" spans="4:18" x14ac:dyDescent="0.25">
      <c r="D362" s="155"/>
      <c r="L362" s="195"/>
      <c r="M362" s="195"/>
      <c r="N362" s="195"/>
      <c r="O362" s="195"/>
      <c r="P362" s="195"/>
      <c r="Q362" s="195"/>
      <c r="R362" s="195"/>
    </row>
    <row r="363" spans="4:18" x14ac:dyDescent="0.25">
      <c r="D363" s="155"/>
      <c r="L363" s="195"/>
      <c r="M363" s="195"/>
      <c r="N363" s="195"/>
      <c r="O363" s="195"/>
      <c r="P363" s="195"/>
      <c r="Q363" s="195"/>
      <c r="R363" s="195"/>
    </row>
    <row r="364" spans="4:18" x14ac:dyDescent="0.25">
      <c r="D364" s="155"/>
      <c r="L364" s="195"/>
      <c r="M364" s="195"/>
      <c r="N364" s="195"/>
      <c r="O364" s="195"/>
      <c r="P364" s="195"/>
      <c r="Q364" s="195"/>
      <c r="R364" s="195"/>
    </row>
    <row r="365" spans="4:18" x14ac:dyDescent="0.25">
      <c r="D365" s="155"/>
      <c r="L365" s="195"/>
      <c r="M365" s="195"/>
      <c r="N365" s="195"/>
      <c r="O365" s="195"/>
      <c r="P365" s="195"/>
      <c r="Q365" s="195"/>
      <c r="R365" s="195"/>
    </row>
    <row r="366" spans="4:18" x14ac:dyDescent="0.25">
      <c r="D366" s="155"/>
      <c r="L366" s="195"/>
      <c r="M366" s="195"/>
      <c r="N366" s="195"/>
      <c r="O366" s="195"/>
      <c r="P366" s="195"/>
      <c r="Q366" s="195"/>
      <c r="R366" s="195"/>
    </row>
    <row r="367" spans="4:18" x14ac:dyDescent="0.25">
      <c r="D367" s="155"/>
      <c r="L367" s="195"/>
      <c r="M367" s="195"/>
      <c r="N367" s="195"/>
      <c r="O367" s="195"/>
      <c r="P367" s="195"/>
      <c r="Q367" s="195"/>
      <c r="R367" s="195"/>
    </row>
    <row r="368" spans="4:18" x14ac:dyDescent="0.25">
      <c r="D368" s="155"/>
      <c r="L368" s="195"/>
      <c r="M368" s="195"/>
      <c r="N368" s="195"/>
      <c r="O368" s="195"/>
      <c r="P368" s="195"/>
      <c r="Q368" s="195"/>
      <c r="R368" s="195"/>
    </row>
    <row r="369" spans="4:18" x14ac:dyDescent="0.25">
      <c r="D369" s="155"/>
      <c r="L369" s="195"/>
      <c r="M369" s="195"/>
      <c r="N369" s="195"/>
      <c r="O369" s="195"/>
      <c r="P369" s="195"/>
      <c r="Q369" s="195"/>
      <c r="R369" s="195"/>
    </row>
    <row r="370" spans="4:18" x14ac:dyDescent="0.25">
      <c r="D370" s="155"/>
      <c r="L370" s="195"/>
      <c r="M370" s="195"/>
      <c r="N370" s="195"/>
      <c r="O370" s="195"/>
      <c r="P370" s="195"/>
      <c r="Q370" s="195"/>
      <c r="R370" s="195"/>
    </row>
    <row r="371" spans="4:18" x14ac:dyDescent="0.25">
      <c r="D371" s="155"/>
      <c r="L371" s="195"/>
      <c r="M371" s="195"/>
      <c r="N371" s="195"/>
      <c r="O371" s="195"/>
      <c r="P371" s="195"/>
      <c r="Q371" s="195"/>
      <c r="R371" s="195"/>
    </row>
    <row r="372" spans="4:18" x14ac:dyDescent="0.25">
      <c r="D372" s="155"/>
      <c r="L372" s="195"/>
      <c r="M372" s="195"/>
      <c r="N372" s="195"/>
      <c r="O372" s="195"/>
      <c r="P372" s="195"/>
      <c r="Q372" s="195"/>
      <c r="R372" s="195"/>
    </row>
    <row r="373" spans="4:18" x14ac:dyDescent="0.25">
      <c r="D373" s="155"/>
      <c r="L373" s="195"/>
      <c r="M373" s="195"/>
      <c r="N373" s="195"/>
      <c r="O373" s="195"/>
      <c r="P373" s="195"/>
      <c r="Q373" s="195"/>
      <c r="R373" s="195"/>
    </row>
    <row r="374" spans="4:18" x14ac:dyDescent="0.25">
      <c r="D374" s="155"/>
      <c r="L374" s="195"/>
      <c r="M374" s="195"/>
      <c r="N374" s="195"/>
      <c r="O374" s="195"/>
      <c r="P374" s="195"/>
      <c r="Q374" s="195"/>
      <c r="R374" s="195"/>
    </row>
    <row r="375" spans="4:18" x14ac:dyDescent="0.25">
      <c r="D375" s="155"/>
      <c r="L375" s="195"/>
      <c r="M375" s="195"/>
      <c r="N375" s="195"/>
      <c r="O375" s="195"/>
      <c r="P375" s="195"/>
      <c r="Q375" s="195"/>
      <c r="R375" s="195"/>
    </row>
    <row r="376" spans="4:18" x14ac:dyDescent="0.25">
      <c r="D376" s="155"/>
      <c r="L376" s="195"/>
      <c r="M376" s="195"/>
      <c r="N376" s="195"/>
      <c r="O376" s="195"/>
      <c r="P376" s="195"/>
      <c r="Q376" s="195"/>
      <c r="R376" s="195"/>
    </row>
    <row r="377" spans="4:18" x14ac:dyDescent="0.25">
      <c r="D377" s="155"/>
      <c r="L377" s="195"/>
      <c r="M377" s="195"/>
      <c r="N377" s="195"/>
      <c r="O377" s="195"/>
      <c r="P377" s="195"/>
      <c r="Q377" s="195"/>
      <c r="R377" s="195"/>
    </row>
    <row r="378" spans="4:18" x14ac:dyDescent="0.25">
      <c r="D378" s="155"/>
      <c r="L378" s="195"/>
      <c r="M378" s="195"/>
      <c r="N378" s="195"/>
      <c r="O378" s="195"/>
      <c r="P378" s="195"/>
      <c r="Q378" s="195"/>
      <c r="R378" s="195"/>
    </row>
    <row r="379" spans="4:18" x14ac:dyDescent="0.25">
      <c r="D379" s="155"/>
      <c r="L379" s="195"/>
      <c r="M379" s="195"/>
      <c r="N379" s="195"/>
      <c r="O379" s="195"/>
      <c r="P379" s="195"/>
      <c r="Q379" s="195"/>
      <c r="R379" s="195"/>
    </row>
    <row r="380" spans="4:18" x14ac:dyDescent="0.25">
      <c r="D380" s="155"/>
      <c r="L380" s="195"/>
      <c r="M380" s="195"/>
      <c r="N380" s="195"/>
      <c r="O380" s="195"/>
      <c r="P380" s="195"/>
      <c r="Q380" s="195"/>
      <c r="R380" s="195"/>
    </row>
    <row r="381" spans="4:18" x14ac:dyDescent="0.25">
      <c r="D381" s="155"/>
      <c r="L381" s="195"/>
      <c r="M381" s="195"/>
      <c r="N381" s="195"/>
      <c r="O381" s="195"/>
      <c r="P381" s="195"/>
      <c r="Q381" s="195"/>
      <c r="R381" s="195"/>
    </row>
    <row r="382" spans="4:18" x14ac:dyDescent="0.25">
      <c r="D382" s="155"/>
      <c r="L382" s="195"/>
      <c r="M382" s="195"/>
      <c r="N382" s="195"/>
      <c r="O382" s="195"/>
      <c r="P382" s="195"/>
      <c r="Q382" s="195"/>
      <c r="R382" s="195"/>
    </row>
    <row r="383" spans="4:18" x14ac:dyDescent="0.25">
      <c r="D383" s="155"/>
      <c r="L383" s="195"/>
      <c r="M383" s="195"/>
      <c r="N383" s="195"/>
      <c r="O383" s="195"/>
      <c r="P383" s="195"/>
      <c r="Q383" s="195"/>
      <c r="R383" s="195"/>
    </row>
    <row r="384" spans="4:18" x14ac:dyDescent="0.25">
      <c r="D384" s="155"/>
      <c r="L384" s="195"/>
      <c r="M384" s="195"/>
      <c r="N384" s="195"/>
      <c r="O384" s="195"/>
      <c r="P384" s="195"/>
      <c r="Q384" s="195"/>
      <c r="R384" s="195"/>
    </row>
    <row r="385" spans="4:18" x14ac:dyDescent="0.25">
      <c r="D385" s="155"/>
      <c r="L385" s="195"/>
      <c r="M385" s="195"/>
      <c r="N385" s="195"/>
      <c r="O385" s="195"/>
      <c r="P385" s="195"/>
      <c r="Q385" s="195"/>
      <c r="R385" s="195"/>
    </row>
    <row r="386" spans="4:18" x14ac:dyDescent="0.25">
      <c r="D386" s="155"/>
      <c r="L386" s="195"/>
      <c r="M386" s="195"/>
      <c r="N386" s="195"/>
      <c r="O386" s="195"/>
      <c r="P386" s="195"/>
      <c r="Q386" s="195"/>
      <c r="R386" s="195"/>
    </row>
    <row r="387" spans="4:18" x14ac:dyDescent="0.25">
      <c r="D387" s="155"/>
      <c r="L387" s="195"/>
      <c r="M387" s="195"/>
      <c r="N387" s="195"/>
      <c r="O387" s="195"/>
      <c r="P387" s="195"/>
      <c r="Q387" s="195"/>
      <c r="R387" s="195"/>
    </row>
    <row r="388" spans="4:18" x14ac:dyDescent="0.25">
      <c r="D388" s="155"/>
      <c r="L388" s="195"/>
      <c r="M388" s="195"/>
      <c r="N388" s="195"/>
      <c r="O388" s="195"/>
      <c r="P388" s="195"/>
      <c r="Q388" s="195"/>
      <c r="R388" s="195"/>
    </row>
    <row r="389" spans="4:18" x14ac:dyDescent="0.25">
      <c r="D389" s="155"/>
      <c r="L389" s="195"/>
      <c r="M389" s="195"/>
      <c r="N389" s="195"/>
      <c r="O389" s="195"/>
      <c r="P389" s="195"/>
      <c r="Q389" s="195"/>
      <c r="R389" s="195"/>
    </row>
    <row r="390" spans="4:18" x14ac:dyDescent="0.25">
      <c r="D390" s="155"/>
      <c r="L390" s="195"/>
      <c r="M390" s="195"/>
      <c r="N390" s="195"/>
      <c r="O390" s="195"/>
      <c r="P390" s="195"/>
      <c r="Q390" s="195"/>
      <c r="R390" s="195"/>
    </row>
    <row r="391" spans="4:18" x14ac:dyDescent="0.25">
      <c r="D391" s="155"/>
      <c r="L391" s="195"/>
      <c r="M391" s="195"/>
      <c r="N391" s="195"/>
      <c r="O391" s="195"/>
      <c r="P391" s="195"/>
      <c r="Q391" s="195"/>
      <c r="R391" s="195"/>
    </row>
    <row r="392" spans="4:18" x14ac:dyDescent="0.25">
      <c r="D392" s="155"/>
      <c r="L392" s="195"/>
      <c r="M392" s="195"/>
      <c r="N392" s="195"/>
      <c r="O392" s="195"/>
      <c r="P392" s="195"/>
      <c r="Q392" s="195"/>
      <c r="R392" s="195"/>
    </row>
    <row r="393" spans="4:18" x14ac:dyDescent="0.25">
      <c r="D393" s="155"/>
      <c r="L393" s="195"/>
      <c r="M393" s="195"/>
      <c r="N393" s="195"/>
      <c r="O393" s="195"/>
      <c r="P393" s="195"/>
      <c r="Q393" s="195"/>
      <c r="R393" s="195"/>
    </row>
    <row r="394" spans="4:18" x14ac:dyDescent="0.25">
      <c r="D394" s="155"/>
      <c r="L394" s="195"/>
      <c r="M394" s="195"/>
      <c r="N394" s="195"/>
      <c r="O394" s="195"/>
      <c r="P394" s="195"/>
      <c r="Q394" s="195"/>
      <c r="R394" s="195"/>
    </row>
    <row r="395" spans="4:18" x14ac:dyDescent="0.25">
      <c r="D395" s="155"/>
      <c r="L395" s="195"/>
      <c r="M395" s="195"/>
      <c r="N395" s="195"/>
      <c r="O395" s="195"/>
      <c r="P395" s="195"/>
      <c r="Q395" s="195"/>
      <c r="R395" s="195"/>
    </row>
    <row r="396" spans="4:18" x14ac:dyDescent="0.25">
      <c r="D396" s="155"/>
      <c r="L396" s="195"/>
      <c r="M396" s="195"/>
      <c r="N396" s="195"/>
      <c r="O396" s="195"/>
      <c r="P396" s="195"/>
      <c r="Q396" s="195"/>
      <c r="R396" s="195"/>
    </row>
    <row r="397" spans="4:18" x14ac:dyDescent="0.25">
      <c r="D397" s="155"/>
      <c r="L397" s="195"/>
      <c r="M397" s="195"/>
      <c r="N397" s="195"/>
      <c r="O397" s="195"/>
      <c r="P397" s="195"/>
      <c r="Q397" s="195"/>
      <c r="R397" s="195"/>
    </row>
    <row r="398" spans="4:18" x14ac:dyDescent="0.25">
      <c r="D398" s="155"/>
      <c r="L398" s="195"/>
      <c r="M398" s="195"/>
      <c r="N398" s="195"/>
      <c r="O398" s="195"/>
      <c r="P398" s="195"/>
      <c r="Q398" s="195"/>
      <c r="R398" s="195"/>
    </row>
    <row r="399" spans="4:18" x14ac:dyDescent="0.25">
      <c r="D399" s="155"/>
      <c r="L399" s="195"/>
      <c r="M399" s="195"/>
      <c r="N399" s="195"/>
      <c r="O399" s="195"/>
      <c r="P399" s="195"/>
      <c r="Q399" s="195"/>
      <c r="R399" s="195"/>
    </row>
    <row r="400" spans="4:18" x14ac:dyDescent="0.25">
      <c r="D400" s="155"/>
      <c r="L400" s="195"/>
      <c r="M400" s="195"/>
      <c r="N400" s="195"/>
      <c r="O400" s="195"/>
      <c r="P400" s="195"/>
      <c r="Q400" s="195"/>
      <c r="R400" s="195"/>
    </row>
    <row r="401" spans="4:18" x14ac:dyDescent="0.25">
      <c r="D401" s="155"/>
      <c r="L401" s="195"/>
      <c r="M401" s="195"/>
      <c r="N401" s="195"/>
      <c r="O401" s="195"/>
      <c r="P401" s="195"/>
      <c r="Q401" s="195"/>
      <c r="R401" s="195"/>
    </row>
    <row r="402" spans="4:18" x14ac:dyDescent="0.25">
      <c r="D402" s="155"/>
      <c r="L402" s="195"/>
      <c r="M402" s="195"/>
      <c r="N402" s="195"/>
      <c r="O402" s="195"/>
      <c r="P402" s="195"/>
      <c r="Q402" s="195"/>
      <c r="R402" s="195"/>
    </row>
    <row r="403" spans="4:18" x14ac:dyDescent="0.25">
      <c r="D403" s="155"/>
      <c r="L403" s="195"/>
      <c r="M403" s="195"/>
      <c r="N403" s="195"/>
      <c r="O403" s="195"/>
      <c r="P403" s="195"/>
      <c r="Q403" s="195"/>
      <c r="R403" s="195"/>
    </row>
    <row r="404" spans="4:18" x14ac:dyDescent="0.25">
      <c r="D404" s="155"/>
      <c r="L404" s="195"/>
      <c r="M404" s="195"/>
      <c r="N404" s="195"/>
      <c r="O404" s="195"/>
      <c r="P404" s="195"/>
      <c r="Q404" s="195"/>
      <c r="R404" s="195"/>
    </row>
    <row r="405" spans="4:18" x14ac:dyDescent="0.25">
      <c r="D405" s="155"/>
      <c r="L405" s="195"/>
      <c r="M405" s="195"/>
      <c r="N405" s="195"/>
      <c r="O405" s="195"/>
      <c r="P405" s="195"/>
      <c r="Q405" s="195"/>
      <c r="R405" s="195"/>
    </row>
    <row r="406" spans="4:18" x14ac:dyDescent="0.25">
      <c r="D406" s="155"/>
      <c r="L406" s="195"/>
      <c r="M406" s="195"/>
      <c r="N406" s="195"/>
      <c r="O406" s="195"/>
      <c r="P406" s="195"/>
      <c r="Q406" s="195"/>
      <c r="R406" s="195"/>
    </row>
    <row r="407" spans="4:18" x14ac:dyDescent="0.25">
      <c r="D407" s="155"/>
      <c r="L407" s="195"/>
      <c r="M407" s="195"/>
      <c r="N407" s="195"/>
      <c r="O407" s="195"/>
      <c r="P407" s="195"/>
      <c r="Q407" s="195"/>
      <c r="R407" s="195"/>
    </row>
    <row r="408" spans="4:18" x14ac:dyDescent="0.25">
      <c r="D408" s="155"/>
      <c r="L408" s="195"/>
      <c r="M408" s="195"/>
      <c r="N408" s="195"/>
      <c r="O408" s="195"/>
      <c r="P408" s="195"/>
      <c r="Q408" s="195"/>
      <c r="R408" s="195"/>
    </row>
    <row r="409" spans="4:18" x14ac:dyDescent="0.25">
      <c r="D409" s="155"/>
      <c r="L409" s="195"/>
      <c r="M409" s="195"/>
      <c r="N409" s="195"/>
      <c r="O409" s="195"/>
      <c r="P409" s="195"/>
      <c r="Q409" s="195"/>
      <c r="R409" s="195"/>
    </row>
    <row r="410" spans="4:18" x14ac:dyDescent="0.25">
      <c r="D410" s="155"/>
      <c r="L410" s="195"/>
      <c r="M410" s="195"/>
      <c r="N410" s="195"/>
      <c r="O410" s="195"/>
      <c r="P410" s="195"/>
      <c r="Q410" s="195"/>
      <c r="R410" s="195"/>
    </row>
    <row r="411" spans="4:18" x14ac:dyDescent="0.25">
      <c r="D411" s="155"/>
      <c r="L411" s="195"/>
      <c r="M411" s="195"/>
      <c r="N411" s="195"/>
      <c r="O411" s="195"/>
      <c r="P411" s="195"/>
      <c r="Q411" s="195"/>
      <c r="R411" s="195"/>
    </row>
    <row r="412" spans="4:18" x14ac:dyDescent="0.25">
      <c r="D412" s="155"/>
      <c r="L412" s="195"/>
      <c r="M412" s="195"/>
      <c r="N412" s="195"/>
      <c r="O412" s="195"/>
      <c r="P412" s="195"/>
      <c r="Q412" s="195"/>
      <c r="R412" s="195"/>
    </row>
    <row r="413" spans="4:18" x14ac:dyDescent="0.25">
      <c r="D413" s="155"/>
      <c r="L413" s="195"/>
      <c r="M413" s="195"/>
      <c r="N413" s="195"/>
      <c r="O413" s="195"/>
      <c r="P413" s="195"/>
      <c r="Q413" s="195"/>
      <c r="R413" s="195"/>
    </row>
    <row r="414" spans="4:18" x14ac:dyDescent="0.25">
      <c r="D414" s="155"/>
      <c r="L414" s="195"/>
      <c r="M414" s="195"/>
      <c r="N414" s="195"/>
      <c r="O414" s="195"/>
      <c r="P414" s="195"/>
      <c r="Q414" s="195"/>
      <c r="R414" s="195"/>
    </row>
    <row r="415" spans="4:18" x14ac:dyDescent="0.25">
      <c r="D415" s="155"/>
      <c r="L415" s="195"/>
      <c r="M415" s="195"/>
      <c r="N415" s="195"/>
      <c r="O415" s="195"/>
      <c r="P415" s="195"/>
      <c r="Q415" s="195"/>
      <c r="R415" s="195"/>
    </row>
    <row r="416" spans="4:18" x14ac:dyDescent="0.25">
      <c r="D416" s="155"/>
      <c r="L416" s="195"/>
      <c r="M416" s="195"/>
      <c r="N416" s="195"/>
      <c r="O416" s="195"/>
      <c r="P416" s="195"/>
      <c r="Q416" s="195"/>
      <c r="R416" s="195"/>
    </row>
    <row r="417" spans="4:18" x14ac:dyDescent="0.25">
      <c r="D417" s="155"/>
      <c r="L417" s="195"/>
      <c r="M417" s="195"/>
      <c r="N417" s="195"/>
      <c r="O417" s="195"/>
      <c r="P417" s="195"/>
      <c r="Q417" s="195"/>
      <c r="R417" s="195"/>
    </row>
    <row r="418" spans="4:18" x14ac:dyDescent="0.25">
      <c r="D418" s="155"/>
      <c r="L418" s="195"/>
      <c r="M418" s="195"/>
      <c r="N418" s="195"/>
      <c r="O418" s="195"/>
      <c r="P418" s="195"/>
      <c r="Q418" s="195"/>
      <c r="R418" s="195"/>
    </row>
    <row r="419" spans="4:18" x14ac:dyDescent="0.25">
      <c r="D419" s="155"/>
      <c r="L419" s="195"/>
      <c r="M419" s="195"/>
      <c r="N419" s="195"/>
      <c r="O419" s="195"/>
      <c r="P419" s="195"/>
      <c r="Q419" s="195"/>
      <c r="R419" s="195"/>
    </row>
    <row r="420" spans="4:18" x14ac:dyDescent="0.25">
      <c r="D420" s="155"/>
      <c r="L420" s="195"/>
      <c r="M420" s="195"/>
      <c r="N420" s="195"/>
      <c r="O420" s="195"/>
      <c r="P420" s="195"/>
      <c r="Q420" s="195"/>
      <c r="R420" s="195"/>
    </row>
    <row r="421" spans="4:18" x14ac:dyDescent="0.25">
      <c r="D421" s="155"/>
      <c r="L421" s="195"/>
      <c r="M421" s="195"/>
      <c r="N421" s="195"/>
      <c r="O421" s="195"/>
      <c r="P421" s="195"/>
      <c r="Q421" s="195"/>
      <c r="R421" s="195"/>
    </row>
    <row r="422" spans="4:18" x14ac:dyDescent="0.25">
      <c r="D422" s="155"/>
      <c r="L422" s="195"/>
      <c r="M422" s="195"/>
      <c r="N422" s="195"/>
      <c r="O422" s="195"/>
      <c r="P422" s="195"/>
      <c r="Q422" s="195"/>
      <c r="R422" s="195"/>
    </row>
    <row r="423" spans="4:18" x14ac:dyDescent="0.25">
      <c r="D423" s="155"/>
      <c r="L423" s="195"/>
      <c r="M423" s="195"/>
      <c r="N423" s="195"/>
      <c r="O423" s="195"/>
      <c r="P423" s="195"/>
      <c r="Q423" s="195"/>
      <c r="R423" s="195"/>
    </row>
    <row r="424" spans="4:18" x14ac:dyDescent="0.25">
      <c r="D424" s="155"/>
      <c r="L424" s="195"/>
      <c r="M424" s="195"/>
      <c r="N424" s="195"/>
      <c r="O424" s="195"/>
      <c r="P424" s="195"/>
      <c r="Q424" s="195"/>
      <c r="R424" s="195"/>
    </row>
    <row r="425" spans="4:18" x14ac:dyDescent="0.25">
      <c r="D425" s="155"/>
      <c r="L425" s="195"/>
      <c r="M425" s="195"/>
      <c r="N425" s="195"/>
      <c r="O425" s="195"/>
      <c r="P425" s="195"/>
      <c r="Q425" s="195"/>
      <c r="R425" s="195"/>
    </row>
    <row r="426" spans="4:18" x14ac:dyDescent="0.25">
      <c r="D426" s="155"/>
      <c r="L426" s="195"/>
      <c r="M426" s="195"/>
      <c r="N426" s="195"/>
      <c r="O426" s="195"/>
      <c r="P426" s="195"/>
      <c r="Q426" s="195"/>
      <c r="R426" s="195"/>
    </row>
    <row r="427" spans="4:18" x14ac:dyDescent="0.25">
      <c r="D427" s="155"/>
      <c r="L427" s="195"/>
      <c r="M427" s="195"/>
      <c r="N427" s="195"/>
      <c r="O427" s="195"/>
      <c r="P427" s="195"/>
      <c r="Q427" s="195"/>
      <c r="R427" s="195"/>
    </row>
    <row r="428" spans="4:18" x14ac:dyDescent="0.25">
      <c r="D428" s="155"/>
      <c r="L428" s="195"/>
      <c r="M428" s="195"/>
      <c r="N428" s="195"/>
      <c r="O428" s="195"/>
      <c r="P428" s="195"/>
      <c r="Q428" s="195"/>
      <c r="R428" s="195"/>
    </row>
    <row r="429" spans="4:18" x14ac:dyDescent="0.25">
      <c r="D429" s="155"/>
      <c r="L429" s="195"/>
      <c r="M429" s="195"/>
      <c r="N429" s="195"/>
      <c r="O429" s="195"/>
      <c r="P429" s="195"/>
      <c r="Q429" s="195"/>
      <c r="R429" s="195"/>
    </row>
    <row r="430" spans="4:18" x14ac:dyDescent="0.25">
      <c r="D430" s="155"/>
      <c r="L430" s="195"/>
      <c r="M430" s="195"/>
      <c r="N430" s="195"/>
      <c r="O430" s="195"/>
      <c r="P430" s="195"/>
      <c r="Q430" s="195"/>
      <c r="R430" s="195"/>
    </row>
    <row r="431" spans="4:18" x14ac:dyDescent="0.25">
      <c r="D431" s="155"/>
      <c r="L431" s="195"/>
      <c r="M431" s="195"/>
      <c r="N431" s="195"/>
      <c r="O431" s="195"/>
      <c r="P431" s="195"/>
      <c r="Q431" s="195"/>
      <c r="R431" s="195"/>
    </row>
    <row r="432" spans="4:18" x14ac:dyDescent="0.25">
      <c r="D432" s="155"/>
      <c r="L432" s="195"/>
      <c r="M432" s="195"/>
      <c r="N432" s="195"/>
      <c r="O432" s="195"/>
      <c r="P432" s="195"/>
      <c r="Q432" s="195"/>
      <c r="R432" s="195"/>
    </row>
    <row r="433" spans="4:18" x14ac:dyDescent="0.25">
      <c r="D433" s="155"/>
      <c r="L433" s="195"/>
      <c r="M433" s="195"/>
      <c r="N433" s="195"/>
      <c r="O433" s="195"/>
      <c r="P433" s="195"/>
      <c r="Q433" s="195"/>
      <c r="R433" s="195"/>
    </row>
    <row r="434" spans="4:18" x14ac:dyDescent="0.25">
      <c r="D434" s="155"/>
      <c r="L434" s="195"/>
      <c r="M434" s="195"/>
      <c r="N434" s="195"/>
      <c r="O434" s="195"/>
      <c r="P434" s="195"/>
      <c r="Q434" s="195"/>
      <c r="R434" s="195"/>
    </row>
    <row r="435" spans="4:18" x14ac:dyDescent="0.25">
      <c r="D435" s="155"/>
      <c r="L435" s="195"/>
      <c r="M435" s="195"/>
      <c r="N435" s="195"/>
      <c r="O435" s="195"/>
      <c r="P435" s="195"/>
      <c r="Q435" s="195"/>
      <c r="R435" s="195"/>
    </row>
    <row r="436" spans="4:18" x14ac:dyDescent="0.25">
      <c r="D436" s="155"/>
      <c r="L436" s="195"/>
      <c r="M436" s="195"/>
      <c r="N436" s="195"/>
      <c r="O436" s="195"/>
      <c r="P436" s="195"/>
      <c r="Q436" s="195"/>
      <c r="R436" s="195"/>
    </row>
    <row r="437" spans="4:18" x14ac:dyDescent="0.25">
      <c r="D437" s="155"/>
      <c r="L437" s="195"/>
      <c r="M437" s="195"/>
      <c r="N437" s="195"/>
      <c r="O437" s="195"/>
      <c r="P437" s="195"/>
      <c r="Q437" s="195"/>
      <c r="R437" s="195"/>
    </row>
    <row r="438" spans="4:18" x14ac:dyDescent="0.25">
      <c r="D438" s="155"/>
      <c r="L438" s="195"/>
      <c r="M438" s="195"/>
      <c r="N438" s="195"/>
      <c r="O438" s="195"/>
      <c r="P438" s="195"/>
      <c r="Q438" s="195"/>
      <c r="R438" s="195"/>
    </row>
    <row r="439" spans="4:18" x14ac:dyDescent="0.25">
      <c r="D439" s="155"/>
      <c r="L439" s="195"/>
      <c r="M439" s="195"/>
      <c r="N439" s="195"/>
      <c r="O439" s="195"/>
      <c r="P439" s="195"/>
      <c r="Q439" s="195"/>
      <c r="R439" s="195"/>
    </row>
    <row r="440" spans="4:18" x14ac:dyDescent="0.25">
      <c r="D440" s="155"/>
      <c r="L440" s="195"/>
      <c r="M440" s="195"/>
      <c r="N440" s="195"/>
      <c r="O440" s="195"/>
      <c r="P440" s="195"/>
      <c r="Q440" s="195"/>
      <c r="R440" s="195"/>
    </row>
    <row r="441" spans="4:18" x14ac:dyDescent="0.25">
      <c r="D441" s="155"/>
      <c r="L441" s="195"/>
      <c r="M441" s="195"/>
      <c r="N441" s="195"/>
      <c r="O441" s="195"/>
      <c r="P441" s="195"/>
      <c r="Q441" s="195"/>
      <c r="R441" s="195"/>
    </row>
    <row r="442" spans="4:18" x14ac:dyDescent="0.25">
      <c r="D442" s="155"/>
      <c r="L442" s="195"/>
      <c r="M442" s="195"/>
      <c r="N442" s="195"/>
      <c r="O442" s="195"/>
      <c r="P442" s="195"/>
      <c r="Q442" s="195"/>
      <c r="R442" s="195"/>
    </row>
    <row r="443" spans="4:18" x14ac:dyDescent="0.25">
      <c r="D443" s="155"/>
      <c r="L443" s="195"/>
      <c r="M443" s="195"/>
      <c r="N443" s="195"/>
      <c r="O443" s="195"/>
      <c r="P443" s="195"/>
      <c r="Q443" s="195"/>
      <c r="R443" s="195"/>
    </row>
    <row r="444" spans="4:18" x14ac:dyDescent="0.25">
      <c r="D444" s="155"/>
      <c r="L444" s="195"/>
      <c r="M444" s="195"/>
      <c r="N444" s="195"/>
      <c r="O444" s="195"/>
      <c r="P444" s="195"/>
      <c r="Q444" s="195"/>
      <c r="R444" s="195"/>
    </row>
    <row r="445" spans="4:18" x14ac:dyDescent="0.25">
      <c r="D445" s="155"/>
      <c r="L445" s="195"/>
      <c r="M445" s="195"/>
      <c r="N445" s="195"/>
      <c r="O445" s="195"/>
      <c r="P445" s="195"/>
      <c r="Q445" s="195"/>
      <c r="R445" s="195"/>
    </row>
    <row r="446" spans="4:18" x14ac:dyDescent="0.25">
      <c r="D446" s="155"/>
      <c r="L446" s="195"/>
      <c r="M446" s="195"/>
      <c r="N446" s="195"/>
      <c r="O446" s="195"/>
      <c r="P446" s="195"/>
      <c r="Q446" s="195"/>
      <c r="R446" s="195"/>
    </row>
    <row r="447" spans="4:18" x14ac:dyDescent="0.25">
      <c r="D447" s="155"/>
      <c r="L447" s="195"/>
      <c r="M447" s="195"/>
      <c r="N447" s="195"/>
      <c r="O447" s="195"/>
      <c r="P447" s="195"/>
      <c r="Q447" s="195"/>
      <c r="R447" s="195"/>
    </row>
    <row r="448" spans="4:18" x14ac:dyDescent="0.25">
      <c r="D448" s="155"/>
      <c r="L448" s="195"/>
      <c r="M448" s="195"/>
      <c r="N448" s="195"/>
      <c r="O448" s="195"/>
      <c r="P448" s="195"/>
      <c r="Q448" s="195"/>
      <c r="R448" s="195"/>
    </row>
    <row r="449" spans="4:18" x14ac:dyDescent="0.25">
      <c r="D449" s="155"/>
      <c r="L449" s="195"/>
      <c r="M449" s="195"/>
      <c r="N449" s="195"/>
      <c r="O449" s="195"/>
      <c r="P449" s="195"/>
      <c r="Q449" s="195"/>
      <c r="R449" s="195"/>
    </row>
    <row r="450" spans="4:18" x14ac:dyDescent="0.25">
      <c r="D450" s="155"/>
      <c r="L450" s="195"/>
      <c r="M450" s="195"/>
      <c r="N450" s="195"/>
      <c r="O450" s="195"/>
      <c r="P450" s="195"/>
      <c r="Q450" s="195"/>
      <c r="R450" s="195"/>
    </row>
    <row r="451" spans="4:18" x14ac:dyDescent="0.25">
      <c r="D451" s="155"/>
      <c r="L451" s="195"/>
      <c r="M451" s="195"/>
      <c r="N451" s="195"/>
      <c r="O451" s="195"/>
      <c r="P451" s="195"/>
      <c r="Q451" s="195"/>
      <c r="R451" s="195"/>
    </row>
    <row r="452" spans="4:18" x14ac:dyDescent="0.25">
      <c r="D452" s="155"/>
      <c r="L452" s="195"/>
      <c r="M452" s="195"/>
      <c r="N452" s="195"/>
      <c r="O452" s="195"/>
      <c r="P452" s="195"/>
      <c r="Q452" s="195"/>
      <c r="R452" s="195"/>
    </row>
    <row r="453" spans="4:18" x14ac:dyDescent="0.25">
      <c r="D453" s="155"/>
      <c r="L453" s="195"/>
      <c r="M453" s="195"/>
      <c r="N453" s="195"/>
      <c r="O453" s="195"/>
      <c r="P453" s="195"/>
      <c r="Q453" s="195"/>
      <c r="R453" s="195"/>
    </row>
    <row r="454" spans="4:18" x14ac:dyDescent="0.25">
      <c r="D454" s="155"/>
      <c r="L454" s="195"/>
      <c r="M454" s="195"/>
      <c r="N454" s="195"/>
      <c r="O454" s="195"/>
      <c r="P454" s="195"/>
      <c r="Q454" s="195"/>
      <c r="R454" s="195"/>
    </row>
    <row r="455" spans="4:18" x14ac:dyDescent="0.25">
      <c r="D455" s="155"/>
      <c r="L455" s="195"/>
      <c r="M455" s="195"/>
      <c r="N455" s="195"/>
      <c r="O455" s="195"/>
      <c r="P455" s="195"/>
      <c r="Q455" s="195"/>
      <c r="R455" s="195"/>
    </row>
    <row r="456" spans="4:18" x14ac:dyDescent="0.25">
      <c r="D456" s="155"/>
      <c r="L456" s="195"/>
      <c r="M456" s="195"/>
      <c r="N456" s="195"/>
      <c r="O456" s="195"/>
      <c r="P456" s="195"/>
      <c r="Q456" s="195"/>
      <c r="R456" s="195"/>
    </row>
    <row r="457" spans="4:18" x14ac:dyDescent="0.25">
      <c r="D457" s="155"/>
      <c r="L457" s="195"/>
      <c r="M457" s="195"/>
      <c r="N457" s="195"/>
      <c r="O457" s="195"/>
      <c r="P457" s="195"/>
      <c r="Q457" s="195"/>
      <c r="R457" s="195"/>
    </row>
    <row r="458" spans="4:18" x14ac:dyDescent="0.25">
      <c r="D458" s="155"/>
      <c r="L458" s="195"/>
      <c r="M458" s="195"/>
      <c r="N458" s="195"/>
      <c r="O458" s="195"/>
      <c r="P458" s="195"/>
      <c r="Q458" s="195"/>
      <c r="R458" s="195"/>
    </row>
    <row r="459" spans="4:18" x14ac:dyDescent="0.25">
      <c r="D459" s="155"/>
      <c r="L459" s="195"/>
      <c r="M459" s="195"/>
      <c r="N459" s="195"/>
      <c r="O459" s="195"/>
      <c r="P459" s="195"/>
      <c r="Q459" s="195"/>
      <c r="R459" s="195"/>
    </row>
    <row r="460" spans="4:18" x14ac:dyDescent="0.25">
      <c r="D460" s="155"/>
      <c r="L460" s="195"/>
      <c r="M460" s="195"/>
      <c r="N460" s="195"/>
      <c r="O460" s="195"/>
      <c r="P460" s="195"/>
      <c r="Q460" s="195"/>
      <c r="R460" s="195"/>
    </row>
    <row r="461" spans="4:18" x14ac:dyDescent="0.25">
      <c r="D461" s="155"/>
      <c r="L461" s="195"/>
      <c r="M461" s="195"/>
      <c r="N461" s="195"/>
      <c r="O461" s="195"/>
      <c r="P461" s="195"/>
      <c r="Q461" s="195"/>
      <c r="R461" s="195"/>
    </row>
    <row r="462" spans="4:18" x14ac:dyDescent="0.25">
      <c r="D462" s="155"/>
      <c r="L462" s="195"/>
      <c r="M462" s="195"/>
      <c r="N462" s="195"/>
      <c r="O462" s="195"/>
      <c r="P462" s="195"/>
      <c r="Q462" s="195"/>
      <c r="R462" s="195"/>
    </row>
    <row r="463" spans="4:18" x14ac:dyDescent="0.25">
      <c r="D463" s="155"/>
      <c r="L463" s="195"/>
      <c r="M463" s="195"/>
      <c r="N463" s="195"/>
      <c r="O463" s="195"/>
      <c r="P463" s="195"/>
      <c r="Q463" s="195"/>
      <c r="R463" s="195"/>
    </row>
    <row r="464" spans="4:18" x14ac:dyDescent="0.25">
      <c r="D464" s="155"/>
      <c r="L464" s="195"/>
      <c r="M464" s="195"/>
      <c r="N464" s="195"/>
      <c r="O464" s="195"/>
      <c r="P464" s="195"/>
      <c r="Q464" s="195"/>
      <c r="R464" s="195"/>
    </row>
    <row r="465" spans="4:18" x14ac:dyDescent="0.25">
      <c r="D465" s="155"/>
      <c r="L465" s="195"/>
      <c r="M465" s="195"/>
      <c r="N465" s="195"/>
      <c r="O465" s="195"/>
      <c r="P465" s="195"/>
      <c r="Q465" s="195"/>
      <c r="R465" s="195"/>
    </row>
    <row r="466" spans="4:18" x14ac:dyDescent="0.25">
      <c r="D466" s="155"/>
      <c r="L466" s="195"/>
      <c r="M466" s="195"/>
      <c r="N466" s="195"/>
      <c r="O466" s="195"/>
      <c r="P466" s="195"/>
      <c r="Q466" s="195"/>
      <c r="R466" s="195"/>
    </row>
    <row r="467" spans="4:18" x14ac:dyDescent="0.25">
      <c r="D467" s="155"/>
      <c r="L467" s="195"/>
      <c r="M467" s="195"/>
      <c r="N467" s="195"/>
      <c r="O467" s="195"/>
      <c r="P467" s="195"/>
      <c r="Q467" s="195"/>
      <c r="R467" s="195"/>
    </row>
    <row r="468" spans="4:18" x14ac:dyDescent="0.25">
      <c r="D468" s="155"/>
      <c r="L468" s="195"/>
      <c r="M468" s="195"/>
      <c r="N468" s="195"/>
      <c r="O468" s="195"/>
      <c r="P468" s="195"/>
      <c r="Q468" s="195"/>
      <c r="R468" s="195"/>
    </row>
    <row r="469" spans="4:18" x14ac:dyDescent="0.25">
      <c r="D469" s="155"/>
      <c r="L469" s="195"/>
      <c r="M469" s="195"/>
      <c r="N469" s="195"/>
      <c r="O469" s="195"/>
      <c r="P469" s="195"/>
      <c r="Q469" s="195"/>
      <c r="R469" s="195"/>
    </row>
    <row r="470" spans="4:18" x14ac:dyDescent="0.25">
      <c r="D470" s="155"/>
      <c r="L470" s="195"/>
      <c r="M470" s="195"/>
      <c r="N470" s="195"/>
      <c r="O470" s="195"/>
      <c r="P470" s="195"/>
      <c r="Q470" s="195"/>
      <c r="R470" s="195"/>
    </row>
    <row r="471" spans="4:18" x14ac:dyDescent="0.25">
      <c r="D471" s="155"/>
      <c r="L471" s="195"/>
      <c r="M471" s="195"/>
      <c r="N471" s="195"/>
      <c r="O471" s="195"/>
      <c r="P471" s="195"/>
      <c r="Q471" s="195"/>
      <c r="R471" s="195"/>
    </row>
    <row r="472" spans="4:18" x14ac:dyDescent="0.25">
      <c r="D472" s="155"/>
      <c r="L472" s="195"/>
      <c r="M472" s="195"/>
      <c r="N472" s="195"/>
      <c r="O472" s="195"/>
      <c r="P472" s="195"/>
      <c r="Q472" s="195"/>
      <c r="R472" s="195"/>
    </row>
    <row r="473" spans="4:18" x14ac:dyDescent="0.25">
      <c r="D473" s="155"/>
      <c r="L473" s="195"/>
      <c r="M473" s="195"/>
      <c r="N473" s="195"/>
      <c r="O473" s="195"/>
      <c r="P473" s="195"/>
      <c r="Q473" s="195"/>
      <c r="R473" s="195"/>
    </row>
    <row r="474" spans="4:18" x14ac:dyDescent="0.25">
      <c r="D474" s="155"/>
      <c r="L474" s="195"/>
      <c r="M474" s="195"/>
      <c r="N474" s="195"/>
      <c r="O474" s="195"/>
      <c r="P474" s="195"/>
      <c r="Q474" s="195"/>
      <c r="R474" s="195"/>
    </row>
    <row r="475" spans="4:18" x14ac:dyDescent="0.25">
      <c r="D475" s="155"/>
      <c r="L475" s="195"/>
      <c r="M475" s="195"/>
      <c r="N475" s="195"/>
      <c r="O475" s="195"/>
      <c r="P475" s="195"/>
      <c r="Q475" s="195"/>
      <c r="R475" s="195"/>
    </row>
    <row r="476" spans="4:18" x14ac:dyDescent="0.25">
      <c r="D476" s="155"/>
      <c r="L476" s="195"/>
      <c r="M476" s="195"/>
      <c r="N476" s="195"/>
      <c r="O476" s="195"/>
      <c r="P476" s="195"/>
      <c r="Q476" s="195"/>
      <c r="R476" s="195"/>
    </row>
    <row r="477" spans="4:18" x14ac:dyDescent="0.25">
      <c r="D477" s="155"/>
      <c r="L477" s="195"/>
      <c r="M477" s="195"/>
      <c r="N477" s="195"/>
      <c r="O477" s="195"/>
      <c r="P477" s="195"/>
      <c r="Q477" s="195"/>
      <c r="R477" s="195"/>
    </row>
    <row r="478" spans="4:18" x14ac:dyDescent="0.25">
      <c r="D478" s="155"/>
      <c r="L478" s="195"/>
      <c r="M478" s="195"/>
      <c r="N478" s="195"/>
      <c r="O478" s="195"/>
      <c r="P478" s="195"/>
      <c r="Q478" s="195"/>
      <c r="R478" s="19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QD2UCF5UJE4V-2141839551-32</_dlc_DocId>
    <_dlc_DocIdUrl xmlns="7184055b-e5ea-4162-8b19-ace5c644b73a">
      <Url>http://intranet2/finance/_layouts/15/DocIdRedir.aspx?ID=QD2UCF5UJE4V-2141839551-32</Url>
      <Description>QD2UCF5UJE4V-2141839551-32</Description>
    </_dlc_DocIdUrl>
  </documentManagement>
</p:properties>
</file>

<file path=customXml/itemProps1.xml><?xml version="1.0" encoding="utf-8"?>
<ds:datastoreItem xmlns:ds="http://schemas.openxmlformats.org/officeDocument/2006/customXml" ds:itemID="{3B73B321-F078-46AC-A9DB-53A5EA1D3CC0}"/>
</file>

<file path=customXml/itemProps2.xml><?xml version="1.0" encoding="utf-8"?>
<ds:datastoreItem xmlns:ds="http://schemas.openxmlformats.org/officeDocument/2006/customXml" ds:itemID="{5294929F-FBDB-4877-BD20-83E2205745CB}"/>
</file>

<file path=customXml/itemProps3.xml><?xml version="1.0" encoding="utf-8"?>
<ds:datastoreItem xmlns:ds="http://schemas.openxmlformats.org/officeDocument/2006/customXml" ds:itemID="{F22CAD39-9312-4C03-9C70-75F2B9055874}"/>
</file>

<file path=customXml/itemProps4.xml><?xml version="1.0" encoding="utf-8"?>
<ds:datastoreItem xmlns:ds="http://schemas.openxmlformats.org/officeDocument/2006/customXml" ds:itemID="{80801D36-57F7-4F66-90B3-2A126684AA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2020-10-29T18:56:39Z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110819f1-bf37-4d70-ab04-f94064486040</vt:lpwstr>
  </property>
</Properties>
</file>