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persons/person.xml" ContentType="application/vnd.ms-excel.perso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Police Department/"/>
    </mc:Choice>
  </mc:AlternateContent>
  <bookViews>
    <workbookView xWindow="-105" yWindow="-105" windowWidth="23250" windowHeight="14010" tabRatio="838"/>
  </bookViews>
  <sheets>
    <sheet name="Police" sheetId="54" r:id="rId1"/>
    <sheet name="Baseline" sheetId="55" r:id="rId2"/>
    <sheet name="New Requests" sheetId="45" r:id="rId3"/>
    <sheet name="Baseline Codes" sheetId="47" state="hidden" r:id="rId4"/>
    <sheet name="Sheet1" sheetId="57" state="hidden" r:id="rId5"/>
    <sheet name="Projections Cheat Sheet" sheetId="56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1" hidden="1">Baseline!$A$3:$BB$413</definedName>
    <definedName name="_xlnm._FilterDatabase" localSheetId="3" hidden="1">'Baseline Codes'!$B$1:$C$118</definedName>
    <definedName name="Departments">[1]Sheet3!$A$1:$A$16</definedName>
    <definedName name="_xlnm.Print_Area" localSheetId="2">'New Requests'!$A$1:$V$23</definedName>
    <definedName name="_xlnm.Print_Area" localSheetId="0">Police!$C$3:$AN$87</definedName>
    <definedName name="_xlnm.Print_Titles" localSheetId="0">Police!$3:$9</definedName>
    <definedName name="Service_Levels" localSheetId="2">'New Requests'!$AA$4:$AA$6</definedName>
    <definedName name="Service_Levels">'[2]New Requests'!$U$4:$U$6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414" i="55" l="1"/>
  <c r="AF61" i="54"/>
  <c r="AH61" i="54"/>
  <c r="AI61" i="54"/>
  <c r="AJ61" i="54"/>
  <c r="AK61" i="54"/>
  <c r="AF62" i="54"/>
  <c r="AH62" i="54"/>
  <c r="AI62" i="54"/>
  <c r="AJ62" i="54"/>
  <c r="AK62" i="54"/>
  <c r="AF63" i="54"/>
  <c r="AH63" i="54"/>
  <c r="AI63" i="54"/>
  <c r="AJ63" i="54"/>
  <c r="AK63" i="54"/>
  <c r="AF64" i="54"/>
  <c r="AG64" i="54"/>
  <c r="AH64" i="54"/>
  <c r="AI64" i="54"/>
  <c r="AJ64" i="54"/>
  <c r="AK64" i="54"/>
  <c r="AF54" i="54"/>
  <c r="AH54" i="54"/>
  <c r="AI54" i="54"/>
  <c r="AJ54" i="54"/>
  <c r="AK54" i="54"/>
  <c r="AF55" i="54"/>
  <c r="AH55" i="54"/>
  <c r="AI55" i="54"/>
  <c r="AJ55" i="54"/>
  <c r="AK55" i="54"/>
  <c r="AF56" i="54"/>
  <c r="AH56" i="54"/>
  <c r="AI56" i="54"/>
  <c r="AJ56" i="54"/>
  <c r="AK56" i="54"/>
  <c r="AF57" i="54"/>
  <c r="AG57" i="54"/>
  <c r="AH57" i="54"/>
  <c r="AI57" i="54"/>
  <c r="AJ57" i="54"/>
  <c r="AK57" i="54"/>
  <c r="AF47" i="54"/>
  <c r="AH47" i="54"/>
  <c r="AI47" i="54"/>
  <c r="AJ47" i="54"/>
  <c r="AK47" i="54"/>
  <c r="AF48" i="54"/>
  <c r="AG48" i="54"/>
  <c r="AH48" i="54"/>
  <c r="AI48" i="54"/>
  <c r="AJ48" i="54"/>
  <c r="AK48" i="54"/>
  <c r="AF49" i="54"/>
  <c r="AH49" i="54"/>
  <c r="AI49" i="54"/>
  <c r="AJ49" i="54"/>
  <c r="AK49" i="54"/>
  <c r="AF50" i="54"/>
  <c r="AH50" i="54"/>
  <c r="AI50" i="54"/>
  <c r="AJ50" i="54"/>
  <c r="AK50" i="54"/>
  <c r="AF40" i="54"/>
  <c r="AH40" i="54"/>
  <c r="AI40" i="54"/>
  <c r="AJ40" i="54"/>
  <c r="AK40" i="54"/>
  <c r="AF41" i="54"/>
  <c r="AH41" i="54"/>
  <c r="AI41" i="54"/>
  <c r="AJ41" i="54"/>
  <c r="AK41" i="54"/>
  <c r="AF42" i="54"/>
  <c r="AH42" i="54"/>
  <c r="AI42" i="54"/>
  <c r="AJ42" i="54"/>
  <c r="AK42" i="54"/>
  <c r="AF43" i="54"/>
  <c r="AG43" i="54"/>
  <c r="AH43" i="54"/>
  <c r="AI43" i="54"/>
  <c r="AJ43" i="54"/>
  <c r="AK43" i="54"/>
  <c r="AF33" i="54"/>
  <c r="AH33" i="54"/>
  <c r="AI33" i="54"/>
  <c r="AJ33" i="54"/>
  <c r="AK33" i="54"/>
  <c r="AF34" i="54"/>
  <c r="AH34" i="54"/>
  <c r="AI34" i="54"/>
  <c r="AJ34" i="54"/>
  <c r="AK34" i="54"/>
  <c r="AF35" i="54"/>
  <c r="AH35" i="54"/>
  <c r="AI35" i="54"/>
  <c r="AJ35" i="54"/>
  <c r="AK35" i="54"/>
  <c r="AF36" i="54"/>
  <c r="AH36" i="54"/>
  <c r="AI36" i="54"/>
  <c r="AJ36" i="54"/>
  <c r="AK36" i="54"/>
  <c r="AF27" i="54"/>
  <c r="AH27" i="54"/>
  <c r="AI27" i="54"/>
  <c r="AJ27" i="54"/>
  <c r="AK27" i="54"/>
  <c r="AF28" i="54"/>
  <c r="AH28" i="54"/>
  <c r="AI28" i="54"/>
  <c r="AJ28" i="54"/>
  <c r="AK28" i="54"/>
  <c r="AF29" i="54"/>
  <c r="AH29" i="54"/>
  <c r="AI29" i="54"/>
  <c r="AJ29" i="54"/>
  <c r="AK29" i="54"/>
  <c r="AF30" i="54"/>
  <c r="AH30" i="54"/>
  <c r="AI30" i="54"/>
  <c r="AJ30" i="54"/>
  <c r="AK30" i="54"/>
  <c r="AF21" i="54"/>
  <c r="AH21" i="54"/>
  <c r="AI21" i="54"/>
  <c r="AJ21" i="54"/>
  <c r="AK21" i="54"/>
  <c r="AF22" i="54"/>
  <c r="AH22" i="54"/>
  <c r="AI22" i="54"/>
  <c r="AJ22" i="54"/>
  <c r="AK22" i="54"/>
  <c r="AF23" i="54"/>
  <c r="AH23" i="54"/>
  <c r="AI23" i="54"/>
  <c r="AJ23" i="54"/>
  <c r="AK23" i="54"/>
  <c r="AF24" i="54"/>
  <c r="AH24" i="54"/>
  <c r="AI24" i="54"/>
  <c r="AJ24" i="54"/>
  <c r="AK24" i="54"/>
  <c r="AM5" i="55"/>
  <c r="AM6" i="55"/>
  <c r="AM7" i="55"/>
  <c r="AM8" i="55"/>
  <c r="AM9" i="55"/>
  <c r="AM10" i="55"/>
  <c r="AM11" i="55"/>
  <c r="AM12" i="55"/>
  <c r="AM13" i="55"/>
  <c r="AM14" i="55"/>
  <c r="AM15" i="55"/>
  <c r="AM16" i="55"/>
  <c r="AM17" i="55"/>
  <c r="AM18" i="55"/>
  <c r="AM19" i="55"/>
  <c r="AM20" i="55"/>
  <c r="AM21" i="55"/>
  <c r="AM22" i="55"/>
  <c r="AM23" i="55"/>
  <c r="AM24" i="55"/>
  <c r="AM25" i="55"/>
  <c r="AM26" i="55"/>
  <c r="AM27" i="55"/>
  <c r="AM28" i="55"/>
  <c r="AM29" i="55"/>
  <c r="AM30" i="55"/>
  <c r="AM31" i="55"/>
  <c r="AM32" i="55"/>
  <c r="AM33" i="55"/>
  <c r="AM34" i="55"/>
  <c r="AM35" i="55"/>
  <c r="AM36" i="55"/>
  <c r="AM37" i="55"/>
  <c r="AM38" i="55"/>
  <c r="AM39" i="55"/>
  <c r="AM40" i="55"/>
  <c r="AM41" i="55"/>
  <c r="AM42" i="55"/>
  <c r="AM43" i="55"/>
  <c r="AM44" i="55"/>
  <c r="AM45" i="55"/>
  <c r="AM46" i="55"/>
  <c r="AM47" i="55"/>
  <c r="AM48" i="55"/>
  <c r="AM49" i="55"/>
  <c r="AM50" i="55"/>
  <c r="AM51" i="55"/>
  <c r="AM52" i="55"/>
  <c r="AM53" i="55"/>
  <c r="AM54" i="55"/>
  <c r="AM55" i="55"/>
  <c r="AM56" i="55"/>
  <c r="AM57" i="55"/>
  <c r="AM58" i="55"/>
  <c r="AM59" i="55"/>
  <c r="AM60" i="55"/>
  <c r="AM61" i="55"/>
  <c r="AM62" i="55"/>
  <c r="AM63" i="55"/>
  <c r="AM64" i="55"/>
  <c r="AM65" i="55"/>
  <c r="AM66" i="55"/>
  <c r="AM67" i="55"/>
  <c r="AM68" i="55"/>
  <c r="AM69" i="55"/>
  <c r="AM70" i="55"/>
  <c r="AM71" i="55"/>
  <c r="AM72" i="55"/>
  <c r="AM73" i="55"/>
  <c r="AM74" i="55"/>
  <c r="AM75" i="55"/>
  <c r="AM76" i="55"/>
  <c r="AM77" i="55"/>
  <c r="AM78" i="55"/>
  <c r="AM79" i="55"/>
  <c r="AM80" i="55"/>
  <c r="AM81" i="55"/>
  <c r="AM82" i="55"/>
  <c r="AM83" i="55"/>
  <c r="AM84" i="55"/>
  <c r="AM85" i="55"/>
  <c r="AM86" i="55"/>
  <c r="AM87" i="55"/>
  <c r="AM88" i="55"/>
  <c r="AM89" i="55"/>
  <c r="AM90" i="55"/>
  <c r="AM91" i="55"/>
  <c r="AM92" i="55"/>
  <c r="AM93" i="55"/>
  <c r="AM94" i="55"/>
  <c r="AM95" i="55"/>
  <c r="AM96" i="55"/>
  <c r="AM97" i="55"/>
  <c r="AM98" i="55"/>
  <c r="AM99" i="55"/>
  <c r="AM100" i="55"/>
  <c r="AM101" i="55"/>
  <c r="AM102" i="55"/>
  <c r="AM103" i="55"/>
  <c r="AM104" i="55"/>
  <c r="AM105" i="55"/>
  <c r="AM106" i="55"/>
  <c r="AM107" i="55"/>
  <c r="AM108" i="55"/>
  <c r="AM109" i="55"/>
  <c r="AM110" i="55"/>
  <c r="AM111" i="55"/>
  <c r="AM112" i="55"/>
  <c r="AM113" i="55"/>
  <c r="AM114" i="55"/>
  <c r="AM115" i="55"/>
  <c r="AM116" i="55"/>
  <c r="AM117" i="55"/>
  <c r="AM118" i="55"/>
  <c r="AM119" i="55"/>
  <c r="AM120" i="55"/>
  <c r="AM121" i="55"/>
  <c r="AM122" i="55"/>
  <c r="AM123" i="55"/>
  <c r="AM124" i="55"/>
  <c r="AM125" i="55"/>
  <c r="AM126" i="55"/>
  <c r="AM127" i="55"/>
  <c r="AM128" i="55"/>
  <c r="AM129" i="55"/>
  <c r="AM130" i="55"/>
  <c r="AM131" i="55"/>
  <c r="AM132" i="55"/>
  <c r="AM133" i="55"/>
  <c r="AM134" i="55"/>
  <c r="AM135" i="55"/>
  <c r="AM136" i="55"/>
  <c r="AM137" i="55"/>
  <c r="AM138" i="55"/>
  <c r="AM139" i="55"/>
  <c r="AM140" i="55"/>
  <c r="AM141" i="55"/>
  <c r="AM142" i="55"/>
  <c r="AM143" i="55"/>
  <c r="AM144" i="55"/>
  <c r="AM145" i="55"/>
  <c r="AM146" i="55"/>
  <c r="AM147" i="55"/>
  <c r="AM148" i="55"/>
  <c r="AM149" i="55"/>
  <c r="AM150" i="55"/>
  <c r="AM151" i="55"/>
  <c r="AM152" i="55"/>
  <c r="AM153" i="55"/>
  <c r="AM154" i="55"/>
  <c r="AM155" i="55"/>
  <c r="AM156" i="55"/>
  <c r="AM157" i="55"/>
  <c r="AM158" i="55"/>
  <c r="AM159" i="55"/>
  <c r="AM160" i="55"/>
  <c r="AM161" i="55"/>
  <c r="AM162" i="55"/>
  <c r="AM163" i="55"/>
  <c r="AM164" i="55"/>
  <c r="AM165" i="55"/>
  <c r="AM166" i="55"/>
  <c r="AM167" i="55"/>
  <c r="AM168" i="55"/>
  <c r="AM169" i="55"/>
  <c r="AM170" i="55"/>
  <c r="AM171" i="55"/>
  <c r="AM172" i="55"/>
  <c r="AM173" i="55"/>
  <c r="AM174" i="55"/>
  <c r="AM175" i="55"/>
  <c r="AM176" i="55"/>
  <c r="AM177" i="55"/>
  <c r="AM178" i="55"/>
  <c r="AM179" i="55"/>
  <c r="AM180" i="55"/>
  <c r="AM181" i="55"/>
  <c r="AM182" i="55"/>
  <c r="AM183" i="55"/>
  <c r="AM184" i="55"/>
  <c r="AM185" i="55"/>
  <c r="AM186" i="55"/>
  <c r="AM187" i="55"/>
  <c r="AM188" i="55"/>
  <c r="AM189" i="55"/>
  <c r="AM190" i="55"/>
  <c r="AM191" i="55"/>
  <c r="AM192" i="55"/>
  <c r="AM193" i="55"/>
  <c r="AM194" i="55"/>
  <c r="AM195" i="55"/>
  <c r="AG36" i="54" s="1"/>
  <c r="AM196" i="55"/>
  <c r="AM197" i="55"/>
  <c r="AM198" i="55"/>
  <c r="AM199" i="55"/>
  <c r="AM200" i="55"/>
  <c r="AM201" i="55"/>
  <c r="AM202" i="55"/>
  <c r="AM203" i="55"/>
  <c r="AM204" i="55"/>
  <c r="AM205" i="55"/>
  <c r="AM206" i="55"/>
  <c r="AM207" i="55"/>
  <c r="AM208" i="55"/>
  <c r="AM209" i="55"/>
  <c r="AM210" i="55"/>
  <c r="AM211" i="55"/>
  <c r="AM212" i="55"/>
  <c r="AM213" i="55"/>
  <c r="AM214" i="55"/>
  <c r="AM215" i="55"/>
  <c r="AM216" i="55"/>
  <c r="AM217" i="55"/>
  <c r="AM218" i="55"/>
  <c r="AM219" i="55"/>
  <c r="AM220" i="55"/>
  <c r="AM221" i="55"/>
  <c r="AM222" i="55"/>
  <c r="AM223" i="55"/>
  <c r="AM224" i="55"/>
  <c r="AG41" i="54" s="1"/>
  <c r="AM225" i="55"/>
  <c r="AM226" i="55"/>
  <c r="AM227" i="55"/>
  <c r="AM228" i="55"/>
  <c r="AM229" i="55"/>
  <c r="AM230" i="55"/>
  <c r="AM231" i="55"/>
  <c r="AM232" i="55"/>
  <c r="AM233" i="55"/>
  <c r="AM234" i="55"/>
  <c r="AM235" i="55"/>
  <c r="AM236" i="55"/>
  <c r="AM237" i="55"/>
  <c r="AM238" i="55"/>
  <c r="AM239" i="55"/>
  <c r="AM240" i="55"/>
  <c r="AM241" i="55"/>
  <c r="AM242" i="55"/>
  <c r="AM243" i="55"/>
  <c r="AM244" i="55"/>
  <c r="AM245" i="55"/>
  <c r="AM246" i="55"/>
  <c r="AM247" i="55"/>
  <c r="AM248" i="55"/>
  <c r="AM249" i="55"/>
  <c r="AM250" i="55"/>
  <c r="AM251" i="55"/>
  <c r="AM252" i="55"/>
  <c r="AM253" i="55"/>
  <c r="AM254" i="55"/>
  <c r="AM255" i="55"/>
  <c r="AM256" i="55"/>
  <c r="AM257" i="55"/>
  <c r="AM258" i="55"/>
  <c r="AM259" i="55"/>
  <c r="AM260" i="55"/>
  <c r="AM261" i="55"/>
  <c r="AM262" i="55"/>
  <c r="AM263" i="55"/>
  <c r="AM264" i="55"/>
  <c r="AM265" i="55"/>
  <c r="AM266" i="55"/>
  <c r="AM267" i="55"/>
  <c r="AM268" i="55"/>
  <c r="AM269" i="55"/>
  <c r="AM270" i="55"/>
  <c r="AM271" i="55"/>
  <c r="AM272" i="55"/>
  <c r="AM273" i="55"/>
  <c r="AM274" i="55"/>
  <c r="AM275" i="55"/>
  <c r="AM276" i="55"/>
  <c r="AM277" i="55"/>
  <c r="AM278" i="55"/>
  <c r="AM279" i="55"/>
  <c r="AM280" i="55"/>
  <c r="AM281" i="55"/>
  <c r="AM282" i="55"/>
  <c r="AM283" i="55"/>
  <c r="AM284" i="55"/>
  <c r="AM285" i="55"/>
  <c r="AM286" i="55"/>
  <c r="AM287" i="55"/>
  <c r="AM288" i="55"/>
  <c r="AM289" i="55"/>
  <c r="AM290" i="55"/>
  <c r="AM291" i="55"/>
  <c r="AM292" i="55"/>
  <c r="AM293" i="55"/>
  <c r="AM294" i="55"/>
  <c r="AM295" i="55"/>
  <c r="AM296" i="55"/>
  <c r="AM297" i="55"/>
  <c r="AM298" i="55"/>
  <c r="AM299" i="55"/>
  <c r="AM300" i="55"/>
  <c r="AM301" i="55"/>
  <c r="AM302" i="55"/>
  <c r="AM303" i="55"/>
  <c r="AM304" i="55"/>
  <c r="AM305" i="55"/>
  <c r="AM306" i="55"/>
  <c r="AM307" i="55"/>
  <c r="AM308" i="55"/>
  <c r="AM309" i="55"/>
  <c r="AM310" i="55"/>
  <c r="AM311" i="55"/>
  <c r="AM312" i="55"/>
  <c r="AM313" i="55"/>
  <c r="AM314" i="55"/>
  <c r="AM315" i="55"/>
  <c r="AM316" i="55"/>
  <c r="AM317" i="55"/>
  <c r="AM318" i="55"/>
  <c r="AM319" i="55"/>
  <c r="AM320" i="55"/>
  <c r="AM321" i="55"/>
  <c r="AM322" i="55"/>
  <c r="AM323" i="55"/>
  <c r="AM324" i="55"/>
  <c r="AM325" i="55"/>
  <c r="AM326" i="55"/>
  <c r="AM327" i="55"/>
  <c r="AM328" i="55"/>
  <c r="AM329" i="55"/>
  <c r="AM330" i="55"/>
  <c r="AM331" i="55"/>
  <c r="AM332" i="55"/>
  <c r="AM333" i="55"/>
  <c r="AM334" i="55"/>
  <c r="AM335" i="55"/>
  <c r="AM336" i="55"/>
  <c r="AM337" i="55"/>
  <c r="AM338" i="55"/>
  <c r="AM339" i="55"/>
  <c r="AM340" i="55"/>
  <c r="AM341" i="55"/>
  <c r="AM342" i="55"/>
  <c r="AM343" i="55"/>
  <c r="AM344" i="55"/>
  <c r="AM345" i="55"/>
  <c r="AM346" i="55"/>
  <c r="AM347" i="55"/>
  <c r="AM348" i="55"/>
  <c r="AM349" i="55"/>
  <c r="AM350" i="55"/>
  <c r="AM351" i="55"/>
  <c r="AM352" i="55"/>
  <c r="AM353" i="55"/>
  <c r="AM354" i="55"/>
  <c r="AM355" i="55"/>
  <c r="AM356" i="55"/>
  <c r="AM357" i="55"/>
  <c r="AM358" i="55"/>
  <c r="AM359" i="55"/>
  <c r="AM360" i="55"/>
  <c r="AM361" i="55"/>
  <c r="AM362" i="55"/>
  <c r="AM363" i="55"/>
  <c r="AM364" i="55"/>
  <c r="AM365" i="55"/>
  <c r="AM366" i="55"/>
  <c r="AM367" i="55"/>
  <c r="AM368" i="55"/>
  <c r="AM369" i="55"/>
  <c r="AM370" i="55"/>
  <c r="AM371" i="55"/>
  <c r="AM372" i="55"/>
  <c r="AM373" i="55"/>
  <c r="AM374" i="55"/>
  <c r="AM375" i="55"/>
  <c r="AM376" i="55"/>
  <c r="AM377" i="55"/>
  <c r="AM378" i="55"/>
  <c r="AM379" i="55"/>
  <c r="AM380" i="55"/>
  <c r="AM381" i="55"/>
  <c r="AM382" i="55"/>
  <c r="AM383" i="55"/>
  <c r="AM384" i="55"/>
  <c r="AM385" i="55"/>
  <c r="AM386" i="55"/>
  <c r="AM387" i="55"/>
  <c r="AM388" i="55"/>
  <c r="AM389" i="55"/>
  <c r="AM390" i="55"/>
  <c r="AM391" i="55"/>
  <c r="AM392" i="55"/>
  <c r="AM393" i="55"/>
  <c r="AM394" i="55"/>
  <c r="AM395" i="55"/>
  <c r="AM396" i="55"/>
  <c r="AM397" i="55"/>
  <c r="AM398" i="55"/>
  <c r="AM399" i="55"/>
  <c r="AM400" i="55"/>
  <c r="AM401" i="55"/>
  <c r="AM402" i="55"/>
  <c r="AM403" i="55"/>
  <c r="AM404" i="55"/>
  <c r="AM405" i="55"/>
  <c r="AM406" i="55"/>
  <c r="AM407" i="55"/>
  <c r="AM408" i="55"/>
  <c r="AM409" i="55"/>
  <c r="AM410" i="55"/>
  <c r="AM411" i="55"/>
  <c r="AM412" i="55"/>
  <c r="AM413" i="55"/>
  <c r="AM4" i="55"/>
  <c r="AH58" i="54" l="1"/>
  <c r="AG62" i="54"/>
  <c r="AG56" i="54"/>
  <c r="AG33" i="54"/>
  <c r="AG23" i="54"/>
  <c r="AG27" i="54"/>
  <c r="AF58" i="54"/>
  <c r="AG30" i="54"/>
  <c r="AG61" i="54"/>
  <c r="AG55" i="54"/>
  <c r="AG54" i="54"/>
  <c r="AG58" i="54" s="1"/>
  <c r="AG29" i="54"/>
  <c r="AG42" i="54"/>
  <c r="AG35" i="54"/>
  <c r="AG50" i="54"/>
  <c r="AG49" i="54"/>
  <c r="AG22" i="54"/>
  <c r="AG21" i="54"/>
  <c r="AG34" i="54"/>
  <c r="AG63" i="54"/>
  <c r="AG28" i="54"/>
  <c r="AG24" i="54"/>
  <c r="AG47" i="54"/>
  <c r="AG40" i="54"/>
  <c r="AF75" i="54"/>
  <c r="AF76" i="54"/>
  <c r="AF77" i="54"/>
  <c r="AF78" i="54"/>
  <c r="AF68" i="54"/>
  <c r="AF11" i="54" s="1"/>
  <c r="AF69" i="54"/>
  <c r="AF70" i="54"/>
  <c r="AF71" i="54"/>
  <c r="AF14" i="54" s="1"/>
  <c r="AF13" i="54" l="1"/>
  <c r="AF12" i="54"/>
  <c r="AG31" i="54"/>
  <c r="AG44" i="54"/>
  <c r="AG65" i="54"/>
  <c r="AF65" i="54"/>
  <c r="AG25" i="54"/>
  <c r="AG37" i="54"/>
  <c r="AG51" i="54"/>
  <c r="AF79" i="54"/>
  <c r="AF37" i="54"/>
  <c r="AF72" i="54"/>
  <c r="AF51" i="54"/>
  <c r="AF31" i="54"/>
  <c r="AF44" i="54"/>
  <c r="AF25" i="54"/>
  <c r="AH44" i="54"/>
  <c r="AI44" i="54"/>
  <c r="AF15" i="54" l="1"/>
  <c r="AF81" i="54"/>
  <c r="J27" i="54"/>
  <c r="K27" i="54"/>
  <c r="L27" i="54"/>
  <c r="M27" i="54"/>
  <c r="N27" i="54"/>
  <c r="O27" i="54"/>
  <c r="I27" i="54"/>
  <c r="O75" i="54"/>
  <c r="N75" i="54"/>
  <c r="M75" i="54"/>
  <c r="L75" i="54"/>
  <c r="K75" i="54"/>
  <c r="J75" i="54"/>
  <c r="I75" i="54"/>
  <c r="O68" i="54"/>
  <c r="N68" i="54"/>
  <c r="M68" i="54"/>
  <c r="L68" i="54"/>
  <c r="K68" i="54"/>
  <c r="J68" i="54"/>
  <c r="I68" i="54"/>
  <c r="O61" i="54"/>
  <c r="N61" i="54"/>
  <c r="M61" i="54"/>
  <c r="L61" i="54"/>
  <c r="K61" i="54"/>
  <c r="J61" i="54"/>
  <c r="I61" i="54"/>
  <c r="J54" i="54"/>
  <c r="K54" i="54"/>
  <c r="L54" i="54"/>
  <c r="M54" i="54"/>
  <c r="N54" i="54"/>
  <c r="O54" i="54"/>
  <c r="I54" i="54"/>
  <c r="I55" i="54"/>
  <c r="J47" i="54"/>
  <c r="K47" i="54"/>
  <c r="L47" i="54"/>
  <c r="M47" i="54"/>
  <c r="N47" i="54"/>
  <c r="O47" i="54"/>
  <c r="I47" i="54"/>
  <c r="J40" i="54"/>
  <c r="K40" i="54"/>
  <c r="L40" i="54"/>
  <c r="M40" i="54"/>
  <c r="N40" i="54"/>
  <c r="O40" i="54"/>
  <c r="J41" i="54"/>
  <c r="K41" i="54"/>
  <c r="L41" i="54"/>
  <c r="M41" i="54"/>
  <c r="N41" i="54"/>
  <c r="O41" i="54"/>
  <c r="J42" i="54"/>
  <c r="K42" i="54"/>
  <c r="L42" i="54"/>
  <c r="M42" i="54"/>
  <c r="N42" i="54"/>
  <c r="O42" i="54"/>
  <c r="J43" i="54"/>
  <c r="K43" i="54"/>
  <c r="L43" i="54"/>
  <c r="M43" i="54"/>
  <c r="N43" i="54"/>
  <c r="O43" i="54"/>
  <c r="I41" i="54"/>
  <c r="I42" i="54"/>
  <c r="I43" i="54"/>
  <c r="I40" i="54"/>
  <c r="J33" i="54"/>
  <c r="K33" i="54"/>
  <c r="L33" i="54"/>
  <c r="M33" i="54"/>
  <c r="N33" i="54"/>
  <c r="O33" i="54"/>
  <c r="J34" i="54"/>
  <c r="K34" i="54"/>
  <c r="L34" i="54"/>
  <c r="M34" i="54"/>
  <c r="N34" i="54"/>
  <c r="O34" i="54"/>
  <c r="J35" i="54"/>
  <c r="K35" i="54"/>
  <c r="L35" i="54"/>
  <c r="M35" i="54"/>
  <c r="N35" i="54"/>
  <c r="O35" i="54"/>
  <c r="J36" i="54"/>
  <c r="K36" i="54"/>
  <c r="L36" i="54"/>
  <c r="M36" i="54"/>
  <c r="N36" i="54"/>
  <c r="O36" i="54"/>
  <c r="I34" i="54"/>
  <c r="I35" i="54"/>
  <c r="I36" i="54"/>
  <c r="I33" i="54"/>
  <c r="D4" i="55"/>
  <c r="D32" i="55"/>
  <c r="D33" i="55"/>
  <c r="D34" i="55"/>
  <c r="D35" i="55"/>
  <c r="D36" i="55"/>
  <c r="D37" i="55"/>
  <c r="D38" i="55"/>
  <c r="D39" i="55"/>
  <c r="D40" i="55"/>
  <c r="D41" i="55"/>
  <c r="D42" i="55"/>
  <c r="D43" i="55"/>
  <c r="D44" i="55"/>
  <c r="D45" i="55"/>
  <c r="D46" i="55"/>
  <c r="D47" i="55"/>
  <c r="D48" i="55"/>
  <c r="D49" i="55"/>
  <c r="D50" i="55"/>
  <c r="D51" i="55"/>
  <c r="D52" i="55"/>
  <c r="D53" i="55"/>
  <c r="D54" i="55"/>
  <c r="D55" i="55"/>
  <c r="D56" i="55"/>
  <c r="D57" i="55"/>
  <c r="D58" i="55"/>
  <c r="D59" i="55"/>
  <c r="D60" i="55"/>
  <c r="D61" i="55"/>
  <c r="D62" i="55"/>
  <c r="D63" i="55"/>
  <c r="D64" i="55"/>
  <c r="D65" i="55"/>
  <c r="D66" i="55"/>
  <c r="D67" i="55"/>
  <c r="D68" i="55"/>
  <c r="D69" i="55"/>
  <c r="D70" i="55"/>
  <c r="D71" i="55"/>
  <c r="D72" i="55"/>
  <c r="D73" i="55"/>
  <c r="D74" i="55"/>
  <c r="D75" i="55"/>
  <c r="D76" i="55"/>
  <c r="D77" i="55"/>
  <c r="D78" i="55"/>
  <c r="D79" i="55"/>
  <c r="D80" i="55"/>
  <c r="D81" i="55"/>
  <c r="D82" i="55"/>
  <c r="D83" i="55"/>
  <c r="D84" i="55"/>
  <c r="D85" i="55"/>
  <c r="D86" i="55"/>
  <c r="D87" i="55"/>
  <c r="D88" i="55"/>
  <c r="D89" i="55"/>
  <c r="D90" i="55"/>
  <c r="D91" i="55"/>
  <c r="D92" i="55"/>
  <c r="D93" i="55"/>
  <c r="D94" i="55"/>
  <c r="D95" i="55"/>
  <c r="D96" i="55"/>
  <c r="D97" i="55"/>
  <c r="D98" i="55"/>
  <c r="D99" i="55"/>
  <c r="D100" i="55"/>
  <c r="D101" i="55"/>
  <c r="D102" i="55"/>
  <c r="D103" i="55"/>
  <c r="D104" i="55"/>
  <c r="D105" i="55"/>
  <c r="D106" i="55"/>
  <c r="D107" i="55"/>
  <c r="D108" i="55"/>
  <c r="D109" i="55"/>
  <c r="D110" i="55"/>
  <c r="D111" i="55"/>
  <c r="D112" i="55"/>
  <c r="D113" i="55"/>
  <c r="D114" i="55"/>
  <c r="D115" i="55"/>
  <c r="D116" i="55"/>
  <c r="D117" i="55"/>
  <c r="D118" i="55"/>
  <c r="D119" i="55"/>
  <c r="D120" i="55"/>
  <c r="D121" i="55"/>
  <c r="D122" i="55"/>
  <c r="D123" i="55"/>
  <c r="D124" i="55"/>
  <c r="D125" i="55"/>
  <c r="D126" i="55"/>
  <c r="D127" i="55"/>
  <c r="D128" i="55"/>
  <c r="D129" i="55"/>
  <c r="D130" i="55"/>
  <c r="D131" i="55"/>
  <c r="D132" i="55"/>
  <c r="D133" i="55"/>
  <c r="D134" i="55"/>
  <c r="D135" i="55"/>
  <c r="D136" i="55"/>
  <c r="D137" i="55"/>
  <c r="D138" i="55"/>
  <c r="D139" i="55"/>
  <c r="D140" i="55"/>
  <c r="D141" i="55"/>
  <c r="D142" i="55"/>
  <c r="D143" i="55"/>
  <c r="D144" i="55"/>
  <c r="D145" i="55"/>
  <c r="D146" i="55"/>
  <c r="D147" i="55"/>
  <c r="D148" i="55"/>
  <c r="D149" i="55"/>
  <c r="D150" i="55"/>
  <c r="D151" i="55"/>
  <c r="D152" i="55"/>
  <c r="D153" i="55"/>
  <c r="D154" i="55"/>
  <c r="D155" i="55"/>
  <c r="D156" i="55"/>
  <c r="D157" i="55"/>
  <c r="D158" i="55"/>
  <c r="D159" i="55"/>
  <c r="D160" i="55"/>
  <c r="D161" i="55"/>
  <c r="D162" i="55"/>
  <c r="D163" i="55"/>
  <c r="D164" i="55"/>
  <c r="D165" i="55"/>
  <c r="D166" i="55"/>
  <c r="D167" i="55"/>
  <c r="D168" i="55"/>
  <c r="D169" i="55"/>
  <c r="D170" i="55"/>
  <c r="D171" i="55"/>
  <c r="D172" i="55"/>
  <c r="D173" i="55"/>
  <c r="D174" i="55"/>
  <c r="D175" i="55"/>
  <c r="D176" i="55"/>
  <c r="D177" i="55"/>
  <c r="D178" i="55"/>
  <c r="D179" i="55"/>
  <c r="D180" i="55"/>
  <c r="D181" i="55"/>
  <c r="D182" i="55"/>
  <c r="D183" i="55"/>
  <c r="D184" i="55"/>
  <c r="D185" i="55"/>
  <c r="D186" i="55"/>
  <c r="D187" i="55"/>
  <c r="D188" i="55"/>
  <c r="D189" i="55"/>
  <c r="D190" i="55"/>
  <c r="D191" i="55"/>
  <c r="D192" i="55"/>
  <c r="D193" i="55"/>
  <c r="D194" i="55"/>
  <c r="D195" i="55"/>
  <c r="D196" i="55"/>
  <c r="D197" i="55"/>
  <c r="D198" i="55"/>
  <c r="D199" i="55"/>
  <c r="D200" i="55"/>
  <c r="D201" i="55"/>
  <c r="D202" i="55"/>
  <c r="D203" i="55"/>
  <c r="D204" i="55"/>
  <c r="D205" i="55"/>
  <c r="D206" i="55"/>
  <c r="D207" i="55"/>
  <c r="D208" i="55"/>
  <c r="D209" i="55"/>
  <c r="D210" i="55"/>
  <c r="D211" i="55"/>
  <c r="D212" i="55"/>
  <c r="D213" i="55"/>
  <c r="D214" i="55"/>
  <c r="D215" i="55"/>
  <c r="D216" i="55"/>
  <c r="D217" i="55"/>
  <c r="D218" i="55"/>
  <c r="D219" i="55"/>
  <c r="D220" i="55"/>
  <c r="D221" i="55"/>
  <c r="D222" i="55"/>
  <c r="D223" i="55"/>
  <c r="D224" i="55"/>
  <c r="D225" i="55"/>
  <c r="D226" i="55"/>
  <c r="D227" i="55"/>
  <c r="D228" i="55"/>
  <c r="D229" i="55"/>
  <c r="D230" i="55"/>
  <c r="D231" i="55"/>
  <c r="D232" i="55"/>
  <c r="D233" i="55"/>
  <c r="D234" i="55"/>
  <c r="D235" i="55"/>
  <c r="D236" i="55"/>
  <c r="D237" i="55"/>
  <c r="D238" i="55"/>
  <c r="D239" i="55"/>
  <c r="D240" i="55"/>
  <c r="D241" i="55"/>
  <c r="D242" i="55"/>
  <c r="D243" i="55"/>
  <c r="D244" i="55"/>
  <c r="D245" i="55"/>
  <c r="D246" i="55"/>
  <c r="D247" i="55"/>
  <c r="D248" i="55"/>
  <c r="D249" i="55"/>
  <c r="D250" i="55"/>
  <c r="D251" i="55"/>
  <c r="D252" i="55"/>
  <c r="D253" i="55"/>
  <c r="D254" i="55"/>
  <c r="D255" i="55"/>
  <c r="D256" i="55"/>
  <c r="D257" i="55"/>
  <c r="D258" i="55"/>
  <c r="D259" i="55"/>
  <c r="D260" i="55"/>
  <c r="D261" i="55"/>
  <c r="D262" i="55"/>
  <c r="D263" i="55"/>
  <c r="D264" i="55"/>
  <c r="D265" i="55"/>
  <c r="D266" i="55"/>
  <c r="D267" i="55"/>
  <c r="D268" i="55"/>
  <c r="D269" i="55"/>
  <c r="D270" i="55"/>
  <c r="D271" i="55"/>
  <c r="D272" i="55"/>
  <c r="D273" i="55"/>
  <c r="D274" i="55"/>
  <c r="D275" i="55"/>
  <c r="D276" i="55"/>
  <c r="D277" i="55"/>
  <c r="D278" i="55"/>
  <c r="D279" i="55"/>
  <c r="D280" i="55"/>
  <c r="D281" i="55"/>
  <c r="D282" i="55"/>
  <c r="D283" i="55"/>
  <c r="D284" i="55"/>
  <c r="D285" i="55"/>
  <c r="D286" i="55"/>
  <c r="D287" i="55"/>
  <c r="D288" i="55"/>
  <c r="D289" i="55"/>
  <c r="D290" i="55"/>
  <c r="D291" i="55"/>
  <c r="D292" i="55"/>
  <c r="D293" i="55"/>
  <c r="D294" i="55"/>
  <c r="D295" i="55"/>
  <c r="D296" i="55"/>
  <c r="D297" i="55"/>
  <c r="D298" i="55"/>
  <c r="D299" i="55"/>
  <c r="D300" i="55"/>
  <c r="D301" i="55"/>
  <c r="D302" i="55"/>
  <c r="D303" i="55"/>
  <c r="D304" i="55"/>
  <c r="D305" i="55"/>
  <c r="D306" i="55"/>
  <c r="D307" i="55"/>
  <c r="D308" i="55"/>
  <c r="D309" i="55"/>
  <c r="D310" i="55"/>
  <c r="D311" i="55"/>
  <c r="D312" i="55"/>
  <c r="D313" i="55"/>
  <c r="D314" i="55"/>
  <c r="D315" i="55"/>
  <c r="D316" i="55"/>
  <c r="D317" i="55"/>
  <c r="D318" i="55"/>
  <c r="D319" i="55"/>
  <c r="D320" i="55"/>
  <c r="D321" i="55"/>
  <c r="D322" i="55"/>
  <c r="D323" i="55"/>
  <c r="D324" i="55"/>
  <c r="D325" i="55"/>
  <c r="D326" i="55"/>
  <c r="D327" i="55"/>
  <c r="D328" i="55"/>
  <c r="D329" i="55"/>
  <c r="D330" i="55"/>
  <c r="D331" i="55"/>
  <c r="D332" i="55"/>
  <c r="D333" i="55"/>
  <c r="D334" i="55"/>
  <c r="D335" i="55"/>
  <c r="D336" i="55"/>
  <c r="D337" i="55"/>
  <c r="D338" i="55"/>
  <c r="D339" i="55"/>
  <c r="D340" i="55"/>
  <c r="D341" i="55"/>
  <c r="D342" i="55"/>
  <c r="D343" i="55"/>
  <c r="D344" i="55"/>
  <c r="D345" i="55"/>
  <c r="D346" i="55"/>
  <c r="D347" i="55"/>
  <c r="D348" i="55"/>
  <c r="D349" i="55"/>
  <c r="D350" i="55"/>
  <c r="D351" i="55"/>
  <c r="D352" i="55"/>
  <c r="D353" i="55"/>
  <c r="D354" i="55"/>
  <c r="D355" i="55"/>
  <c r="D356" i="55"/>
  <c r="D357" i="55"/>
  <c r="D358" i="55"/>
  <c r="D359" i="55"/>
  <c r="D360" i="55"/>
  <c r="D361" i="55"/>
  <c r="D362" i="55"/>
  <c r="D363" i="55"/>
  <c r="D364" i="55"/>
  <c r="D365" i="55"/>
  <c r="D366" i="55"/>
  <c r="D367" i="55"/>
  <c r="D368" i="55"/>
  <c r="D369" i="55"/>
  <c r="D370" i="55"/>
  <c r="D371" i="55"/>
  <c r="D372" i="55"/>
  <c r="D373" i="55"/>
  <c r="D374" i="55"/>
  <c r="D375" i="55"/>
  <c r="D376" i="55"/>
  <c r="D377" i="55"/>
  <c r="D378" i="55"/>
  <c r="D379" i="55"/>
  <c r="D380" i="55"/>
  <c r="D381" i="55"/>
  <c r="D382" i="55"/>
  <c r="D383" i="55"/>
  <c r="D384" i="55"/>
  <c r="D385" i="55"/>
  <c r="D386" i="55"/>
  <c r="D387" i="55"/>
  <c r="D388" i="55"/>
  <c r="D389" i="55"/>
  <c r="D390" i="55"/>
  <c r="D391" i="55"/>
  <c r="D392" i="55"/>
  <c r="D393" i="55"/>
  <c r="D394" i="55"/>
  <c r="D395" i="55"/>
  <c r="D396" i="55"/>
  <c r="D397" i="55"/>
  <c r="D398" i="55"/>
  <c r="D399" i="55"/>
  <c r="D400" i="55"/>
  <c r="D401" i="55"/>
  <c r="D402" i="55"/>
  <c r="D403" i="55"/>
  <c r="D404" i="55"/>
  <c r="D405" i="55"/>
  <c r="D406" i="55"/>
  <c r="D407" i="55"/>
  <c r="D408" i="55"/>
  <c r="D409" i="55"/>
  <c r="D410" i="55"/>
  <c r="D411" i="55"/>
  <c r="D412" i="55"/>
  <c r="D413" i="55"/>
  <c r="D5" i="55"/>
  <c r="D6" i="55"/>
  <c r="D7" i="55"/>
  <c r="D8" i="55"/>
  <c r="D9" i="55"/>
  <c r="D10" i="55"/>
  <c r="D11" i="55"/>
  <c r="D12" i="55"/>
  <c r="D13" i="55"/>
  <c r="D14" i="55"/>
  <c r="D15" i="55"/>
  <c r="D16" i="55"/>
  <c r="D17" i="55"/>
  <c r="D18" i="55"/>
  <c r="D19" i="55"/>
  <c r="D20" i="55"/>
  <c r="D21" i="55"/>
  <c r="D22" i="55"/>
  <c r="D23" i="55"/>
  <c r="D24" i="55"/>
  <c r="D25" i="55"/>
  <c r="D26" i="55"/>
  <c r="D27" i="55"/>
  <c r="D28" i="55"/>
  <c r="D29" i="55"/>
  <c r="D30" i="55"/>
  <c r="D31" i="55"/>
  <c r="AF16" i="54" l="1"/>
  <c r="J37" i="54"/>
  <c r="L37" i="54"/>
  <c r="M37" i="54"/>
  <c r="N37" i="54"/>
  <c r="K37" i="54"/>
  <c r="O37" i="54"/>
  <c r="G21" i="54"/>
  <c r="E5" i="55"/>
  <c r="E6" i="55"/>
  <c r="E7" i="55"/>
  <c r="E8" i="55"/>
  <c r="E9" i="55"/>
  <c r="E10" i="55"/>
  <c r="E11" i="55"/>
  <c r="E12" i="55"/>
  <c r="F12" i="55" s="1"/>
  <c r="G12" i="55" s="1"/>
  <c r="E13" i="55"/>
  <c r="E14" i="55"/>
  <c r="F14" i="55" s="1"/>
  <c r="G14" i="55" s="1"/>
  <c r="E15" i="55"/>
  <c r="F15" i="55" s="1"/>
  <c r="G15" i="55" s="1"/>
  <c r="E16" i="55"/>
  <c r="F16" i="55" s="1"/>
  <c r="G16" i="55" s="1"/>
  <c r="E17" i="55"/>
  <c r="E18" i="55"/>
  <c r="F18" i="55" s="1"/>
  <c r="G18" i="55" s="1"/>
  <c r="E19" i="55"/>
  <c r="F19" i="55" s="1"/>
  <c r="G19" i="55" s="1"/>
  <c r="E20" i="55"/>
  <c r="F20" i="55" s="1"/>
  <c r="G20" i="55" s="1"/>
  <c r="E21" i="55"/>
  <c r="F21" i="55" s="1"/>
  <c r="G21" i="55" s="1"/>
  <c r="E22" i="55"/>
  <c r="F22" i="55" s="1"/>
  <c r="G22" i="55" s="1"/>
  <c r="E23" i="55"/>
  <c r="F23" i="55" s="1"/>
  <c r="G23" i="55" s="1"/>
  <c r="E24" i="55"/>
  <c r="F24" i="55" s="1"/>
  <c r="G24" i="55" s="1"/>
  <c r="E25" i="55"/>
  <c r="E26" i="55"/>
  <c r="F26" i="55" s="1"/>
  <c r="G26" i="55" s="1"/>
  <c r="E27" i="55"/>
  <c r="F27" i="55" s="1"/>
  <c r="G27" i="55" s="1"/>
  <c r="E28" i="55"/>
  <c r="F28" i="55" s="1"/>
  <c r="G28" i="55" s="1"/>
  <c r="E29" i="55"/>
  <c r="E30" i="55"/>
  <c r="F30" i="55" s="1"/>
  <c r="G30" i="55" s="1"/>
  <c r="E31" i="55"/>
  <c r="F31" i="55" s="1"/>
  <c r="G31" i="55" s="1"/>
  <c r="E32" i="55"/>
  <c r="F32" i="55" s="1"/>
  <c r="G32" i="55" s="1"/>
  <c r="E33" i="55"/>
  <c r="F33" i="55" s="1"/>
  <c r="G33" i="55" s="1"/>
  <c r="E34" i="55"/>
  <c r="F34" i="55" s="1"/>
  <c r="G34" i="55" s="1"/>
  <c r="E35" i="55"/>
  <c r="F35" i="55" s="1"/>
  <c r="G35" i="55" s="1"/>
  <c r="E36" i="55"/>
  <c r="E37" i="55"/>
  <c r="E38" i="55"/>
  <c r="F38" i="55" s="1"/>
  <c r="G38" i="55" s="1"/>
  <c r="E39" i="55"/>
  <c r="F39" i="55" s="1"/>
  <c r="G39" i="55" s="1"/>
  <c r="E40" i="55"/>
  <c r="F40" i="55" s="1"/>
  <c r="G40" i="55" s="1"/>
  <c r="E41" i="55"/>
  <c r="E42" i="55"/>
  <c r="F42" i="55" s="1"/>
  <c r="G42" i="55" s="1"/>
  <c r="E43" i="55"/>
  <c r="F43" i="55" s="1"/>
  <c r="G43" i="55" s="1"/>
  <c r="E44" i="55"/>
  <c r="F44" i="55" s="1"/>
  <c r="G44" i="55" s="1"/>
  <c r="E45" i="55"/>
  <c r="F45" i="55" s="1"/>
  <c r="G45" i="55" s="1"/>
  <c r="E46" i="55"/>
  <c r="F46" i="55" s="1"/>
  <c r="G46" i="55" s="1"/>
  <c r="E47" i="55"/>
  <c r="F47" i="55" s="1"/>
  <c r="G47" i="55" s="1"/>
  <c r="E48" i="55"/>
  <c r="F48" i="55" s="1"/>
  <c r="G48" i="55" s="1"/>
  <c r="E49" i="55"/>
  <c r="E50" i="55"/>
  <c r="F50" i="55" s="1"/>
  <c r="G50" i="55" s="1"/>
  <c r="E51" i="55"/>
  <c r="F51" i="55" s="1"/>
  <c r="G51" i="55" s="1"/>
  <c r="E52" i="55"/>
  <c r="F52" i="55" s="1"/>
  <c r="G52" i="55" s="1"/>
  <c r="E53" i="55"/>
  <c r="E54" i="55"/>
  <c r="F54" i="55" s="1"/>
  <c r="G54" i="55" s="1"/>
  <c r="E55" i="55"/>
  <c r="F55" i="55" s="1"/>
  <c r="G55" i="55" s="1"/>
  <c r="E56" i="55"/>
  <c r="F56" i="55" s="1"/>
  <c r="G56" i="55" s="1"/>
  <c r="E57" i="55"/>
  <c r="F57" i="55" s="1"/>
  <c r="G57" i="55" s="1"/>
  <c r="E58" i="55"/>
  <c r="F58" i="55" s="1"/>
  <c r="G58" i="55" s="1"/>
  <c r="E59" i="55"/>
  <c r="F59" i="55" s="1"/>
  <c r="G59" i="55" s="1"/>
  <c r="E60" i="55"/>
  <c r="E61" i="55"/>
  <c r="E62" i="55"/>
  <c r="F62" i="55" s="1"/>
  <c r="G62" i="55" s="1"/>
  <c r="E63" i="55"/>
  <c r="F63" i="55" s="1"/>
  <c r="G63" i="55" s="1"/>
  <c r="E64" i="55"/>
  <c r="E65" i="55"/>
  <c r="E66" i="55"/>
  <c r="F66" i="55" s="1"/>
  <c r="G66" i="55" s="1"/>
  <c r="E67" i="55"/>
  <c r="F67" i="55" s="1"/>
  <c r="G67" i="55" s="1"/>
  <c r="E68" i="55"/>
  <c r="F68" i="55" s="1"/>
  <c r="G68" i="55" s="1"/>
  <c r="E69" i="55"/>
  <c r="E70" i="55"/>
  <c r="F70" i="55" s="1"/>
  <c r="G70" i="55" s="1"/>
  <c r="E71" i="55"/>
  <c r="F71" i="55" s="1"/>
  <c r="G71" i="55" s="1"/>
  <c r="E72" i="55"/>
  <c r="F72" i="55" s="1"/>
  <c r="G72" i="55" s="1"/>
  <c r="E73" i="55"/>
  <c r="E74" i="55"/>
  <c r="E75" i="55"/>
  <c r="F75" i="55" s="1"/>
  <c r="G75" i="55" s="1"/>
  <c r="E76" i="55"/>
  <c r="F76" i="55" s="1"/>
  <c r="G76" i="55" s="1"/>
  <c r="E77" i="55"/>
  <c r="E78" i="55"/>
  <c r="F78" i="55" s="1"/>
  <c r="G78" i="55" s="1"/>
  <c r="E79" i="55"/>
  <c r="F79" i="55" s="1"/>
  <c r="G79" i="55" s="1"/>
  <c r="E80" i="55"/>
  <c r="F80" i="55" s="1"/>
  <c r="G80" i="55" s="1"/>
  <c r="E81" i="55"/>
  <c r="F81" i="55" s="1"/>
  <c r="G81" i="55" s="1"/>
  <c r="E82" i="55"/>
  <c r="F82" i="55" s="1"/>
  <c r="G82" i="55" s="1"/>
  <c r="E83" i="55"/>
  <c r="F83" i="55" s="1"/>
  <c r="G83" i="55" s="1"/>
  <c r="E84" i="55"/>
  <c r="E85" i="55"/>
  <c r="E86" i="55"/>
  <c r="E87" i="55"/>
  <c r="E88" i="55"/>
  <c r="E89" i="55"/>
  <c r="E90" i="55"/>
  <c r="E91" i="55"/>
  <c r="E92" i="55"/>
  <c r="E93" i="55"/>
  <c r="F93" i="55" s="1"/>
  <c r="G93" i="55" s="1"/>
  <c r="E94" i="55"/>
  <c r="F94" i="55" s="1"/>
  <c r="G94" i="55" s="1"/>
  <c r="E95" i="55"/>
  <c r="F95" i="55" s="1"/>
  <c r="G95" i="55" s="1"/>
  <c r="E96" i="55"/>
  <c r="F96" i="55" s="1"/>
  <c r="G96" i="55" s="1"/>
  <c r="E97" i="55"/>
  <c r="E98" i="55"/>
  <c r="F98" i="55" s="1"/>
  <c r="G98" i="55" s="1"/>
  <c r="E99" i="55"/>
  <c r="E100" i="55"/>
  <c r="E101" i="55"/>
  <c r="E102" i="55"/>
  <c r="F102" i="55" s="1"/>
  <c r="G102" i="55" s="1"/>
  <c r="E103" i="55"/>
  <c r="F103" i="55" s="1"/>
  <c r="G103" i="55" s="1"/>
  <c r="E104" i="55"/>
  <c r="F104" i="55" s="1"/>
  <c r="G104" i="55" s="1"/>
  <c r="E105" i="55"/>
  <c r="F105" i="55" s="1"/>
  <c r="G105" i="55" s="1"/>
  <c r="E106" i="55"/>
  <c r="F106" i="55" s="1"/>
  <c r="G106" i="55" s="1"/>
  <c r="E107" i="55"/>
  <c r="E108" i="55"/>
  <c r="E109" i="55"/>
  <c r="E110" i="55"/>
  <c r="E111" i="55"/>
  <c r="F111" i="55" s="1"/>
  <c r="G111" i="55" s="1"/>
  <c r="E112" i="55"/>
  <c r="F112" i="55" s="1"/>
  <c r="G112" i="55" s="1"/>
  <c r="E113" i="55"/>
  <c r="E114" i="55"/>
  <c r="F114" i="55" s="1"/>
  <c r="G114" i="55" s="1"/>
  <c r="E115" i="55"/>
  <c r="F115" i="55" s="1"/>
  <c r="G115" i="55" s="1"/>
  <c r="E116" i="55"/>
  <c r="F116" i="55" s="1"/>
  <c r="G116" i="55" s="1"/>
  <c r="E117" i="55"/>
  <c r="F117" i="55" s="1"/>
  <c r="G117" i="55" s="1"/>
  <c r="E118" i="55"/>
  <c r="F118" i="55" s="1"/>
  <c r="G118" i="55" s="1"/>
  <c r="E119" i="55"/>
  <c r="F119" i="55" s="1"/>
  <c r="G119" i="55" s="1"/>
  <c r="E120" i="55"/>
  <c r="F120" i="55" s="1"/>
  <c r="G120" i="55" s="1"/>
  <c r="E121" i="55"/>
  <c r="E122" i="55"/>
  <c r="F122" i="55" s="1"/>
  <c r="G122" i="55" s="1"/>
  <c r="E123" i="55"/>
  <c r="F123" i="55" s="1"/>
  <c r="G123" i="55" s="1"/>
  <c r="E124" i="55"/>
  <c r="F124" i="55" s="1"/>
  <c r="G124" i="55" s="1"/>
  <c r="E125" i="55"/>
  <c r="E126" i="55"/>
  <c r="F126" i="55" s="1"/>
  <c r="G126" i="55" s="1"/>
  <c r="E127" i="55"/>
  <c r="F127" i="55" s="1"/>
  <c r="G127" i="55" s="1"/>
  <c r="E128" i="55"/>
  <c r="F128" i="55" s="1"/>
  <c r="G128" i="55" s="1"/>
  <c r="E129" i="55"/>
  <c r="F129" i="55" s="1"/>
  <c r="G129" i="55" s="1"/>
  <c r="E130" i="55"/>
  <c r="F130" i="55" s="1"/>
  <c r="G130" i="55" s="1"/>
  <c r="E131" i="55"/>
  <c r="F131" i="55" s="1"/>
  <c r="G131" i="55" s="1"/>
  <c r="E132" i="55"/>
  <c r="F132" i="55" s="1"/>
  <c r="G132" i="55" s="1"/>
  <c r="E133" i="55"/>
  <c r="E134" i="55"/>
  <c r="F134" i="55" s="1"/>
  <c r="G134" i="55" s="1"/>
  <c r="E135" i="55"/>
  <c r="F135" i="55" s="1"/>
  <c r="G135" i="55" s="1"/>
  <c r="E136" i="55"/>
  <c r="E137" i="55"/>
  <c r="E138" i="55"/>
  <c r="F138" i="55" s="1"/>
  <c r="G138" i="55" s="1"/>
  <c r="E139" i="55"/>
  <c r="F139" i="55" s="1"/>
  <c r="G139" i="55" s="1"/>
  <c r="E140" i="55"/>
  <c r="F140" i="55" s="1"/>
  <c r="G140" i="55" s="1"/>
  <c r="E141" i="55"/>
  <c r="E142" i="55"/>
  <c r="F142" i="55" s="1"/>
  <c r="G142" i="55" s="1"/>
  <c r="E143" i="55"/>
  <c r="F143" i="55" s="1"/>
  <c r="G143" i="55" s="1"/>
  <c r="E144" i="55"/>
  <c r="F144" i="55" s="1"/>
  <c r="G144" i="55" s="1"/>
  <c r="E145" i="55"/>
  <c r="E146" i="55"/>
  <c r="E147" i="55"/>
  <c r="E148" i="55"/>
  <c r="E149" i="55"/>
  <c r="E150" i="55"/>
  <c r="E151" i="55"/>
  <c r="E152" i="55"/>
  <c r="E153" i="55"/>
  <c r="E154" i="55"/>
  <c r="F154" i="55" s="1"/>
  <c r="G154" i="55" s="1"/>
  <c r="E155" i="55"/>
  <c r="F155" i="55" s="1"/>
  <c r="G155" i="55" s="1"/>
  <c r="E156" i="55"/>
  <c r="F156" i="55" s="1"/>
  <c r="G156" i="55" s="1"/>
  <c r="E157" i="55"/>
  <c r="E158" i="55"/>
  <c r="F158" i="55" s="1"/>
  <c r="G158" i="55" s="1"/>
  <c r="E159" i="55"/>
  <c r="F159" i="55" s="1"/>
  <c r="G159" i="55" s="1"/>
  <c r="E160" i="55"/>
  <c r="F160" i="55" s="1"/>
  <c r="G160" i="55" s="1"/>
  <c r="E161" i="55"/>
  <c r="E162" i="55"/>
  <c r="F162" i="55" s="1"/>
  <c r="G162" i="55" s="1"/>
  <c r="E163" i="55"/>
  <c r="F163" i="55" s="1"/>
  <c r="G163" i="55" s="1"/>
  <c r="E164" i="55"/>
  <c r="F164" i="55" s="1"/>
  <c r="G164" i="55" s="1"/>
  <c r="E165" i="55"/>
  <c r="F165" i="55" s="1"/>
  <c r="G165" i="55" s="1"/>
  <c r="E166" i="55"/>
  <c r="F166" i="55" s="1"/>
  <c r="G166" i="55" s="1"/>
  <c r="E167" i="55"/>
  <c r="F167" i="55" s="1"/>
  <c r="G167" i="55" s="1"/>
  <c r="E168" i="55"/>
  <c r="F168" i="55" s="1"/>
  <c r="G168" i="55" s="1"/>
  <c r="E169" i="55"/>
  <c r="E170" i="55"/>
  <c r="F170" i="55" s="1"/>
  <c r="G170" i="55" s="1"/>
  <c r="E171" i="55"/>
  <c r="F171" i="55" s="1"/>
  <c r="G171" i="55" s="1"/>
  <c r="E172" i="55"/>
  <c r="F172" i="55" s="1"/>
  <c r="G172" i="55" s="1"/>
  <c r="E173" i="55"/>
  <c r="E174" i="55"/>
  <c r="F174" i="55" s="1"/>
  <c r="G174" i="55" s="1"/>
  <c r="E175" i="55"/>
  <c r="F175" i="55" s="1"/>
  <c r="G175" i="55" s="1"/>
  <c r="E176" i="55"/>
  <c r="F176" i="55" s="1"/>
  <c r="G176" i="55" s="1"/>
  <c r="E177" i="55"/>
  <c r="F177" i="55" s="1"/>
  <c r="G177" i="55" s="1"/>
  <c r="E178" i="55"/>
  <c r="F178" i="55" s="1"/>
  <c r="G178" i="55" s="1"/>
  <c r="E179" i="55"/>
  <c r="F179" i="55" s="1"/>
  <c r="G179" i="55" s="1"/>
  <c r="E180" i="55"/>
  <c r="E181" i="55"/>
  <c r="E182" i="55"/>
  <c r="F182" i="55" s="1"/>
  <c r="G182" i="55" s="1"/>
  <c r="E183" i="55"/>
  <c r="F183" i="55" s="1"/>
  <c r="G183" i="55" s="1"/>
  <c r="E184" i="55"/>
  <c r="F184" i="55" s="1"/>
  <c r="G184" i="55" s="1"/>
  <c r="E185" i="55"/>
  <c r="E186" i="55"/>
  <c r="F186" i="55" s="1"/>
  <c r="G186" i="55" s="1"/>
  <c r="E187" i="55"/>
  <c r="F187" i="55" s="1"/>
  <c r="G187" i="55" s="1"/>
  <c r="E188" i="55"/>
  <c r="F188" i="55" s="1"/>
  <c r="G188" i="55" s="1"/>
  <c r="E189" i="55"/>
  <c r="E190" i="55"/>
  <c r="F190" i="55" s="1"/>
  <c r="G190" i="55" s="1"/>
  <c r="E191" i="55"/>
  <c r="E192" i="55"/>
  <c r="F192" i="55" s="1"/>
  <c r="G192" i="55" s="1"/>
  <c r="E193" i="55"/>
  <c r="E194" i="55"/>
  <c r="F194" i="55" s="1"/>
  <c r="G194" i="55" s="1"/>
  <c r="E195" i="55"/>
  <c r="F195" i="55" s="1"/>
  <c r="G195" i="55" s="1"/>
  <c r="E196" i="55"/>
  <c r="E197" i="55"/>
  <c r="E198" i="55"/>
  <c r="E199" i="55"/>
  <c r="E200" i="55"/>
  <c r="E201" i="55"/>
  <c r="E202" i="55"/>
  <c r="E203" i="55"/>
  <c r="E204" i="55"/>
  <c r="E205" i="55"/>
  <c r="E206" i="55"/>
  <c r="F206" i="55" s="1"/>
  <c r="G206" i="55" s="1"/>
  <c r="E207" i="55"/>
  <c r="F207" i="55" s="1"/>
  <c r="G207" i="55" s="1"/>
  <c r="E208" i="55"/>
  <c r="F208" i="55" s="1"/>
  <c r="G208" i="55" s="1"/>
  <c r="E209" i="55"/>
  <c r="E210" i="55"/>
  <c r="F210" i="55" s="1"/>
  <c r="G210" i="55" s="1"/>
  <c r="E211" i="55"/>
  <c r="F211" i="55" s="1"/>
  <c r="G211" i="55" s="1"/>
  <c r="E212" i="55"/>
  <c r="F212" i="55" s="1"/>
  <c r="G212" i="55" s="1"/>
  <c r="E213" i="55"/>
  <c r="F213" i="55" s="1"/>
  <c r="G213" i="55" s="1"/>
  <c r="E214" i="55"/>
  <c r="F214" i="55" s="1"/>
  <c r="G214" i="55" s="1"/>
  <c r="E215" i="55"/>
  <c r="F215" i="55" s="1"/>
  <c r="G215" i="55" s="1"/>
  <c r="E216" i="55"/>
  <c r="F216" i="55" s="1"/>
  <c r="G216" i="55" s="1"/>
  <c r="E217" i="55"/>
  <c r="E218" i="55"/>
  <c r="E219" i="55"/>
  <c r="F219" i="55" s="1"/>
  <c r="G219" i="55" s="1"/>
  <c r="E220" i="55"/>
  <c r="F220" i="55" s="1"/>
  <c r="G220" i="55" s="1"/>
  <c r="E221" i="55"/>
  <c r="E222" i="55"/>
  <c r="F222" i="55" s="1"/>
  <c r="G222" i="55" s="1"/>
  <c r="E223" i="55"/>
  <c r="F223" i="55" s="1"/>
  <c r="G223" i="55" s="1"/>
  <c r="E224" i="55"/>
  <c r="F224" i="55" s="1"/>
  <c r="G224" i="55" s="1"/>
  <c r="E225" i="55"/>
  <c r="E226" i="55"/>
  <c r="F226" i="55" s="1"/>
  <c r="G226" i="55" s="1"/>
  <c r="E227" i="55"/>
  <c r="F227" i="55" s="1"/>
  <c r="G227" i="55" s="1"/>
  <c r="E228" i="55"/>
  <c r="F228" i="55" s="1"/>
  <c r="G228" i="55" s="1"/>
  <c r="E229" i="55"/>
  <c r="E230" i="55"/>
  <c r="E231" i="55"/>
  <c r="F231" i="55" s="1"/>
  <c r="G231" i="55" s="1"/>
  <c r="E232" i="55"/>
  <c r="E233" i="55"/>
  <c r="E234" i="55"/>
  <c r="E235" i="55"/>
  <c r="E236" i="55"/>
  <c r="E237" i="55"/>
  <c r="E238" i="55"/>
  <c r="E239" i="55"/>
  <c r="E240" i="55"/>
  <c r="F240" i="55" s="1"/>
  <c r="G240" i="55" s="1"/>
  <c r="E241" i="55"/>
  <c r="E242" i="55"/>
  <c r="F242" i="55" s="1"/>
  <c r="G242" i="55" s="1"/>
  <c r="E243" i="55"/>
  <c r="F243" i="55" s="1"/>
  <c r="G243" i="55" s="1"/>
  <c r="E244" i="55"/>
  <c r="F244" i="55" s="1"/>
  <c r="G244" i="55" s="1"/>
  <c r="E245" i="55"/>
  <c r="E246" i="55"/>
  <c r="F246" i="55" s="1"/>
  <c r="G246" i="55" s="1"/>
  <c r="E247" i="55"/>
  <c r="F247" i="55" s="1"/>
  <c r="G247" i="55" s="1"/>
  <c r="E248" i="55"/>
  <c r="F248" i="55" s="1"/>
  <c r="G248" i="55" s="1"/>
  <c r="E249" i="55"/>
  <c r="F249" i="55" s="1"/>
  <c r="G249" i="55" s="1"/>
  <c r="E250" i="55"/>
  <c r="F250" i="55" s="1"/>
  <c r="G250" i="55" s="1"/>
  <c r="E251" i="55"/>
  <c r="F251" i="55" s="1"/>
  <c r="G251" i="55" s="1"/>
  <c r="E252" i="55"/>
  <c r="F252" i="55" s="1"/>
  <c r="G252" i="55" s="1"/>
  <c r="E253" i="55"/>
  <c r="E254" i="55"/>
  <c r="F254" i="55" s="1"/>
  <c r="G254" i="55" s="1"/>
  <c r="E255" i="55"/>
  <c r="F255" i="55" s="1"/>
  <c r="G255" i="55" s="1"/>
  <c r="E256" i="55"/>
  <c r="F256" i="55" s="1"/>
  <c r="G256" i="55" s="1"/>
  <c r="E257" i="55"/>
  <c r="E258" i="55"/>
  <c r="F258" i="55" s="1"/>
  <c r="G258" i="55" s="1"/>
  <c r="E259" i="55"/>
  <c r="F259" i="55" s="1"/>
  <c r="G259" i="55" s="1"/>
  <c r="E260" i="55"/>
  <c r="F260" i="55" s="1"/>
  <c r="G260" i="55" s="1"/>
  <c r="E261" i="55"/>
  <c r="E262" i="55"/>
  <c r="F262" i="55" s="1"/>
  <c r="G262" i="55" s="1"/>
  <c r="E263" i="55"/>
  <c r="F263" i="55" s="1"/>
  <c r="G263" i="55" s="1"/>
  <c r="E264" i="55"/>
  <c r="F264" i="55" s="1"/>
  <c r="G264" i="55" s="1"/>
  <c r="E265" i="55"/>
  <c r="E266" i="55"/>
  <c r="F266" i="55" s="1"/>
  <c r="G266" i="55" s="1"/>
  <c r="E267" i="55"/>
  <c r="F267" i="55" s="1"/>
  <c r="G267" i="55" s="1"/>
  <c r="E268" i="55"/>
  <c r="F268" i="55" s="1"/>
  <c r="G268" i="55" s="1"/>
  <c r="E269" i="55"/>
  <c r="E270" i="55"/>
  <c r="F270" i="55" s="1"/>
  <c r="G270" i="55" s="1"/>
  <c r="E271" i="55"/>
  <c r="F271" i="55" s="1"/>
  <c r="G271" i="55" s="1"/>
  <c r="E272" i="55"/>
  <c r="F272" i="55" s="1"/>
  <c r="G272" i="55" s="1"/>
  <c r="E273" i="55"/>
  <c r="F273" i="55" s="1"/>
  <c r="G273" i="55" s="1"/>
  <c r="E274" i="55"/>
  <c r="E275" i="55"/>
  <c r="E276" i="55"/>
  <c r="E277" i="55"/>
  <c r="E278" i="55"/>
  <c r="E279" i="55"/>
  <c r="E280" i="55"/>
  <c r="F280" i="55" s="1"/>
  <c r="G280" i="55" s="1"/>
  <c r="E281" i="55"/>
  <c r="E282" i="55"/>
  <c r="F282" i="55" s="1"/>
  <c r="G282" i="55" s="1"/>
  <c r="E283" i="55"/>
  <c r="F283" i="55" s="1"/>
  <c r="G283" i="55" s="1"/>
  <c r="E284" i="55"/>
  <c r="E285" i="55"/>
  <c r="F285" i="55" s="1"/>
  <c r="G285" i="55" s="1"/>
  <c r="E286" i="55"/>
  <c r="F286" i="55" s="1"/>
  <c r="G286" i="55" s="1"/>
  <c r="E287" i="55"/>
  <c r="F287" i="55" s="1"/>
  <c r="G287" i="55" s="1"/>
  <c r="E288" i="55"/>
  <c r="E289" i="55"/>
  <c r="E290" i="55"/>
  <c r="F290" i="55" s="1"/>
  <c r="G290" i="55" s="1"/>
  <c r="E291" i="55"/>
  <c r="E292" i="55"/>
  <c r="E293" i="55"/>
  <c r="E294" i="55"/>
  <c r="F294" i="55" s="1"/>
  <c r="G294" i="55" s="1"/>
  <c r="E295" i="55"/>
  <c r="F295" i="55" s="1"/>
  <c r="G295" i="55" s="1"/>
  <c r="E296" i="55"/>
  <c r="F296" i="55" s="1"/>
  <c r="G296" i="55" s="1"/>
  <c r="E297" i="55"/>
  <c r="E298" i="55"/>
  <c r="F298" i="55" s="1"/>
  <c r="G298" i="55" s="1"/>
  <c r="E299" i="55"/>
  <c r="E300" i="55"/>
  <c r="F300" i="55" s="1"/>
  <c r="G300" i="55" s="1"/>
  <c r="E301" i="55"/>
  <c r="E302" i="55"/>
  <c r="E303" i="55"/>
  <c r="F303" i="55" s="1"/>
  <c r="G303" i="55" s="1"/>
  <c r="E304" i="55"/>
  <c r="F304" i="55" s="1"/>
  <c r="G304" i="55" s="1"/>
  <c r="E305" i="55"/>
  <c r="E306" i="55"/>
  <c r="F306" i="55" s="1"/>
  <c r="G306" i="55" s="1"/>
  <c r="E307" i="55"/>
  <c r="F307" i="55" s="1"/>
  <c r="G307" i="55" s="1"/>
  <c r="E308" i="55"/>
  <c r="F308" i="55" s="1"/>
  <c r="G308" i="55" s="1"/>
  <c r="E309" i="55"/>
  <c r="F309" i="55" s="1"/>
  <c r="G309" i="55" s="1"/>
  <c r="E310" i="55"/>
  <c r="E311" i="55"/>
  <c r="E312" i="55"/>
  <c r="E313" i="55"/>
  <c r="E314" i="55"/>
  <c r="E315" i="55"/>
  <c r="E316" i="55"/>
  <c r="E317" i="55"/>
  <c r="E318" i="55"/>
  <c r="F318" i="55" s="1"/>
  <c r="G318" i="55" s="1"/>
  <c r="E319" i="55"/>
  <c r="F319" i="55" s="1"/>
  <c r="G319" i="55" s="1"/>
  <c r="E320" i="55"/>
  <c r="F320" i="55" s="1"/>
  <c r="G320" i="55" s="1"/>
  <c r="E321" i="55"/>
  <c r="F321" i="55" s="1"/>
  <c r="G321" i="55" s="1"/>
  <c r="E322" i="55"/>
  <c r="F322" i="55" s="1"/>
  <c r="G322" i="55" s="1"/>
  <c r="E323" i="55"/>
  <c r="F323" i="55" s="1"/>
  <c r="G323" i="55" s="1"/>
  <c r="E324" i="55"/>
  <c r="F324" i="55" s="1"/>
  <c r="G324" i="55" s="1"/>
  <c r="E325" i="55"/>
  <c r="E326" i="55"/>
  <c r="F326" i="55" s="1"/>
  <c r="G326" i="55" s="1"/>
  <c r="E327" i="55"/>
  <c r="F327" i="55" s="1"/>
  <c r="G327" i="55" s="1"/>
  <c r="E328" i="55"/>
  <c r="F328" i="55" s="1"/>
  <c r="G328" i="55" s="1"/>
  <c r="E329" i="55"/>
  <c r="E330" i="55"/>
  <c r="F330" i="55" s="1"/>
  <c r="G330" i="55" s="1"/>
  <c r="E331" i="55"/>
  <c r="F331" i="55" s="1"/>
  <c r="G331" i="55" s="1"/>
  <c r="E332" i="55"/>
  <c r="F332" i="55" s="1"/>
  <c r="G332" i="55" s="1"/>
  <c r="E333" i="55"/>
  <c r="F333" i="55" s="1"/>
  <c r="G333" i="55" s="1"/>
  <c r="E334" i="55"/>
  <c r="F334" i="55" s="1"/>
  <c r="G334" i="55" s="1"/>
  <c r="E335" i="55"/>
  <c r="F335" i="55" s="1"/>
  <c r="G335" i="55" s="1"/>
  <c r="E336" i="55"/>
  <c r="F336" i="55" s="1"/>
  <c r="G336" i="55" s="1"/>
  <c r="E337" i="55"/>
  <c r="E338" i="55"/>
  <c r="F338" i="55" s="1"/>
  <c r="G338" i="55" s="1"/>
  <c r="E339" i="55"/>
  <c r="F339" i="55" s="1"/>
  <c r="G339" i="55" s="1"/>
  <c r="E340" i="55"/>
  <c r="F340" i="55" s="1"/>
  <c r="G340" i="55" s="1"/>
  <c r="E341" i="55"/>
  <c r="E342" i="55"/>
  <c r="F342" i="55" s="1"/>
  <c r="G342" i="55" s="1"/>
  <c r="E343" i="55"/>
  <c r="F343" i="55" s="1"/>
  <c r="G343" i="55" s="1"/>
  <c r="E344" i="55"/>
  <c r="F344" i="55" s="1"/>
  <c r="G344" i="55" s="1"/>
  <c r="E345" i="55"/>
  <c r="E346" i="55"/>
  <c r="F346" i="55" s="1"/>
  <c r="G346" i="55" s="1"/>
  <c r="E347" i="55"/>
  <c r="F347" i="55" s="1"/>
  <c r="G347" i="55" s="1"/>
  <c r="E348" i="55"/>
  <c r="E349" i="55"/>
  <c r="E350" i="55"/>
  <c r="F350" i="55" s="1"/>
  <c r="G350" i="55" s="1"/>
  <c r="E351" i="55"/>
  <c r="F351" i="55" s="1"/>
  <c r="G351" i="55" s="1"/>
  <c r="E352" i="55"/>
  <c r="F352" i="55" s="1"/>
  <c r="G352" i="55" s="1"/>
  <c r="E353" i="55"/>
  <c r="E354" i="55"/>
  <c r="F354" i="55" s="1"/>
  <c r="G354" i="55" s="1"/>
  <c r="E355" i="55"/>
  <c r="F355" i="55" s="1"/>
  <c r="G355" i="55" s="1"/>
  <c r="E356" i="55"/>
  <c r="F356" i="55" s="1"/>
  <c r="G356" i="55" s="1"/>
  <c r="E357" i="55"/>
  <c r="E358" i="55"/>
  <c r="F358" i="55" s="1"/>
  <c r="G358" i="55" s="1"/>
  <c r="E359" i="55"/>
  <c r="E360" i="55"/>
  <c r="F360" i="55" s="1"/>
  <c r="G360" i="55" s="1"/>
  <c r="E361" i="55"/>
  <c r="E362" i="55"/>
  <c r="E363" i="55"/>
  <c r="E364" i="55"/>
  <c r="E365" i="55"/>
  <c r="E366" i="55"/>
  <c r="E367" i="55"/>
  <c r="E368" i="55"/>
  <c r="F368" i="55" s="1"/>
  <c r="G368" i="55" s="1"/>
  <c r="E369" i="55"/>
  <c r="F369" i="55" s="1"/>
  <c r="G369" i="55" s="1"/>
  <c r="E370" i="55"/>
  <c r="F370" i="55" s="1"/>
  <c r="G370" i="55" s="1"/>
  <c r="E371" i="55"/>
  <c r="F371" i="55" s="1"/>
  <c r="G371" i="55" s="1"/>
  <c r="E372" i="55"/>
  <c r="F372" i="55" s="1"/>
  <c r="G372" i="55" s="1"/>
  <c r="E373" i="55"/>
  <c r="E374" i="55"/>
  <c r="F374" i="55" s="1"/>
  <c r="G374" i="55" s="1"/>
  <c r="E375" i="55"/>
  <c r="F375" i="55" s="1"/>
  <c r="G375" i="55" s="1"/>
  <c r="E376" i="55"/>
  <c r="F376" i="55" s="1"/>
  <c r="G376" i="55" s="1"/>
  <c r="E377" i="55"/>
  <c r="E378" i="55"/>
  <c r="F378" i="55" s="1"/>
  <c r="G378" i="55" s="1"/>
  <c r="E379" i="55"/>
  <c r="F379" i="55" s="1"/>
  <c r="G379" i="55" s="1"/>
  <c r="E380" i="55"/>
  <c r="F380" i="55" s="1"/>
  <c r="G380" i="55" s="1"/>
  <c r="E381" i="55"/>
  <c r="F381" i="55" s="1"/>
  <c r="G381" i="55" s="1"/>
  <c r="E382" i="55"/>
  <c r="F382" i="55" s="1"/>
  <c r="G382" i="55" s="1"/>
  <c r="E383" i="55"/>
  <c r="F383" i="55" s="1"/>
  <c r="G383" i="55" s="1"/>
  <c r="E384" i="55"/>
  <c r="F384" i="55" s="1"/>
  <c r="G384" i="55" s="1"/>
  <c r="E385" i="55"/>
  <c r="E386" i="55"/>
  <c r="F386" i="55" s="1"/>
  <c r="G386" i="55" s="1"/>
  <c r="E387" i="55"/>
  <c r="F387" i="55" s="1"/>
  <c r="G387" i="55" s="1"/>
  <c r="E388" i="55"/>
  <c r="F388" i="55" s="1"/>
  <c r="G388" i="55" s="1"/>
  <c r="E389" i="55"/>
  <c r="E390" i="55"/>
  <c r="F390" i="55" s="1"/>
  <c r="G390" i="55" s="1"/>
  <c r="E391" i="55"/>
  <c r="F391" i="55" s="1"/>
  <c r="G391" i="55" s="1"/>
  <c r="E392" i="55"/>
  <c r="F392" i="55" s="1"/>
  <c r="G392" i="55" s="1"/>
  <c r="E393" i="55"/>
  <c r="F393" i="55" s="1"/>
  <c r="G393" i="55" s="1"/>
  <c r="E394" i="55"/>
  <c r="F394" i="55" s="1"/>
  <c r="G394" i="55" s="1"/>
  <c r="E395" i="55"/>
  <c r="F395" i="55" s="1"/>
  <c r="G395" i="55" s="1"/>
  <c r="E396" i="55"/>
  <c r="F396" i="55" s="1"/>
  <c r="G396" i="55" s="1"/>
  <c r="E397" i="55"/>
  <c r="E398" i="55"/>
  <c r="F398" i="55" s="1"/>
  <c r="G398" i="55" s="1"/>
  <c r="E399" i="55"/>
  <c r="E400" i="55"/>
  <c r="F400" i="55" s="1"/>
  <c r="G400" i="55" s="1"/>
  <c r="E401" i="55"/>
  <c r="E402" i="55"/>
  <c r="F402" i="55" s="1"/>
  <c r="G402" i="55" s="1"/>
  <c r="E403" i="55"/>
  <c r="F403" i="55" s="1"/>
  <c r="G403" i="55" s="1"/>
  <c r="E404" i="55"/>
  <c r="F404" i="55" s="1"/>
  <c r="G404" i="55" s="1"/>
  <c r="E405" i="55"/>
  <c r="F405" i="55" s="1"/>
  <c r="G405" i="55" s="1"/>
  <c r="E406" i="55"/>
  <c r="F406" i="55" s="1"/>
  <c r="G406" i="55" s="1"/>
  <c r="E407" i="55"/>
  <c r="F407" i="55" s="1"/>
  <c r="G407" i="55" s="1"/>
  <c r="E408" i="55"/>
  <c r="F408" i="55" s="1"/>
  <c r="G408" i="55" s="1"/>
  <c r="E409" i="55"/>
  <c r="E410" i="55"/>
  <c r="F410" i="55" s="1"/>
  <c r="G410" i="55" s="1"/>
  <c r="E411" i="55"/>
  <c r="F411" i="55" s="1"/>
  <c r="G411" i="55" s="1"/>
  <c r="E412" i="55"/>
  <c r="F412" i="55" s="1"/>
  <c r="G412" i="55" s="1"/>
  <c r="E413" i="55"/>
  <c r="C5" i="55"/>
  <c r="C6" i="55"/>
  <c r="C7" i="55"/>
  <c r="C8" i="55"/>
  <c r="C9" i="55"/>
  <c r="C10" i="55"/>
  <c r="C11" i="55"/>
  <c r="C12" i="55"/>
  <c r="C13" i="55"/>
  <c r="C14" i="55"/>
  <c r="C15" i="55"/>
  <c r="C16" i="55"/>
  <c r="C17" i="55"/>
  <c r="C18" i="55"/>
  <c r="C19" i="55"/>
  <c r="C20" i="55"/>
  <c r="C21" i="55"/>
  <c r="C22" i="55"/>
  <c r="C23" i="55"/>
  <c r="C24" i="55"/>
  <c r="C25" i="55"/>
  <c r="C26" i="55"/>
  <c r="C27" i="55"/>
  <c r="C28" i="55"/>
  <c r="C29" i="55"/>
  <c r="C30" i="55"/>
  <c r="C31" i="55"/>
  <c r="C32" i="55"/>
  <c r="C33" i="55"/>
  <c r="C34" i="55"/>
  <c r="C35" i="55"/>
  <c r="C36" i="55"/>
  <c r="C37" i="55"/>
  <c r="C38" i="55"/>
  <c r="C39" i="55"/>
  <c r="C40" i="55"/>
  <c r="C41" i="55"/>
  <c r="C42" i="55"/>
  <c r="C43" i="55"/>
  <c r="C44" i="55"/>
  <c r="C45" i="55"/>
  <c r="C46" i="55"/>
  <c r="C47" i="55"/>
  <c r="C48" i="55"/>
  <c r="C49" i="55"/>
  <c r="C50" i="55"/>
  <c r="C51" i="55"/>
  <c r="C52" i="55"/>
  <c r="C53" i="55"/>
  <c r="C54" i="55"/>
  <c r="C55" i="55"/>
  <c r="C56" i="55"/>
  <c r="C57" i="55"/>
  <c r="C58" i="55"/>
  <c r="C59" i="55"/>
  <c r="C60" i="55"/>
  <c r="C61" i="55"/>
  <c r="C62" i="55"/>
  <c r="C63" i="55"/>
  <c r="C64" i="55"/>
  <c r="C65" i="55"/>
  <c r="C66" i="55"/>
  <c r="C67" i="55"/>
  <c r="C68" i="55"/>
  <c r="C69" i="55"/>
  <c r="C70" i="55"/>
  <c r="C71" i="55"/>
  <c r="C72" i="55"/>
  <c r="C73" i="55"/>
  <c r="C74" i="55"/>
  <c r="C75" i="55"/>
  <c r="C76" i="55"/>
  <c r="C77" i="55"/>
  <c r="C78" i="55"/>
  <c r="C79" i="55"/>
  <c r="C80" i="55"/>
  <c r="C81" i="55"/>
  <c r="C82" i="55"/>
  <c r="C83" i="55"/>
  <c r="C84" i="55"/>
  <c r="C85" i="55"/>
  <c r="C86" i="55"/>
  <c r="C87" i="55"/>
  <c r="C88" i="55"/>
  <c r="C89" i="55"/>
  <c r="C90" i="55"/>
  <c r="C91" i="55"/>
  <c r="C92" i="55"/>
  <c r="C93" i="55"/>
  <c r="C94" i="55"/>
  <c r="C95" i="55"/>
  <c r="C96" i="55"/>
  <c r="C97" i="55"/>
  <c r="C98" i="55"/>
  <c r="C99" i="55"/>
  <c r="C100" i="55"/>
  <c r="C101" i="55"/>
  <c r="C102" i="55"/>
  <c r="C103" i="55"/>
  <c r="C104" i="55"/>
  <c r="C105" i="55"/>
  <c r="C106" i="55"/>
  <c r="C107" i="55"/>
  <c r="C108" i="55"/>
  <c r="C109" i="55"/>
  <c r="C110" i="55"/>
  <c r="C111" i="55"/>
  <c r="C112" i="55"/>
  <c r="C113" i="55"/>
  <c r="C114" i="55"/>
  <c r="C115" i="55"/>
  <c r="C116" i="55"/>
  <c r="C117" i="55"/>
  <c r="C118" i="55"/>
  <c r="C119" i="55"/>
  <c r="C120" i="55"/>
  <c r="C121" i="55"/>
  <c r="C122" i="55"/>
  <c r="C123" i="55"/>
  <c r="C124" i="55"/>
  <c r="C125" i="55"/>
  <c r="C126" i="55"/>
  <c r="C127" i="55"/>
  <c r="C128" i="55"/>
  <c r="C129" i="55"/>
  <c r="C130" i="55"/>
  <c r="C131" i="55"/>
  <c r="C132" i="55"/>
  <c r="C133" i="55"/>
  <c r="C134" i="55"/>
  <c r="C135" i="55"/>
  <c r="C136" i="55"/>
  <c r="C137" i="55"/>
  <c r="C138" i="55"/>
  <c r="C139" i="55"/>
  <c r="C140" i="55"/>
  <c r="C141" i="55"/>
  <c r="C142" i="55"/>
  <c r="C143" i="55"/>
  <c r="C144" i="55"/>
  <c r="C145" i="55"/>
  <c r="C146" i="55"/>
  <c r="C147" i="55"/>
  <c r="C148" i="55"/>
  <c r="C149" i="55"/>
  <c r="C150" i="55"/>
  <c r="C151" i="55"/>
  <c r="C152" i="55"/>
  <c r="C153" i="55"/>
  <c r="C154" i="55"/>
  <c r="C155" i="55"/>
  <c r="C156" i="55"/>
  <c r="C157" i="55"/>
  <c r="C158" i="55"/>
  <c r="C159" i="55"/>
  <c r="C160" i="55"/>
  <c r="C161" i="55"/>
  <c r="C162" i="55"/>
  <c r="C163" i="55"/>
  <c r="C164" i="55"/>
  <c r="C165" i="55"/>
  <c r="C166" i="55"/>
  <c r="C167" i="55"/>
  <c r="C168" i="55"/>
  <c r="C169" i="55"/>
  <c r="C170" i="55"/>
  <c r="C171" i="55"/>
  <c r="C172" i="55"/>
  <c r="C173" i="55"/>
  <c r="C174" i="55"/>
  <c r="C175" i="55"/>
  <c r="C176" i="55"/>
  <c r="C177" i="55"/>
  <c r="C178" i="55"/>
  <c r="C179" i="55"/>
  <c r="C180" i="55"/>
  <c r="C181" i="55"/>
  <c r="C182" i="55"/>
  <c r="C183" i="55"/>
  <c r="C184" i="55"/>
  <c r="C185" i="55"/>
  <c r="C186" i="55"/>
  <c r="C187" i="55"/>
  <c r="C188" i="55"/>
  <c r="C189" i="55"/>
  <c r="C190" i="55"/>
  <c r="C191" i="55"/>
  <c r="C192" i="55"/>
  <c r="C193" i="55"/>
  <c r="C194" i="55"/>
  <c r="C195" i="55"/>
  <c r="C196" i="55"/>
  <c r="C197" i="55"/>
  <c r="C198" i="55"/>
  <c r="C199" i="55"/>
  <c r="C200" i="55"/>
  <c r="C201" i="55"/>
  <c r="C202" i="55"/>
  <c r="C203" i="55"/>
  <c r="C204" i="55"/>
  <c r="C205" i="55"/>
  <c r="C206" i="55"/>
  <c r="C207" i="55"/>
  <c r="C208" i="55"/>
  <c r="C209" i="55"/>
  <c r="C210" i="55"/>
  <c r="C211" i="55"/>
  <c r="C212" i="55"/>
  <c r="C213" i="55"/>
  <c r="C214" i="55"/>
  <c r="C215" i="55"/>
  <c r="C216" i="55"/>
  <c r="C217" i="55"/>
  <c r="C218" i="55"/>
  <c r="C219" i="55"/>
  <c r="C220" i="55"/>
  <c r="C221" i="55"/>
  <c r="C222" i="55"/>
  <c r="C223" i="55"/>
  <c r="C224" i="55"/>
  <c r="C225" i="55"/>
  <c r="C226" i="55"/>
  <c r="C227" i="55"/>
  <c r="C228" i="55"/>
  <c r="C229" i="55"/>
  <c r="C230" i="55"/>
  <c r="C231" i="55"/>
  <c r="C232" i="55"/>
  <c r="C233" i="55"/>
  <c r="C234" i="55"/>
  <c r="C235" i="55"/>
  <c r="C236" i="55"/>
  <c r="C237" i="55"/>
  <c r="C238" i="55"/>
  <c r="C239" i="55"/>
  <c r="C240" i="55"/>
  <c r="C241" i="55"/>
  <c r="C242" i="55"/>
  <c r="C243" i="55"/>
  <c r="C244" i="55"/>
  <c r="C245" i="55"/>
  <c r="C246" i="55"/>
  <c r="C247" i="55"/>
  <c r="C248" i="55"/>
  <c r="C249" i="55"/>
  <c r="C250" i="55"/>
  <c r="C251" i="55"/>
  <c r="C252" i="55"/>
  <c r="C253" i="55"/>
  <c r="C254" i="55"/>
  <c r="C255" i="55"/>
  <c r="C256" i="55"/>
  <c r="C257" i="55"/>
  <c r="C258" i="55"/>
  <c r="C259" i="55"/>
  <c r="C260" i="55"/>
  <c r="C261" i="55"/>
  <c r="C262" i="55"/>
  <c r="C263" i="55"/>
  <c r="C264" i="55"/>
  <c r="C265" i="55"/>
  <c r="C266" i="55"/>
  <c r="C267" i="55"/>
  <c r="C268" i="55"/>
  <c r="C269" i="55"/>
  <c r="C270" i="55"/>
  <c r="C271" i="55"/>
  <c r="C272" i="55"/>
  <c r="C273" i="55"/>
  <c r="C274" i="55"/>
  <c r="C275" i="55"/>
  <c r="C276" i="55"/>
  <c r="C277" i="55"/>
  <c r="C278" i="55"/>
  <c r="C279" i="55"/>
  <c r="C280" i="55"/>
  <c r="C281" i="55"/>
  <c r="C282" i="55"/>
  <c r="C283" i="55"/>
  <c r="C284" i="55"/>
  <c r="C285" i="55"/>
  <c r="C286" i="55"/>
  <c r="C287" i="55"/>
  <c r="C288" i="55"/>
  <c r="C289" i="55"/>
  <c r="C290" i="55"/>
  <c r="C291" i="55"/>
  <c r="C292" i="55"/>
  <c r="C293" i="55"/>
  <c r="C294" i="55"/>
  <c r="C295" i="55"/>
  <c r="C296" i="55"/>
  <c r="C297" i="55"/>
  <c r="C298" i="55"/>
  <c r="C299" i="55"/>
  <c r="C300" i="55"/>
  <c r="C301" i="55"/>
  <c r="C302" i="55"/>
  <c r="C303" i="55"/>
  <c r="C304" i="55"/>
  <c r="C305" i="55"/>
  <c r="C306" i="55"/>
  <c r="C307" i="55"/>
  <c r="C308" i="55"/>
  <c r="C309" i="55"/>
  <c r="C310" i="55"/>
  <c r="C311" i="55"/>
  <c r="C312" i="55"/>
  <c r="C313" i="55"/>
  <c r="C314" i="55"/>
  <c r="C315" i="55"/>
  <c r="C316" i="55"/>
  <c r="C317" i="55"/>
  <c r="C318" i="55"/>
  <c r="C319" i="55"/>
  <c r="C320" i="55"/>
  <c r="C321" i="55"/>
  <c r="C322" i="55"/>
  <c r="C323" i="55"/>
  <c r="C324" i="55"/>
  <c r="C325" i="55"/>
  <c r="C326" i="55"/>
  <c r="C327" i="55"/>
  <c r="C328" i="55"/>
  <c r="C329" i="55"/>
  <c r="C330" i="55"/>
  <c r="C331" i="55"/>
  <c r="C332" i="55"/>
  <c r="C333" i="55"/>
  <c r="C334" i="55"/>
  <c r="C335" i="55"/>
  <c r="C336" i="55"/>
  <c r="C337" i="55"/>
  <c r="C338" i="55"/>
  <c r="C339" i="55"/>
  <c r="C340" i="55"/>
  <c r="C341" i="55"/>
  <c r="C342" i="55"/>
  <c r="C343" i="55"/>
  <c r="C344" i="55"/>
  <c r="C345" i="55"/>
  <c r="C346" i="55"/>
  <c r="C347" i="55"/>
  <c r="C348" i="55"/>
  <c r="C349" i="55"/>
  <c r="C350" i="55"/>
  <c r="C351" i="55"/>
  <c r="C352" i="55"/>
  <c r="C353" i="55"/>
  <c r="C354" i="55"/>
  <c r="C355" i="55"/>
  <c r="C356" i="55"/>
  <c r="C357" i="55"/>
  <c r="C358" i="55"/>
  <c r="C359" i="55"/>
  <c r="C360" i="55"/>
  <c r="C361" i="55"/>
  <c r="C362" i="55"/>
  <c r="C363" i="55"/>
  <c r="C364" i="55"/>
  <c r="C365" i="55"/>
  <c r="C366" i="55"/>
  <c r="C367" i="55"/>
  <c r="C368" i="55"/>
  <c r="C369" i="55"/>
  <c r="C370" i="55"/>
  <c r="C371" i="55"/>
  <c r="C372" i="55"/>
  <c r="C373" i="55"/>
  <c r="C374" i="55"/>
  <c r="C375" i="55"/>
  <c r="C376" i="55"/>
  <c r="C377" i="55"/>
  <c r="C378" i="55"/>
  <c r="C379" i="55"/>
  <c r="C380" i="55"/>
  <c r="C381" i="55"/>
  <c r="C382" i="55"/>
  <c r="C383" i="55"/>
  <c r="C384" i="55"/>
  <c r="C385" i="55"/>
  <c r="C386" i="55"/>
  <c r="C387" i="55"/>
  <c r="C388" i="55"/>
  <c r="C389" i="55"/>
  <c r="C390" i="55"/>
  <c r="C391" i="55"/>
  <c r="C392" i="55"/>
  <c r="C393" i="55"/>
  <c r="C394" i="55"/>
  <c r="C395" i="55"/>
  <c r="C396" i="55"/>
  <c r="C397" i="55"/>
  <c r="C398" i="55"/>
  <c r="C399" i="55"/>
  <c r="C400" i="55"/>
  <c r="C401" i="55"/>
  <c r="C402" i="55"/>
  <c r="C403" i="55"/>
  <c r="C404" i="55"/>
  <c r="C405" i="55"/>
  <c r="C406" i="55"/>
  <c r="C407" i="55"/>
  <c r="C408" i="55"/>
  <c r="C409" i="55"/>
  <c r="C410" i="55"/>
  <c r="C411" i="55"/>
  <c r="C412" i="55"/>
  <c r="C413" i="55"/>
  <c r="G41" i="54"/>
  <c r="G42" i="54"/>
  <c r="G43" i="54"/>
  <c r="AK78" i="54"/>
  <c r="AJ78" i="54"/>
  <c r="AI78" i="54"/>
  <c r="AH78" i="54"/>
  <c r="AG78" i="54"/>
  <c r="AE78" i="54"/>
  <c r="AD78" i="54"/>
  <c r="Y78" i="54"/>
  <c r="X78" i="54"/>
  <c r="W78" i="54"/>
  <c r="V78" i="54"/>
  <c r="U78" i="54"/>
  <c r="T78" i="54"/>
  <c r="S78" i="54"/>
  <c r="O78" i="54"/>
  <c r="N78" i="54"/>
  <c r="M78" i="54"/>
  <c r="L78" i="54"/>
  <c r="K78" i="54"/>
  <c r="J78" i="54"/>
  <c r="I78" i="54"/>
  <c r="G78" i="54"/>
  <c r="AK77" i="54"/>
  <c r="AJ77" i="54"/>
  <c r="AI77" i="54"/>
  <c r="AH77" i="54"/>
  <c r="AG77" i="54"/>
  <c r="AE77" i="54"/>
  <c r="AD77" i="54"/>
  <c r="Y77" i="54"/>
  <c r="X77" i="54"/>
  <c r="W77" i="54"/>
  <c r="V77" i="54"/>
  <c r="U77" i="54"/>
  <c r="T77" i="54"/>
  <c r="S77" i="54"/>
  <c r="O77" i="54"/>
  <c r="N77" i="54"/>
  <c r="M77" i="54"/>
  <c r="L77" i="54"/>
  <c r="K77" i="54"/>
  <c r="J77" i="54"/>
  <c r="I77" i="54"/>
  <c r="G77" i="54"/>
  <c r="AK76" i="54"/>
  <c r="AJ76" i="54"/>
  <c r="AI76" i="54"/>
  <c r="AH76" i="54"/>
  <c r="AG76" i="54"/>
  <c r="AE76" i="54"/>
  <c r="AD76" i="54"/>
  <c r="Y76" i="54"/>
  <c r="X76" i="54"/>
  <c r="W76" i="54"/>
  <c r="V76" i="54"/>
  <c r="U76" i="54"/>
  <c r="T76" i="54"/>
  <c r="S76" i="54"/>
  <c r="O76" i="54"/>
  <c r="N76" i="54"/>
  <c r="M76" i="54"/>
  <c r="L76" i="54"/>
  <c r="K76" i="54"/>
  <c r="J76" i="54"/>
  <c r="I76" i="54"/>
  <c r="G76" i="54"/>
  <c r="AK75" i="54"/>
  <c r="AJ75" i="54"/>
  <c r="AI75" i="54"/>
  <c r="AH75" i="54"/>
  <c r="AG75" i="54"/>
  <c r="Y75" i="54"/>
  <c r="X75" i="54"/>
  <c r="W75" i="54"/>
  <c r="V75" i="54"/>
  <c r="U75" i="54"/>
  <c r="T75" i="54"/>
  <c r="S75" i="54"/>
  <c r="G75" i="54"/>
  <c r="AK71" i="54"/>
  <c r="AJ71" i="54"/>
  <c r="AI71" i="54"/>
  <c r="AH71" i="54"/>
  <c r="AH14" i="54" s="1"/>
  <c r="AG71" i="54"/>
  <c r="AG14" i="54" s="1"/>
  <c r="AE71" i="54"/>
  <c r="AD71" i="54"/>
  <c r="Y71" i="54"/>
  <c r="X71" i="54"/>
  <c r="W71" i="54"/>
  <c r="V71" i="54"/>
  <c r="U71" i="54"/>
  <c r="T71" i="54"/>
  <c r="S71" i="54"/>
  <c r="O71" i="54"/>
  <c r="N71" i="54"/>
  <c r="M71" i="54"/>
  <c r="L71" i="54"/>
  <c r="K71" i="54"/>
  <c r="J71" i="54"/>
  <c r="I71" i="54"/>
  <c r="G71" i="54"/>
  <c r="AK70" i="54"/>
  <c r="AJ70" i="54"/>
  <c r="AI70" i="54"/>
  <c r="AH70" i="54"/>
  <c r="AH13" i="54" s="1"/>
  <c r="AG70" i="54"/>
  <c r="AG13" i="54" s="1"/>
  <c r="AE70" i="54"/>
  <c r="AD70" i="54"/>
  <c r="Y70" i="54"/>
  <c r="X70" i="54"/>
  <c r="W70" i="54"/>
  <c r="V70" i="54"/>
  <c r="U70" i="54"/>
  <c r="T70" i="54"/>
  <c r="S70" i="54"/>
  <c r="O70" i="54"/>
  <c r="N70" i="54"/>
  <c r="M70" i="54"/>
  <c r="L70" i="54"/>
  <c r="K70" i="54"/>
  <c r="J70" i="54"/>
  <c r="I70" i="54"/>
  <c r="G70" i="54"/>
  <c r="AK69" i="54"/>
  <c r="AJ69" i="54"/>
  <c r="AI69" i="54"/>
  <c r="AH69" i="54"/>
  <c r="AG69" i="54"/>
  <c r="AE69" i="54"/>
  <c r="AD69" i="54"/>
  <c r="Y69" i="54"/>
  <c r="X69" i="54"/>
  <c r="W69" i="54"/>
  <c r="V69" i="54"/>
  <c r="U69" i="54"/>
  <c r="T69" i="54"/>
  <c r="S69" i="54"/>
  <c r="O69" i="54"/>
  <c r="N69" i="54"/>
  <c r="M69" i="54"/>
  <c r="L69" i="54"/>
  <c r="K69" i="54"/>
  <c r="J69" i="54"/>
  <c r="I69" i="54"/>
  <c r="G69" i="54"/>
  <c r="AK68" i="54"/>
  <c r="AJ68" i="54"/>
  <c r="AI68" i="54"/>
  <c r="AH68" i="54"/>
  <c r="AG68" i="54"/>
  <c r="AG11" i="54" s="1"/>
  <c r="AE68" i="54"/>
  <c r="AD68" i="54"/>
  <c r="Y68" i="54"/>
  <c r="X68" i="54"/>
  <c r="W68" i="54"/>
  <c r="V68" i="54"/>
  <c r="U68" i="54"/>
  <c r="T68" i="54"/>
  <c r="S68" i="54"/>
  <c r="G68" i="54"/>
  <c r="AE64" i="54"/>
  <c r="AD64" i="54"/>
  <c r="Y64" i="54"/>
  <c r="X64" i="54"/>
  <c r="W64" i="54"/>
  <c r="V64" i="54"/>
  <c r="U64" i="54"/>
  <c r="T64" i="54"/>
  <c r="S64" i="54"/>
  <c r="O64" i="54"/>
  <c r="N64" i="54"/>
  <c r="M64" i="54"/>
  <c r="L64" i="54"/>
  <c r="K64" i="54"/>
  <c r="J64" i="54"/>
  <c r="I64" i="54"/>
  <c r="G64" i="54"/>
  <c r="AE63" i="54"/>
  <c r="AD63" i="54"/>
  <c r="Y63" i="54"/>
  <c r="X63" i="54"/>
  <c r="W63" i="54"/>
  <c r="V63" i="54"/>
  <c r="U63" i="54"/>
  <c r="T63" i="54"/>
  <c r="S63" i="54"/>
  <c r="O63" i="54"/>
  <c r="N63" i="54"/>
  <c r="M63" i="54"/>
  <c r="L63" i="54"/>
  <c r="K63" i="54"/>
  <c r="J63" i="54"/>
  <c r="I63" i="54"/>
  <c r="G63" i="54"/>
  <c r="AE62" i="54"/>
  <c r="AD62" i="54"/>
  <c r="Y62" i="54"/>
  <c r="X62" i="54"/>
  <c r="W62" i="54"/>
  <c r="V62" i="54"/>
  <c r="U62" i="54"/>
  <c r="T62" i="54"/>
  <c r="S62" i="54"/>
  <c r="O62" i="54"/>
  <c r="N62" i="54"/>
  <c r="M62" i="54"/>
  <c r="L62" i="54"/>
  <c r="K62" i="54"/>
  <c r="J62" i="54"/>
  <c r="I62" i="54"/>
  <c r="G62" i="54"/>
  <c r="Y61" i="54"/>
  <c r="X61" i="54"/>
  <c r="W61" i="54"/>
  <c r="V61" i="54"/>
  <c r="U61" i="54"/>
  <c r="T61" i="54"/>
  <c r="S61" i="54"/>
  <c r="G61" i="54"/>
  <c r="AE57" i="54"/>
  <c r="AD57" i="54"/>
  <c r="Y57" i="54"/>
  <c r="X57" i="54"/>
  <c r="W57" i="54"/>
  <c r="V57" i="54"/>
  <c r="U57" i="54"/>
  <c r="T57" i="54"/>
  <c r="S57" i="54"/>
  <c r="O57" i="54"/>
  <c r="N57" i="54"/>
  <c r="M57" i="54"/>
  <c r="L57" i="54"/>
  <c r="K57" i="54"/>
  <c r="J57" i="54"/>
  <c r="I57" i="54"/>
  <c r="G57" i="54"/>
  <c r="AE56" i="54"/>
  <c r="AD56" i="54"/>
  <c r="Y56" i="54"/>
  <c r="X56" i="54"/>
  <c r="W56" i="54"/>
  <c r="V56" i="54"/>
  <c r="U56" i="54"/>
  <c r="T56" i="54"/>
  <c r="S56" i="54"/>
  <c r="O56" i="54"/>
  <c r="N56" i="54"/>
  <c r="M56" i="54"/>
  <c r="L56" i="54"/>
  <c r="K56" i="54"/>
  <c r="J56" i="54"/>
  <c r="I56" i="54"/>
  <c r="G56" i="54"/>
  <c r="AE55" i="54"/>
  <c r="AD55" i="54"/>
  <c r="Y55" i="54"/>
  <c r="X55" i="54"/>
  <c r="W55" i="54"/>
  <c r="V55" i="54"/>
  <c r="U55" i="54"/>
  <c r="T55" i="54"/>
  <c r="S55" i="54"/>
  <c r="O55" i="54"/>
  <c r="N55" i="54"/>
  <c r="M55" i="54"/>
  <c r="L55" i="54"/>
  <c r="K55" i="54"/>
  <c r="J55" i="54"/>
  <c r="G55" i="54"/>
  <c r="Y54" i="54"/>
  <c r="X54" i="54"/>
  <c r="W54" i="54"/>
  <c r="V54" i="54"/>
  <c r="U54" i="54"/>
  <c r="T54" i="54"/>
  <c r="S54" i="54"/>
  <c r="G54" i="54"/>
  <c r="AE50" i="54"/>
  <c r="AD50" i="54"/>
  <c r="Y50" i="54"/>
  <c r="X50" i="54"/>
  <c r="W50" i="54"/>
  <c r="V50" i="54"/>
  <c r="U50" i="54"/>
  <c r="T50" i="54"/>
  <c r="S50" i="54"/>
  <c r="O50" i="54"/>
  <c r="N50" i="54"/>
  <c r="M50" i="54"/>
  <c r="L50" i="54"/>
  <c r="K50" i="54"/>
  <c r="J50" i="54"/>
  <c r="I50" i="54"/>
  <c r="G50" i="54"/>
  <c r="AE49" i="54"/>
  <c r="AD49" i="54"/>
  <c r="Y49" i="54"/>
  <c r="X49" i="54"/>
  <c r="W49" i="54"/>
  <c r="V49" i="54"/>
  <c r="U49" i="54"/>
  <c r="T49" i="54"/>
  <c r="S49" i="54"/>
  <c r="O49" i="54"/>
  <c r="N49" i="54"/>
  <c r="M49" i="54"/>
  <c r="L49" i="54"/>
  <c r="K49" i="54"/>
  <c r="J49" i="54"/>
  <c r="I49" i="54"/>
  <c r="G49" i="54"/>
  <c r="AE48" i="54"/>
  <c r="AD48" i="54"/>
  <c r="Y48" i="54"/>
  <c r="X48" i="54"/>
  <c r="W48" i="54"/>
  <c r="V48" i="54"/>
  <c r="U48" i="54"/>
  <c r="T48" i="54"/>
  <c r="S48" i="54"/>
  <c r="O48" i="54"/>
  <c r="N48" i="54"/>
  <c r="M48" i="54"/>
  <c r="L48" i="54"/>
  <c r="K48" i="54"/>
  <c r="J48" i="54"/>
  <c r="I48" i="54"/>
  <c r="G48" i="54"/>
  <c r="Y47" i="54"/>
  <c r="X47" i="54"/>
  <c r="W47" i="54"/>
  <c r="V47" i="54"/>
  <c r="U47" i="54"/>
  <c r="T47" i="54"/>
  <c r="S47" i="54"/>
  <c r="G47" i="54"/>
  <c r="AE43" i="54"/>
  <c r="AD43" i="54"/>
  <c r="Y43" i="54"/>
  <c r="X43" i="54"/>
  <c r="W43" i="54"/>
  <c r="V43" i="54"/>
  <c r="U43" i="54"/>
  <c r="T43" i="54"/>
  <c r="S43" i="54"/>
  <c r="AE42" i="54"/>
  <c r="AD42" i="54"/>
  <c r="Y42" i="54"/>
  <c r="X42" i="54"/>
  <c r="W42" i="54"/>
  <c r="V42" i="54"/>
  <c r="U42" i="54"/>
  <c r="T42" i="54"/>
  <c r="S42" i="54"/>
  <c r="AE41" i="54"/>
  <c r="AD41" i="54"/>
  <c r="Y41" i="54"/>
  <c r="X41" i="54"/>
  <c r="W41" i="54"/>
  <c r="V41" i="54"/>
  <c r="U41" i="54"/>
  <c r="T41" i="54"/>
  <c r="S41" i="54"/>
  <c r="Y40" i="54"/>
  <c r="X40" i="54"/>
  <c r="W40" i="54"/>
  <c r="V40" i="54"/>
  <c r="U40" i="54"/>
  <c r="T40" i="54"/>
  <c r="S40" i="54"/>
  <c r="G40" i="54"/>
  <c r="N386" i="55"/>
  <c r="N387" i="55"/>
  <c r="N388" i="55"/>
  <c r="N389" i="55"/>
  <c r="N390" i="55"/>
  <c r="N391" i="55"/>
  <c r="N392" i="55"/>
  <c r="N393" i="55"/>
  <c r="N394" i="55"/>
  <c r="N395" i="55"/>
  <c r="N396" i="55"/>
  <c r="N397" i="55"/>
  <c r="N398" i="55"/>
  <c r="N399" i="55"/>
  <c r="N400" i="55"/>
  <c r="N401" i="55"/>
  <c r="N402" i="55"/>
  <c r="N403" i="55"/>
  <c r="N404" i="55"/>
  <c r="N405" i="55"/>
  <c r="N406" i="55"/>
  <c r="N407" i="55"/>
  <c r="N408" i="55"/>
  <c r="N409" i="55"/>
  <c r="N410" i="55"/>
  <c r="N411" i="55"/>
  <c r="N412" i="55"/>
  <c r="N413" i="55"/>
  <c r="N5" i="55"/>
  <c r="N6" i="55"/>
  <c r="N7" i="55"/>
  <c r="N8" i="55"/>
  <c r="N9" i="55"/>
  <c r="N10" i="55"/>
  <c r="N11" i="55"/>
  <c r="N12" i="55"/>
  <c r="N13" i="55"/>
  <c r="N14" i="55"/>
  <c r="N15" i="55"/>
  <c r="N16" i="55"/>
  <c r="N17" i="55"/>
  <c r="N18" i="55"/>
  <c r="N19" i="55"/>
  <c r="N20" i="55"/>
  <c r="N21" i="55"/>
  <c r="N22" i="55"/>
  <c r="N23" i="55"/>
  <c r="N24" i="55"/>
  <c r="N25" i="55"/>
  <c r="N26" i="55"/>
  <c r="N27" i="55"/>
  <c r="N28" i="55"/>
  <c r="N29" i="55"/>
  <c r="N30" i="55"/>
  <c r="N31" i="55"/>
  <c r="N32" i="55"/>
  <c r="N33" i="55"/>
  <c r="N34" i="55"/>
  <c r="N35" i="55"/>
  <c r="N36" i="55"/>
  <c r="N37" i="55"/>
  <c r="N38" i="55"/>
  <c r="N39" i="55"/>
  <c r="N40" i="55"/>
  <c r="N41" i="55"/>
  <c r="N42" i="55"/>
  <c r="N43" i="55"/>
  <c r="N44" i="55"/>
  <c r="N45" i="55"/>
  <c r="N46" i="55"/>
  <c r="N47" i="55"/>
  <c r="N48" i="55"/>
  <c r="N49" i="55"/>
  <c r="N50" i="55"/>
  <c r="N51" i="55"/>
  <c r="N52" i="55"/>
  <c r="N53" i="55"/>
  <c r="N54" i="55"/>
  <c r="N55" i="55"/>
  <c r="N56" i="55"/>
  <c r="N57" i="55"/>
  <c r="N58" i="55"/>
  <c r="N59" i="55"/>
  <c r="N60" i="55"/>
  <c r="N61" i="55"/>
  <c r="N62" i="55"/>
  <c r="N63" i="55"/>
  <c r="N64" i="55"/>
  <c r="N65" i="55"/>
  <c r="N66" i="55"/>
  <c r="N67" i="55"/>
  <c r="N68" i="55"/>
  <c r="N69" i="55"/>
  <c r="N70" i="55"/>
  <c r="N71" i="55"/>
  <c r="N72" i="55"/>
  <c r="N73" i="55"/>
  <c r="N74" i="55"/>
  <c r="N75" i="55"/>
  <c r="N76" i="55"/>
  <c r="N77" i="55"/>
  <c r="N78" i="55"/>
  <c r="N79" i="55"/>
  <c r="N80" i="55"/>
  <c r="N81" i="55"/>
  <c r="N82" i="55"/>
  <c r="N83" i="55"/>
  <c r="N84" i="55"/>
  <c r="N85" i="55"/>
  <c r="N86" i="55"/>
  <c r="N87" i="55"/>
  <c r="N88" i="55"/>
  <c r="N89" i="55"/>
  <c r="N90" i="55"/>
  <c r="N91" i="55"/>
  <c r="N92" i="55"/>
  <c r="N93" i="55"/>
  <c r="N94" i="55"/>
  <c r="N95" i="55"/>
  <c r="N96" i="55"/>
  <c r="N97" i="55"/>
  <c r="N98" i="55"/>
  <c r="N99" i="55"/>
  <c r="N100" i="55"/>
  <c r="N101" i="55"/>
  <c r="N102" i="55"/>
  <c r="N103" i="55"/>
  <c r="N104" i="55"/>
  <c r="N105" i="55"/>
  <c r="N106" i="55"/>
  <c r="N107" i="55"/>
  <c r="N108" i="55"/>
  <c r="N109" i="55"/>
  <c r="N110" i="55"/>
  <c r="N111" i="55"/>
  <c r="N112" i="55"/>
  <c r="N113" i="55"/>
  <c r="N114" i="55"/>
  <c r="N115" i="55"/>
  <c r="N116" i="55"/>
  <c r="N117" i="55"/>
  <c r="N118" i="55"/>
  <c r="N119" i="55"/>
  <c r="N120" i="55"/>
  <c r="N121" i="55"/>
  <c r="N122" i="55"/>
  <c r="N123" i="55"/>
  <c r="N124" i="55"/>
  <c r="N125" i="55"/>
  <c r="N126" i="55"/>
  <c r="N127" i="55"/>
  <c r="N128" i="55"/>
  <c r="N129" i="55"/>
  <c r="N130" i="55"/>
  <c r="N131" i="55"/>
  <c r="N132" i="55"/>
  <c r="N133" i="55"/>
  <c r="N134" i="55"/>
  <c r="N135" i="55"/>
  <c r="N136" i="55"/>
  <c r="N137" i="55"/>
  <c r="N138" i="55"/>
  <c r="N139" i="55"/>
  <c r="N140" i="55"/>
  <c r="N141" i="55"/>
  <c r="N142" i="55"/>
  <c r="N143" i="55"/>
  <c r="N144" i="55"/>
  <c r="N145" i="55"/>
  <c r="N146" i="55"/>
  <c r="N147" i="55"/>
  <c r="N148" i="55"/>
  <c r="N149" i="55"/>
  <c r="N150" i="55"/>
  <c r="N151" i="55"/>
  <c r="N152" i="55"/>
  <c r="N153" i="55"/>
  <c r="N154" i="55"/>
  <c r="N155" i="55"/>
  <c r="N156" i="55"/>
  <c r="N157" i="55"/>
  <c r="N158" i="55"/>
  <c r="N159" i="55"/>
  <c r="N160" i="55"/>
  <c r="N161" i="55"/>
  <c r="N162" i="55"/>
  <c r="N163" i="55"/>
  <c r="N164" i="55"/>
  <c r="N165" i="55"/>
  <c r="N166" i="55"/>
  <c r="N167" i="55"/>
  <c r="N168" i="55"/>
  <c r="N169" i="55"/>
  <c r="N170" i="55"/>
  <c r="N171" i="55"/>
  <c r="N172" i="55"/>
  <c r="N173" i="55"/>
  <c r="N174" i="55"/>
  <c r="N175" i="55"/>
  <c r="N176" i="55"/>
  <c r="N177" i="55"/>
  <c r="N178" i="55"/>
  <c r="N179" i="55"/>
  <c r="N180" i="55"/>
  <c r="N181" i="55"/>
  <c r="N182" i="55"/>
  <c r="N183" i="55"/>
  <c r="N184" i="55"/>
  <c r="N185" i="55"/>
  <c r="N186" i="55"/>
  <c r="N187" i="55"/>
  <c r="N188" i="55"/>
  <c r="N189" i="55"/>
  <c r="N190" i="55"/>
  <c r="N191" i="55"/>
  <c r="N192" i="55"/>
  <c r="N193" i="55"/>
  <c r="N194" i="55"/>
  <c r="N195" i="55"/>
  <c r="N196" i="55"/>
  <c r="N197" i="55"/>
  <c r="N198" i="55"/>
  <c r="N199" i="55"/>
  <c r="N200" i="55"/>
  <c r="N201" i="55"/>
  <c r="N202" i="55"/>
  <c r="N203" i="55"/>
  <c r="N204" i="55"/>
  <c r="N205" i="55"/>
  <c r="N206" i="55"/>
  <c r="N207" i="55"/>
  <c r="N208" i="55"/>
  <c r="N209" i="55"/>
  <c r="N210" i="55"/>
  <c r="N211" i="55"/>
  <c r="N212" i="55"/>
  <c r="N213" i="55"/>
  <c r="N214" i="55"/>
  <c r="N215" i="55"/>
  <c r="N216" i="55"/>
  <c r="N217" i="55"/>
  <c r="N218" i="55"/>
  <c r="N219" i="55"/>
  <c r="N220" i="55"/>
  <c r="N221" i="55"/>
  <c r="N222" i="55"/>
  <c r="N223" i="55"/>
  <c r="N224" i="55"/>
  <c r="N225" i="55"/>
  <c r="N226" i="55"/>
  <c r="N227" i="55"/>
  <c r="N228" i="55"/>
  <c r="N229" i="55"/>
  <c r="N230" i="55"/>
  <c r="N231" i="55"/>
  <c r="N232" i="55"/>
  <c r="N233" i="55"/>
  <c r="N234" i="55"/>
  <c r="N235" i="55"/>
  <c r="N236" i="55"/>
  <c r="N237" i="55"/>
  <c r="N238" i="55"/>
  <c r="N239" i="55"/>
  <c r="N240" i="55"/>
  <c r="N241" i="55"/>
  <c r="N242" i="55"/>
  <c r="N243" i="55"/>
  <c r="N244" i="55"/>
  <c r="N245" i="55"/>
  <c r="N246" i="55"/>
  <c r="N247" i="55"/>
  <c r="N248" i="55"/>
  <c r="N249" i="55"/>
  <c r="N250" i="55"/>
  <c r="N251" i="55"/>
  <c r="N252" i="55"/>
  <c r="N253" i="55"/>
  <c r="N254" i="55"/>
  <c r="N255" i="55"/>
  <c r="N256" i="55"/>
  <c r="N257" i="55"/>
  <c r="N258" i="55"/>
  <c r="N259" i="55"/>
  <c r="N260" i="55"/>
  <c r="N261" i="55"/>
  <c r="N262" i="55"/>
  <c r="N263" i="55"/>
  <c r="N264" i="55"/>
  <c r="N265" i="55"/>
  <c r="N266" i="55"/>
  <c r="N267" i="55"/>
  <c r="N268" i="55"/>
  <c r="N269" i="55"/>
  <c r="N270" i="55"/>
  <c r="N271" i="55"/>
  <c r="N272" i="55"/>
  <c r="N273" i="55"/>
  <c r="N274" i="55"/>
  <c r="N275" i="55"/>
  <c r="N276" i="55"/>
  <c r="N277" i="55"/>
  <c r="N278" i="55"/>
  <c r="N279" i="55"/>
  <c r="N280" i="55"/>
  <c r="N281" i="55"/>
  <c r="N282" i="55"/>
  <c r="N283" i="55"/>
  <c r="N284" i="55"/>
  <c r="N285" i="55"/>
  <c r="N286" i="55"/>
  <c r="N287" i="55"/>
  <c r="N288" i="55"/>
  <c r="N289" i="55"/>
  <c r="N290" i="55"/>
  <c r="N291" i="55"/>
  <c r="N292" i="55"/>
  <c r="N293" i="55"/>
  <c r="N294" i="55"/>
  <c r="N295" i="55"/>
  <c r="N296" i="55"/>
  <c r="N297" i="55"/>
  <c r="N298" i="55"/>
  <c r="N299" i="55"/>
  <c r="N300" i="55"/>
  <c r="N301" i="55"/>
  <c r="N302" i="55"/>
  <c r="N303" i="55"/>
  <c r="N304" i="55"/>
  <c r="N305" i="55"/>
  <c r="N306" i="55"/>
  <c r="N307" i="55"/>
  <c r="N308" i="55"/>
  <c r="N309" i="55"/>
  <c r="N310" i="55"/>
  <c r="N311" i="55"/>
  <c r="N312" i="55"/>
  <c r="N313" i="55"/>
  <c r="N314" i="55"/>
  <c r="N315" i="55"/>
  <c r="N316" i="55"/>
  <c r="N317" i="55"/>
  <c r="N318" i="55"/>
  <c r="N319" i="55"/>
  <c r="N320" i="55"/>
  <c r="N321" i="55"/>
  <c r="N322" i="55"/>
  <c r="N323" i="55"/>
  <c r="N324" i="55"/>
  <c r="N325" i="55"/>
  <c r="N326" i="55"/>
  <c r="N327" i="55"/>
  <c r="N328" i="55"/>
  <c r="N329" i="55"/>
  <c r="N330" i="55"/>
  <c r="N331" i="55"/>
  <c r="N332" i="55"/>
  <c r="N333" i="55"/>
  <c r="N334" i="55"/>
  <c r="N335" i="55"/>
  <c r="N336" i="55"/>
  <c r="N337" i="55"/>
  <c r="N338" i="55"/>
  <c r="N339" i="55"/>
  <c r="N340" i="55"/>
  <c r="N341" i="55"/>
  <c r="N342" i="55"/>
  <c r="N343" i="55"/>
  <c r="N344" i="55"/>
  <c r="N345" i="55"/>
  <c r="N346" i="55"/>
  <c r="N347" i="55"/>
  <c r="N348" i="55"/>
  <c r="N349" i="55"/>
  <c r="N350" i="55"/>
  <c r="N351" i="55"/>
  <c r="N352" i="55"/>
  <c r="N353" i="55"/>
  <c r="N354" i="55"/>
  <c r="N355" i="55"/>
  <c r="N356" i="55"/>
  <c r="N357" i="55"/>
  <c r="N358" i="55"/>
  <c r="N359" i="55"/>
  <c r="N360" i="55"/>
  <c r="N361" i="55"/>
  <c r="N362" i="55"/>
  <c r="N363" i="55"/>
  <c r="N364" i="55"/>
  <c r="N365" i="55"/>
  <c r="N366" i="55"/>
  <c r="N367" i="55"/>
  <c r="N368" i="55"/>
  <c r="N369" i="55"/>
  <c r="N370" i="55"/>
  <c r="N371" i="55"/>
  <c r="N372" i="55"/>
  <c r="N373" i="55"/>
  <c r="N374" i="55"/>
  <c r="N375" i="55"/>
  <c r="N376" i="55"/>
  <c r="N377" i="55"/>
  <c r="N378" i="55"/>
  <c r="N379" i="55"/>
  <c r="N380" i="55"/>
  <c r="N381" i="55"/>
  <c r="N382" i="55"/>
  <c r="N383" i="55"/>
  <c r="N384" i="55"/>
  <c r="N385" i="55"/>
  <c r="N4" i="55"/>
  <c r="J5" i="55"/>
  <c r="J6" i="55"/>
  <c r="J7" i="55"/>
  <c r="J8" i="55"/>
  <c r="J9" i="55"/>
  <c r="J10" i="55"/>
  <c r="J11" i="55"/>
  <c r="J12" i="55"/>
  <c r="J13" i="55"/>
  <c r="J14" i="55"/>
  <c r="J15" i="55"/>
  <c r="J16" i="55"/>
  <c r="J17" i="55"/>
  <c r="J18" i="55"/>
  <c r="J19" i="55"/>
  <c r="J20" i="55"/>
  <c r="J21" i="55"/>
  <c r="J22" i="55"/>
  <c r="J23" i="55"/>
  <c r="J24" i="55"/>
  <c r="J25" i="55"/>
  <c r="J26" i="55"/>
  <c r="J27" i="55"/>
  <c r="J28" i="55"/>
  <c r="J29" i="55"/>
  <c r="J30" i="55"/>
  <c r="J31" i="55"/>
  <c r="J32" i="55"/>
  <c r="J33" i="55"/>
  <c r="J34" i="55"/>
  <c r="J35" i="55"/>
  <c r="J36" i="55"/>
  <c r="J37" i="55"/>
  <c r="J38" i="55"/>
  <c r="J39" i="55"/>
  <c r="J40" i="55"/>
  <c r="J41" i="55"/>
  <c r="J42" i="55"/>
  <c r="J43" i="55"/>
  <c r="J44" i="55"/>
  <c r="J45" i="55"/>
  <c r="J46" i="55"/>
  <c r="J47" i="55"/>
  <c r="J48" i="55"/>
  <c r="J49" i="55"/>
  <c r="J50" i="55"/>
  <c r="J51" i="55"/>
  <c r="J52" i="55"/>
  <c r="J53" i="55"/>
  <c r="J54" i="55"/>
  <c r="J55" i="55"/>
  <c r="J56" i="55"/>
  <c r="J57" i="55"/>
  <c r="J58" i="55"/>
  <c r="J59" i="55"/>
  <c r="J60" i="55"/>
  <c r="J61" i="55"/>
  <c r="J62" i="55"/>
  <c r="J63" i="55"/>
  <c r="J64" i="55"/>
  <c r="J65" i="55"/>
  <c r="J66" i="55"/>
  <c r="J67" i="55"/>
  <c r="J68" i="55"/>
  <c r="J69" i="55"/>
  <c r="J70" i="55"/>
  <c r="J71" i="55"/>
  <c r="J72" i="55"/>
  <c r="J73" i="55"/>
  <c r="J74" i="55"/>
  <c r="J75" i="55"/>
  <c r="J76" i="55"/>
  <c r="J77" i="55"/>
  <c r="J78" i="55"/>
  <c r="J79" i="55"/>
  <c r="J80" i="55"/>
  <c r="J81" i="55"/>
  <c r="J82" i="55"/>
  <c r="J83" i="55"/>
  <c r="J84" i="55"/>
  <c r="J85" i="55"/>
  <c r="J86" i="55"/>
  <c r="J87" i="55"/>
  <c r="J88" i="55"/>
  <c r="J89" i="55"/>
  <c r="J90" i="55"/>
  <c r="J91" i="55"/>
  <c r="J92" i="55"/>
  <c r="J93" i="55"/>
  <c r="J94" i="55"/>
  <c r="J95" i="55"/>
  <c r="J96" i="55"/>
  <c r="J97" i="55"/>
  <c r="J98" i="55"/>
  <c r="J99" i="55"/>
  <c r="J100" i="55"/>
  <c r="J101" i="55"/>
  <c r="J102" i="55"/>
  <c r="J103" i="55"/>
  <c r="J104" i="55"/>
  <c r="J105" i="55"/>
  <c r="J106" i="55"/>
  <c r="J107" i="55"/>
  <c r="J108" i="55"/>
  <c r="J109" i="55"/>
  <c r="J110" i="55"/>
  <c r="J111" i="55"/>
  <c r="J112" i="55"/>
  <c r="J113" i="55"/>
  <c r="J114" i="55"/>
  <c r="J115" i="55"/>
  <c r="J116" i="55"/>
  <c r="J117" i="55"/>
  <c r="J118" i="55"/>
  <c r="J119" i="55"/>
  <c r="J120" i="55"/>
  <c r="J121" i="55"/>
  <c r="J122" i="55"/>
  <c r="J123" i="55"/>
  <c r="J124" i="55"/>
  <c r="J125" i="55"/>
  <c r="J126" i="55"/>
  <c r="J127" i="55"/>
  <c r="J128" i="55"/>
  <c r="J129" i="55"/>
  <c r="J130" i="55"/>
  <c r="J131" i="55"/>
  <c r="J132" i="55"/>
  <c r="J133" i="55"/>
  <c r="J134" i="55"/>
  <c r="J135" i="55"/>
  <c r="J136" i="55"/>
  <c r="J137" i="55"/>
  <c r="J138" i="55"/>
  <c r="J139" i="55"/>
  <c r="J140" i="55"/>
  <c r="J141" i="55"/>
  <c r="J142" i="55"/>
  <c r="J143" i="55"/>
  <c r="J144" i="55"/>
  <c r="J145" i="55"/>
  <c r="J146" i="55"/>
  <c r="J147" i="55"/>
  <c r="J148" i="55"/>
  <c r="J149" i="55"/>
  <c r="J150" i="55"/>
  <c r="J151" i="55"/>
  <c r="J152" i="55"/>
  <c r="J153" i="55"/>
  <c r="J154" i="55"/>
  <c r="J155" i="55"/>
  <c r="J156" i="55"/>
  <c r="J157" i="55"/>
  <c r="J158" i="55"/>
  <c r="J159" i="55"/>
  <c r="J160" i="55"/>
  <c r="J161" i="55"/>
  <c r="J162" i="55"/>
  <c r="J163" i="55"/>
  <c r="J164" i="55"/>
  <c r="J165" i="55"/>
  <c r="J166" i="55"/>
  <c r="J167" i="55"/>
  <c r="J168" i="55"/>
  <c r="J169" i="55"/>
  <c r="J170" i="55"/>
  <c r="J171" i="55"/>
  <c r="J172" i="55"/>
  <c r="J173" i="55"/>
  <c r="J174" i="55"/>
  <c r="J175" i="55"/>
  <c r="J176" i="55"/>
  <c r="J177" i="55"/>
  <c r="J178" i="55"/>
  <c r="J179" i="55"/>
  <c r="J180" i="55"/>
  <c r="J181" i="55"/>
  <c r="J182" i="55"/>
  <c r="J183" i="55"/>
  <c r="J184" i="55"/>
  <c r="J185" i="55"/>
  <c r="J186" i="55"/>
  <c r="J187" i="55"/>
  <c r="J188" i="55"/>
  <c r="J189" i="55"/>
  <c r="J190" i="55"/>
  <c r="J191" i="55"/>
  <c r="J192" i="55"/>
  <c r="J193" i="55"/>
  <c r="J194" i="55"/>
  <c r="J195" i="55"/>
  <c r="J196" i="55"/>
  <c r="J197" i="55"/>
  <c r="J198" i="55"/>
  <c r="J199" i="55"/>
  <c r="J200" i="55"/>
  <c r="J201" i="55"/>
  <c r="J202" i="55"/>
  <c r="J203" i="55"/>
  <c r="J204" i="55"/>
  <c r="J205" i="55"/>
  <c r="J206" i="55"/>
  <c r="J207" i="55"/>
  <c r="J208" i="55"/>
  <c r="J209" i="55"/>
  <c r="J210" i="55"/>
  <c r="J211" i="55"/>
  <c r="J212" i="55"/>
  <c r="J213" i="55"/>
  <c r="J214" i="55"/>
  <c r="J215" i="55"/>
  <c r="J216" i="55"/>
  <c r="J217" i="55"/>
  <c r="J218" i="55"/>
  <c r="J219" i="55"/>
  <c r="J220" i="55"/>
  <c r="J221" i="55"/>
  <c r="J222" i="55"/>
  <c r="J223" i="55"/>
  <c r="J224" i="55"/>
  <c r="J225" i="55"/>
  <c r="J226" i="55"/>
  <c r="J227" i="55"/>
  <c r="J228" i="55"/>
  <c r="J229" i="55"/>
  <c r="J230" i="55"/>
  <c r="J231" i="55"/>
  <c r="J232" i="55"/>
  <c r="J233" i="55"/>
  <c r="J234" i="55"/>
  <c r="J235" i="55"/>
  <c r="J236" i="55"/>
  <c r="J237" i="55"/>
  <c r="J238" i="55"/>
  <c r="J239" i="55"/>
  <c r="J240" i="55"/>
  <c r="J241" i="55"/>
  <c r="J242" i="55"/>
  <c r="J243" i="55"/>
  <c r="J244" i="55"/>
  <c r="J245" i="55"/>
  <c r="J246" i="55"/>
  <c r="J247" i="55"/>
  <c r="J248" i="55"/>
  <c r="J249" i="55"/>
  <c r="J250" i="55"/>
  <c r="J251" i="55"/>
  <c r="J252" i="55"/>
  <c r="J253" i="55"/>
  <c r="J254" i="55"/>
  <c r="J255" i="55"/>
  <c r="J256" i="55"/>
  <c r="J257" i="55"/>
  <c r="J258" i="55"/>
  <c r="J259" i="55"/>
  <c r="J260" i="55"/>
  <c r="J261" i="55"/>
  <c r="J262" i="55"/>
  <c r="J263" i="55"/>
  <c r="J264" i="55"/>
  <c r="J265" i="55"/>
  <c r="J266" i="55"/>
  <c r="J267" i="55"/>
  <c r="J268" i="55"/>
  <c r="J269" i="55"/>
  <c r="J270" i="55"/>
  <c r="J271" i="55"/>
  <c r="J272" i="55"/>
  <c r="J273" i="55"/>
  <c r="J274" i="55"/>
  <c r="J275" i="55"/>
  <c r="J276" i="55"/>
  <c r="J277" i="55"/>
  <c r="J278" i="55"/>
  <c r="J279" i="55"/>
  <c r="J280" i="55"/>
  <c r="J281" i="55"/>
  <c r="J282" i="55"/>
  <c r="J283" i="55"/>
  <c r="J284" i="55"/>
  <c r="J285" i="55"/>
  <c r="J286" i="55"/>
  <c r="J287" i="55"/>
  <c r="J288" i="55"/>
  <c r="J289" i="55"/>
  <c r="J290" i="55"/>
  <c r="J291" i="55"/>
  <c r="J292" i="55"/>
  <c r="J293" i="55"/>
  <c r="J294" i="55"/>
  <c r="J295" i="55"/>
  <c r="J296" i="55"/>
  <c r="J297" i="55"/>
  <c r="J298" i="55"/>
  <c r="J299" i="55"/>
  <c r="J300" i="55"/>
  <c r="J301" i="55"/>
  <c r="J302" i="55"/>
  <c r="J303" i="55"/>
  <c r="J304" i="55"/>
  <c r="J305" i="55"/>
  <c r="J306" i="55"/>
  <c r="J307" i="55"/>
  <c r="J308" i="55"/>
  <c r="J309" i="55"/>
  <c r="J310" i="55"/>
  <c r="J311" i="55"/>
  <c r="J312" i="55"/>
  <c r="J313" i="55"/>
  <c r="J314" i="55"/>
  <c r="J315" i="55"/>
  <c r="J316" i="55"/>
  <c r="J317" i="55"/>
  <c r="J318" i="55"/>
  <c r="J319" i="55"/>
  <c r="J320" i="55"/>
  <c r="J321" i="55"/>
  <c r="J322" i="55"/>
  <c r="J323" i="55"/>
  <c r="J324" i="55"/>
  <c r="J325" i="55"/>
  <c r="J326" i="55"/>
  <c r="J327" i="55"/>
  <c r="J328" i="55"/>
  <c r="J329" i="55"/>
  <c r="J330" i="55"/>
  <c r="J331" i="55"/>
  <c r="J332" i="55"/>
  <c r="J333" i="55"/>
  <c r="J334" i="55"/>
  <c r="J335" i="55"/>
  <c r="J336" i="55"/>
  <c r="J337" i="55"/>
  <c r="J338" i="55"/>
  <c r="J339" i="55"/>
  <c r="J340" i="55"/>
  <c r="J341" i="55"/>
  <c r="J342" i="55"/>
  <c r="J343" i="55"/>
  <c r="J344" i="55"/>
  <c r="J345" i="55"/>
  <c r="J346" i="55"/>
  <c r="J347" i="55"/>
  <c r="J348" i="55"/>
  <c r="J349" i="55"/>
  <c r="J350" i="55"/>
  <c r="J351" i="55"/>
  <c r="J352" i="55"/>
  <c r="J353" i="55"/>
  <c r="J354" i="55"/>
  <c r="J355" i="55"/>
  <c r="J356" i="55"/>
  <c r="J357" i="55"/>
  <c r="J358" i="55"/>
  <c r="J359" i="55"/>
  <c r="J360" i="55"/>
  <c r="J361" i="55"/>
  <c r="J362" i="55"/>
  <c r="J363" i="55"/>
  <c r="J364" i="55"/>
  <c r="J365" i="55"/>
  <c r="J366" i="55"/>
  <c r="J367" i="55"/>
  <c r="J368" i="55"/>
  <c r="J369" i="55"/>
  <c r="J370" i="55"/>
  <c r="J371" i="55"/>
  <c r="J372" i="55"/>
  <c r="J373" i="55"/>
  <c r="J374" i="55"/>
  <c r="J375" i="55"/>
  <c r="J376" i="55"/>
  <c r="J377" i="55"/>
  <c r="J378" i="55"/>
  <c r="J379" i="55"/>
  <c r="J380" i="55"/>
  <c r="J381" i="55"/>
  <c r="J382" i="55"/>
  <c r="J383" i="55"/>
  <c r="J384" i="55"/>
  <c r="J385" i="55"/>
  <c r="J386" i="55"/>
  <c r="J387" i="55"/>
  <c r="J388" i="55"/>
  <c r="J389" i="55"/>
  <c r="J390" i="55"/>
  <c r="J391" i="55"/>
  <c r="J392" i="55"/>
  <c r="J393" i="55"/>
  <c r="J394" i="55"/>
  <c r="J395" i="55"/>
  <c r="J396" i="55"/>
  <c r="J397" i="55"/>
  <c r="J398" i="55"/>
  <c r="J399" i="55"/>
  <c r="J400" i="55"/>
  <c r="J401" i="55"/>
  <c r="J402" i="55"/>
  <c r="J403" i="55"/>
  <c r="J404" i="55"/>
  <c r="J405" i="55"/>
  <c r="J406" i="55"/>
  <c r="J407" i="55"/>
  <c r="J408" i="55"/>
  <c r="J409" i="55"/>
  <c r="J410" i="55"/>
  <c r="J411" i="55"/>
  <c r="J412" i="55"/>
  <c r="J413" i="55"/>
  <c r="J4" i="55"/>
  <c r="I12" i="55"/>
  <c r="I13" i="55"/>
  <c r="I14" i="55"/>
  <c r="I15" i="55"/>
  <c r="I16" i="55"/>
  <c r="I17" i="55"/>
  <c r="I18" i="55"/>
  <c r="I19" i="55"/>
  <c r="I20" i="55"/>
  <c r="I21" i="55"/>
  <c r="I22" i="55"/>
  <c r="I23" i="55"/>
  <c r="I24" i="55"/>
  <c r="I25" i="55"/>
  <c r="I26" i="55"/>
  <c r="I27" i="55"/>
  <c r="I28" i="55"/>
  <c r="I29" i="55"/>
  <c r="I30" i="55"/>
  <c r="I31" i="55"/>
  <c r="I32" i="55"/>
  <c r="I33" i="55"/>
  <c r="I34" i="55"/>
  <c r="I35" i="55"/>
  <c r="I36" i="55"/>
  <c r="I37" i="55"/>
  <c r="I38" i="55"/>
  <c r="I39" i="55"/>
  <c r="I40" i="55"/>
  <c r="I41" i="55"/>
  <c r="I42" i="55"/>
  <c r="I43" i="55"/>
  <c r="I44" i="55"/>
  <c r="I45" i="55"/>
  <c r="I46" i="55"/>
  <c r="I47" i="55"/>
  <c r="I48" i="55"/>
  <c r="I49" i="55"/>
  <c r="I50" i="55"/>
  <c r="I51" i="55"/>
  <c r="I52" i="55"/>
  <c r="I53" i="55"/>
  <c r="I54" i="55"/>
  <c r="I55" i="55"/>
  <c r="I56" i="55"/>
  <c r="I57" i="55"/>
  <c r="I58" i="55"/>
  <c r="I59" i="55"/>
  <c r="I60" i="55"/>
  <c r="I61" i="55"/>
  <c r="I62" i="55"/>
  <c r="I63" i="55"/>
  <c r="I64" i="55"/>
  <c r="I65" i="55"/>
  <c r="I66" i="55"/>
  <c r="I67" i="55"/>
  <c r="I68" i="55"/>
  <c r="I69" i="55"/>
  <c r="I70" i="55"/>
  <c r="I71" i="55"/>
  <c r="I72" i="55"/>
  <c r="I73" i="55"/>
  <c r="I74" i="55"/>
  <c r="I75" i="55"/>
  <c r="I76" i="55"/>
  <c r="I77" i="55"/>
  <c r="I78" i="55"/>
  <c r="I79" i="55"/>
  <c r="I80" i="55"/>
  <c r="I81" i="55"/>
  <c r="I82" i="55"/>
  <c r="I83" i="55"/>
  <c r="I84" i="55"/>
  <c r="I85" i="55"/>
  <c r="I86" i="55"/>
  <c r="I87" i="55"/>
  <c r="I88" i="55"/>
  <c r="I89" i="55"/>
  <c r="I90" i="55"/>
  <c r="I91" i="55"/>
  <c r="I92" i="55"/>
  <c r="I93" i="55"/>
  <c r="I94" i="55"/>
  <c r="I95" i="55"/>
  <c r="I96" i="55"/>
  <c r="I97" i="55"/>
  <c r="I98" i="55"/>
  <c r="I99" i="55"/>
  <c r="I100" i="55"/>
  <c r="I101" i="55"/>
  <c r="I102" i="55"/>
  <c r="I103" i="55"/>
  <c r="I104" i="55"/>
  <c r="I105" i="55"/>
  <c r="I106" i="55"/>
  <c r="I107" i="55"/>
  <c r="I108" i="55"/>
  <c r="I109" i="55"/>
  <c r="I110" i="55"/>
  <c r="I111" i="55"/>
  <c r="I112" i="55"/>
  <c r="I113" i="55"/>
  <c r="I114" i="55"/>
  <c r="I115" i="55"/>
  <c r="I116" i="55"/>
  <c r="I117" i="55"/>
  <c r="I118" i="55"/>
  <c r="I119" i="55"/>
  <c r="I120" i="55"/>
  <c r="I121" i="55"/>
  <c r="I122" i="55"/>
  <c r="I123" i="55"/>
  <c r="I124" i="55"/>
  <c r="I125" i="55"/>
  <c r="I126" i="55"/>
  <c r="I127" i="55"/>
  <c r="I128" i="55"/>
  <c r="I129" i="55"/>
  <c r="I130" i="55"/>
  <c r="I131" i="55"/>
  <c r="I132" i="55"/>
  <c r="I133" i="55"/>
  <c r="I134" i="55"/>
  <c r="I135" i="55"/>
  <c r="I136" i="55"/>
  <c r="I137" i="55"/>
  <c r="I138" i="55"/>
  <c r="I139" i="55"/>
  <c r="I140" i="55"/>
  <c r="I141" i="55"/>
  <c r="I142" i="55"/>
  <c r="I143" i="55"/>
  <c r="I144" i="55"/>
  <c r="I145" i="55"/>
  <c r="I146" i="55"/>
  <c r="I147" i="55"/>
  <c r="I148" i="55"/>
  <c r="I149" i="55"/>
  <c r="I150" i="55"/>
  <c r="I151" i="55"/>
  <c r="I152" i="55"/>
  <c r="I153" i="55"/>
  <c r="I154" i="55"/>
  <c r="I155" i="55"/>
  <c r="I156" i="55"/>
  <c r="I157" i="55"/>
  <c r="I158" i="55"/>
  <c r="I159" i="55"/>
  <c r="I160" i="55"/>
  <c r="I161" i="55"/>
  <c r="I162" i="55"/>
  <c r="I163" i="55"/>
  <c r="I164" i="55"/>
  <c r="I165" i="55"/>
  <c r="I166" i="55"/>
  <c r="I167" i="55"/>
  <c r="I168" i="55"/>
  <c r="I169" i="55"/>
  <c r="I170" i="55"/>
  <c r="I171" i="55"/>
  <c r="I172" i="55"/>
  <c r="I173" i="55"/>
  <c r="I174" i="55"/>
  <c r="I175" i="55"/>
  <c r="I176" i="55"/>
  <c r="I177" i="55"/>
  <c r="I178" i="55"/>
  <c r="I179" i="55"/>
  <c r="I180" i="55"/>
  <c r="I181" i="55"/>
  <c r="I182" i="55"/>
  <c r="I183" i="55"/>
  <c r="I184" i="55"/>
  <c r="I185" i="55"/>
  <c r="I186" i="55"/>
  <c r="I187" i="55"/>
  <c r="I188" i="55"/>
  <c r="I189" i="55"/>
  <c r="I190" i="55"/>
  <c r="I191" i="55"/>
  <c r="I192" i="55"/>
  <c r="I193" i="55"/>
  <c r="I194" i="55"/>
  <c r="I195" i="55"/>
  <c r="I196" i="55"/>
  <c r="I197" i="55"/>
  <c r="I198" i="55"/>
  <c r="I199" i="55"/>
  <c r="I200" i="55"/>
  <c r="I201" i="55"/>
  <c r="I202" i="55"/>
  <c r="I203" i="55"/>
  <c r="I204" i="55"/>
  <c r="I205" i="55"/>
  <c r="I206" i="55"/>
  <c r="I207" i="55"/>
  <c r="I208" i="55"/>
  <c r="I209" i="55"/>
  <c r="I210" i="55"/>
  <c r="I211" i="55"/>
  <c r="I212" i="55"/>
  <c r="I213" i="55"/>
  <c r="I214" i="55"/>
  <c r="I215" i="55"/>
  <c r="I216" i="55"/>
  <c r="I217" i="55"/>
  <c r="I218" i="55"/>
  <c r="I219" i="55"/>
  <c r="I220" i="55"/>
  <c r="I221" i="55"/>
  <c r="I222" i="55"/>
  <c r="I223" i="55"/>
  <c r="I224" i="55"/>
  <c r="I225" i="55"/>
  <c r="I226" i="55"/>
  <c r="I227" i="55"/>
  <c r="I228" i="55"/>
  <c r="I229" i="55"/>
  <c r="I230" i="55"/>
  <c r="I231" i="55"/>
  <c r="I232" i="55"/>
  <c r="I233" i="55"/>
  <c r="I234" i="55"/>
  <c r="I235" i="55"/>
  <c r="I236" i="55"/>
  <c r="I237" i="55"/>
  <c r="I238" i="55"/>
  <c r="I239" i="55"/>
  <c r="I240" i="55"/>
  <c r="I241" i="55"/>
  <c r="I242" i="55"/>
  <c r="I243" i="55"/>
  <c r="I244" i="55"/>
  <c r="I245" i="55"/>
  <c r="I246" i="55"/>
  <c r="I247" i="55"/>
  <c r="I248" i="55"/>
  <c r="I249" i="55"/>
  <c r="I250" i="55"/>
  <c r="I251" i="55"/>
  <c r="I252" i="55"/>
  <c r="I253" i="55"/>
  <c r="I254" i="55"/>
  <c r="I255" i="55"/>
  <c r="I256" i="55"/>
  <c r="I257" i="55"/>
  <c r="I258" i="55"/>
  <c r="I259" i="55"/>
  <c r="I260" i="55"/>
  <c r="I261" i="55"/>
  <c r="I262" i="55"/>
  <c r="I263" i="55"/>
  <c r="I264" i="55"/>
  <c r="I265" i="55"/>
  <c r="I266" i="55"/>
  <c r="I267" i="55"/>
  <c r="I268" i="55"/>
  <c r="I269" i="55"/>
  <c r="I270" i="55"/>
  <c r="I271" i="55"/>
  <c r="I272" i="55"/>
  <c r="I273" i="55"/>
  <c r="I274" i="55"/>
  <c r="I275" i="55"/>
  <c r="I276" i="55"/>
  <c r="I277" i="55"/>
  <c r="I278" i="55"/>
  <c r="I279" i="55"/>
  <c r="I280" i="55"/>
  <c r="I281" i="55"/>
  <c r="I282" i="55"/>
  <c r="I283" i="55"/>
  <c r="I284" i="55"/>
  <c r="I285" i="55"/>
  <c r="I286" i="55"/>
  <c r="I287" i="55"/>
  <c r="I288" i="55"/>
  <c r="I289" i="55"/>
  <c r="I290" i="55"/>
  <c r="I291" i="55"/>
  <c r="I292" i="55"/>
  <c r="I293" i="55"/>
  <c r="I294" i="55"/>
  <c r="I295" i="55"/>
  <c r="I296" i="55"/>
  <c r="I297" i="55"/>
  <c r="I298" i="55"/>
  <c r="I299" i="55"/>
  <c r="I300" i="55"/>
  <c r="I301" i="55"/>
  <c r="I302" i="55"/>
  <c r="I303" i="55"/>
  <c r="I304" i="55"/>
  <c r="I305" i="55"/>
  <c r="I306" i="55"/>
  <c r="I307" i="55"/>
  <c r="I308" i="55"/>
  <c r="I309" i="55"/>
  <c r="I310" i="55"/>
  <c r="I311" i="55"/>
  <c r="I312" i="55"/>
  <c r="I313" i="55"/>
  <c r="I314" i="55"/>
  <c r="I315" i="55"/>
  <c r="I316" i="55"/>
  <c r="I317" i="55"/>
  <c r="I318" i="55"/>
  <c r="I319" i="55"/>
  <c r="I320" i="55"/>
  <c r="I321" i="55"/>
  <c r="I322" i="55"/>
  <c r="I323" i="55"/>
  <c r="I324" i="55"/>
  <c r="I325" i="55"/>
  <c r="I326" i="55"/>
  <c r="I327" i="55"/>
  <c r="I328" i="55"/>
  <c r="I329" i="55"/>
  <c r="I330" i="55"/>
  <c r="I331" i="55"/>
  <c r="I332" i="55"/>
  <c r="I333" i="55"/>
  <c r="I334" i="55"/>
  <c r="I335" i="55"/>
  <c r="I336" i="55"/>
  <c r="I337" i="55"/>
  <c r="I338" i="55"/>
  <c r="I339" i="55"/>
  <c r="I340" i="55"/>
  <c r="I341" i="55"/>
  <c r="I342" i="55"/>
  <c r="I343" i="55"/>
  <c r="I344" i="55"/>
  <c r="I345" i="55"/>
  <c r="I346" i="55"/>
  <c r="I347" i="55"/>
  <c r="I348" i="55"/>
  <c r="I349" i="55"/>
  <c r="I350" i="55"/>
  <c r="I351" i="55"/>
  <c r="I352" i="55"/>
  <c r="I353" i="55"/>
  <c r="I354" i="55"/>
  <c r="I355" i="55"/>
  <c r="I356" i="55"/>
  <c r="I357" i="55"/>
  <c r="I358" i="55"/>
  <c r="I359" i="55"/>
  <c r="I360" i="55"/>
  <c r="I361" i="55"/>
  <c r="I362" i="55"/>
  <c r="I363" i="55"/>
  <c r="I364" i="55"/>
  <c r="I365" i="55"/>
  <c r="I366" i="55"/>
  <c r="I367" i="55"/>
  <c r="I368" i="55"/>
  <c r="I369" i="55"/>
  <c r="I370" i="55"/>
  <c r="I371" i="55"/>
  <c r="I372" i="55"/>
  <c r="I373" i="55"/>
  <c r="I374" i="55"/>
  <c r="I375" i="55"/>
  <c r="I376" i="55"/>
  <c r="I377" i="55"/>
  <c r="I378" i="55"/>
  <c r="I379" i="55"/>
  <c r="I380" i="55"/>
  <c r="I381" i="55"/>
  <c r="I382" i="55"/>
  <c r="I383" i="55"/>
  <c r="I384" i="55"/>
  <c r="I385" i="55"/>
  <c r="I386" i="55"/>
  <c r="I387" i="55"/>
  <c r="I388" i="55"/>
  <c r="I389" i="55"/>
  <c r="I390" i="55"/>
  <c r="I391" i="55"/>
  <c r="I392" i="55"/>
  <c r="I393" i="55"/>
  <c r="I394" i="55"/>
  <c r="I395" i="55"/>
  <c r="I396" i="55"/>
  <c r="I397" i="55"/>
  <c r="I398" i="55"/>
  <c r="I399" i="55"/>
  <c r="I400" i="55"/>
  <c r="I401" i="55"/>
  <c r="I402" i="55"/>
  <c r="I403" i="55"/>
  <c r="I404" i="55"/>
  <c r="I405" i="55"/>
  <c r="I406" i="55"/>
  <c r="I407" i="55"/>
  <c r="I408" i="55"/>
  <c r="I409" i="55"/>
  <c r="I410" i="55"/>
  <c r="I411" i="55"/>
  <c r="I412" i="55"/>
  <c r="I413" i="55"/>
  <c r="I5" i="55"/>
  <c r="I6" i="55"/>
  <c r="I7" i="55"/>
  <c r="I8" i="55"/>
  <c r="I9" i="55"/>
  <c r="I10" i="55"/>
  <c r="I11" i="55"/>
  <c r="I4" i="55"/>
  <c r="F413" i="55"/>
  <c r="G413" i="55" s="1"/>
  <c r="F361" i="55"/>
  <c r="G361" i="55" s="1"/>
  <c r="F359" i="55"/>
  <c r="G359" i="55" s="1"/>
  <c r="F77" i="55"/>
  <c r="G77" i="55" s="1"/>
  <c r="F357" i="55"/>
  <c r="G357" i="55" s="1"/>
  <c r="F193" i="55"/>
  <c r="G193" i="55" s="1"/>
  <c r="F141" i="55"/>
  <c r="G141" i="55" s="1"/>
  <c r="F74" i="55"/>
  <c r="G74" i="55" s="1"/>
  <c r="F269" i="55"/>
  <c r="G269" i="55" s="1"/>
  <c r="F230" i="55"/>
  <c r="G230" i="55" s="1"/>
  <c r="F73" i="55"/>
  <c r="G73" i="55" s="1"/>
  <c r="F229" i="55"/>
  <c r="G229" i="55" s="1"/>
  <c r="F191" i="55"/>
  <c r="G191" i="55" s="1"/>
  <c r="F189" i="55"/>
  <c r="G189" i="55" s="1"/>
  <c r="F137" i="55"/>
  <c r="G137" i="55" s="1"/>
  <c r="F409" i="55"/>
  <c r="G409" i="55" s="1"/>
  <c r="F69" i="55"/>
  <c r="G69" i="55" s="1"/>
  <c r="F65" i="55"/>
  <c r="G65" i="55" s="1"/>
  <c r="F64" i="55"/>
  <c r="G64" i="55" s="1"/>
  <c r="F136" i="55"/>
  <c r="G136" i="55" s="1"/>
  <c r="F61" i="55"/>
  <c r="G61" i="55" s="1"/>
  <c r="F305" i="55"/>
  <c r="G305" i="55" s="1"/>
  <c r="F60" i="55"/>
  <c r="G60" i="55" s="1"/>
  <c r="F401" i="55"/>
  <c r="G401" i="55" s="1"/>
  <c r="F345" i="55"/>
  <c r="G345" i="55" s="1"/>
  <c r="F133" i="55"/>
  <c r="G133" i="55" s="1"/>
  <c r="F399" i="55"/>
  <c r="G399" i="55" s="1"/>
  <c r="F397" i="55"/>
  <c r="G397" i="55" s="1"/>
  <c r="F185" i="55"/>
  <c r="G185" i="55" s="1"/>
  <c r="F53" i="55"/>
  <c r="G53" i="55" s="1"/>
  <c r="F125" i="55"/>
  <c r="G125" i="55" s="1"/>
  <c r="F181" i="55"/>
  <c r="G181" i="55" s="1"/>
  <c r="F49" i="55"/>
  <c r="G49" i="55" s="1"/>
  <c r="F180" i="55"/>
  <c r="G180" i="55" s="1"/>
  <c r="F121" i="55"/>
  <c r="G121" i="55" s="1"/>
  <c r="F353" i="55"/>
  <c r="G353" i="55" s="1"/>
  <c r="F265" i="55"/>
  <c r="G265" i="55" s="1"/>
  <c r="F302" i="55"/>
  <c r="G302" i="55" s="1"/>
  <c r="F341" i="55"/>
  <c r="G341" i="55" s="1"/>
  <c r="F301" i="55"/>
  <c r="G301" i="55" s="1"/>
  <c r="F225" i="55"/>
  <c r="G225" i="55" s="1"/>
  <c r="F41" i="55"/>
  <c r="G41" i="55" s="1"/>
  <c r="F261" i="55"/>
  <c r="G261" i="55" s="1"/>
  <c r="F37" i="55"/>
  <c r="G37" i="55" s="1"/>
  <c r="F389" i="55"/>
  <c r="G389" i="55" s="1"/>
  <c r="F36" i="55"/>
  <c r="G36" i="55" s="1"/>
  <c r="F299" i="55"/>
  <c r="G299" i="55" s="1"/>
  <c r="F113" i="55"/>
  <c r="G113" i="55" s="1"/>
  <c r="F385" i="55"/>
  <c r="G385" i="55" s="1"/>
  <c r="F337" i="55"/>
  <c r="G337" i="55" s="1"/>
  <c r="F297" i="55"/>
  <c r="G297" i="55" s="1"/>
  <c r="F173" i="55"/>
  <c r="G173" i="55" s="1"/>
  <c r="F257" i="55"/>
  <c r="G257" i="55" s="1"/>
  <c r="F221" i="55"/>
  <c r="G221" i="55" s="1"/>
  <c r="F110" i="55"/>
  <c r="G110" i="55" s="1"/>
  <c r="F29" i="55"/>
  <c r="G29" i="55" s="1"/>
  <c r="F109" i="55"/>
  <c r="G109" i="55" s="1"/>
  <c r="F169" i="55"/>
  <c r="G169" i="55" s="1"/>
  <c r="F108" i="55"/>
  <c r="G108" i="55" s="1"/>
  <c r="F218" i="55"/>
  <c r="G218" i="55" s="1"/>
  <c r="F107" i="55"/>
  <c r="G107" i="55" s="1"/>
  <c r="F293" i="55"/>
  <c r="G293" i="55" s="1"/>
  <c r="F253" i="55"/>
  <c r="G253" i="55" s="1"/>
  <c r="F217" i="55"/>
  <c r="G217" i="55" s="1"/>
  <c r="F25" i="55"/>
  <c r="G25" i="55" s="1"/>
  <c r="F292" i="55"/>
  <c r="G292" i="55" s="1"/>
  <c r="F329" i="55"/>
  <c r="G329" i="55" s="1"/>
  <c r="F291" i="55"/>
  <c r="G291" i="55" s="1"/>
  <c r="F289" i="55"/>
  <c r="G289" i="55" s="1"/>
  <c r="F377" i="55"/>
  <c r="G377" i="55" s="1"/>
  <c r="F288" i="55"/>
  <c r="G288" i="55" s="1"/>
  <c r="F101" i="55"/>
  <c r="G101" i="55" s="1"/>
  <c r="F325" i="55"/>
  <c r="G325" i="55" s="1"/>
  <c r="F161" i="55"/>
  <c r="G161" i="55" s="1"/>
  <c r="F100" i="55"/>
  <c r="G100" i="55" s="1"/>
  <c r="F99" i="55"/>
  <c r="G99" i="55" s="1"/>
  <c r="F245" i="55"/>
  <c r="G245" i="55" s="1"/>
  <c r="F209" i="55"/>
  <c r="G209" i="55" s="1"/>
  <c r="F17" i="55"/>
  <c r="G17" i="55" s="1"/>
  <c r="F373" i="55"/>
  <c r="G373" i="55" s="1"/>
  <c r="F284" i="55"/>
  <c r="G284" i="55" s="1"/>
  <c r="F97" i="55"/>
  <c r="G97" i="55" s="1"/>
  <c r="F349" i="55"/>
  <c r="G349" i="55" s="1"/>
  <c r="F157" i="55"/>
  <c r="G157" i="55" s="1"/>
  <c r="F348" i="55"/>
  <c r="G348" i="55" s="1"/>
  <c r="F281" i="55"/>
  <c r="G281" i="55" s="1"/>
  <c r="F241" i="55"/>
  <c r="G241" i="55" s="1"/>
  <c r="F205" i="55"/>
  <c r="G205" i="55" s="1"/>
  <c r="F13" i="55"/>
  <c r="G13" i="55" s="1"/>
  <c r="F204" i="55"/>
  <c r="G204" i="55" s="1"/>
  <c r="AG12" i="54" l="1"/>
  <c r="AH12" i="54"/>
  <c r="AG15" i="54"/>
  <c r="AH11" i="54"/>
  <c r="AG79" i="54"/>
  <c r="S79" i="54"/>
  <c r="N79" i="54"/>
  <c r="P64" i="54"/>
  <c r="Q64" i="54" s="1"/>
  <c r="L72" i="54"/>
  <c r="P70" i="54"/>
  <c r="Q70" i="54" s="1"/>
  <c r="P78" i="54"/>
  <c r="Q78" i="54" s="1"/>
  <c r="P77" i="54"/>
  <c r="Q77" i="54" s="1"/>
  <c r="AH72" i="54"/>
  <c r="K72" i="54"/>
  <c r="O65" i="54"/>
  <c r="V65" i="54"/>
  <c r="AI65" i="54"/>
  <c r="I65" i="54"/>
  <c r="M65" i="54"/>
  <c r="Z69" i="54"/>
  <c r="AA69" i="54" s="1"/>
  <c r="Z71" i="54"/>
  <c r="AA71" i="54" s="1"/>
  <c r="Z77" i="54"/>
  <c r="AA77" i="54" s="1"/>
  <c r="AL69" i="54"/>
  <c r="AM69" i="54" s="1"/>
  <c r="AL77" i="54"/>
  <c r="AM77" i="54" s="1"/>
  <c r="AI58" i="54"/>
  <c r="T65" i="54"/>
  <c r="X65" i="54"/>
  <c r="AL70" i="54"/>
  <c r="AM70" i="54" s="1"/>
  <c r="AL76" i="54"/>
  <c r="AM76" i="54" s="1"/>
  <c r="P63" i="54"/>
  <c r="Q63" i="54" s="1"/>
  <c r="P69" i="54"/>
  <c r="Q69" i="54" s="1"/>
  <c r="P71" i="54"/>
  <c r="Q71" i="54" s="1"/>
  <c r="L79" i="54"/>
  <c r="AJ79" i="54"/>
  <c r="Z70" i="54"/>
  <c r="AA70" i="54" s="1"/>
  <c r="Z76" i="54"/>
  <c r="AA76" i="54" s="1"/>
  <c r="K79" i="54"/>
  <c r="AH79" i="54"/>
  <c r="AL78" i="54"/>
  <c r="AM78" i="54" s="1"/>
  <c r="O79" i="54"/>
  <c r="Z78" i="54"/>
  <c r="AA78" i="54" s="1"/>
  <c r="V79" i="54"/>
  <c r="AI79" i="54"/>
  <c r="I79" i="54"/>
  <c r="M79" i="54"/>
  <c r="J79" i="54"/>
  <c r="W79" i="54"/>
  <c r="T79" i="54"/>
  <c r="X79" i="54"/>
  <c r="AK79" i="54"/>
  <c r="P76" i="54"/>
  <c r="Z75" i="54"/>
  <c r="AA75" i="54" s="1"/>
  <c r="U79" i="54"/>
  <c r="Y79" i="54"/>
  <c r="G79" i="54"/>
  <c r="O72" i="54"/>
  <c r="AL71" i="54"/>
  <c r="AM71" i="54" s="1"/>
  <c r="I72" i="54"/>
  <c r="M72" i="54"/>
  <c r="S72" i="54"/>
  <c r="W72" i="54"/>
  <c r="J72" i="54"/>
  <c r="N72" i="54"/>
  <c r="T72" i="54"/>
  <c r="X72" i="54"/>
  <c r="AG72" i="54"/>
  <c r="AK72" i="54"/>
  <c r="V72" i="54"/>
  <c r="AD72" i="54"/>
  <c r="AI72" i="54"/>
  <c r="G72" i="54"/>
  <c r="AE72" i="54"/>
  <c r="AJ72" i="54"/>
  <c r="Z68" i="54"/>
  <c r="AA68" i="54" s="1"/>
  <c r="U72" i="54"/>
  <c r="Y72" i="54"/>
  <c r="Z63" i="54"/>
  <c r="AA63" i="54" s="1"/>
  <c r="P43" i="54"/>
  <c r="Q43" i="54" s="1"/>
  <c r="P49" i="54"/>
  <c r="Q49" i="54" s="1"/>
  <c r="P57" i="54"/>
  <c r="Q57" i="54" s="1"/>
  <c r="AL48" i="54"/>
  <c r="AM48" i="54" s="1"/>
  <c r="L51" i="54"/>
  <c r="AJ51" i="54"/>
  <c r="L65" i="54"/>
  <c r="AJ65" i="54"/>
  <c r="AL63" i="54"/>
  <c r="AM63" i="54" s="1"/>
  <c r="Z57" i="54"/>
  <c r="AA57" i="54" s="1"/>
  <c r="J65" i="54"/>
  <c r="N65" i="54"/>
  <c r="Z62" i="54"/>
  <c r="AA62" i="54" s="1"/>
  <c r="AL64" i="54"/>
  <c r="AM64" i="54" s="1"/>
  <c r="O44" i="54"/>
  <c r="V44" i="54"/>
  <c r="AK44" i="54"/>
  <c r="K44" i="54"/>
  <c r="AI51" i="54"/>
  <c r="I51" i="54"/>
  <c r="M51" i="54"/>
  <c r="AL55" i="54"/>
  <c r="AM55" i="54" s="1"/>
  <c r="Z61" i="54"/>
  <c r="AA61" i="54" s="1"/>
  <c r="AK65" i="54"/>
  <c r="K65" i="54"/>
  <c r="U65" i="54"/>
  <c r="Y65" i="54"/>
  <c r="P50" i="54"/>
  <c r="Q50" i="54" s="1"/>
  <c r="Z50" i="54"/>
  <c r="AA50" i="54" s="1"/>
  <c r="L58" i="54"/>
  <c r="P56" i="54"/>
  <c r="Q56" i="54" s="1"/>
  <c r="S65" i="54"/>
  <c r="W65" i="54"/>
  <c r="AH65" i="54"/>
  <c r="G65" i="54"/>
  <c r="P62" i="54"/>
  <c r="Q62" i="54" s="1"/>
  <c r="AL62" i="54"/>
  <c r="AM62" i="54" s="1"/>
  <c r="Z64" i="54"/>
  <c r="AA64" i="54" s="1"/>
  <c r="AJ58" i="54"/>
  <c r="AL57" i="54"/>
  <c r="AM57" i="54" s="1"/>
  <c r="O58" i="54"/>
  <c r="K58" i="54"/>
  <c r="I58" i="54"/>
  <c r="M58" i="54"/>
  <c r="Z56" i="54"/>
  <c r="AA56" i="54" s="1"/>
  <c r="J58" i="54"/>
  <c r="N58" i="54"/>
  <c r="AL56" i="54"/>
  <c r="AM56" i="54" s="1"/>
  <c r="T58" i="54"/>
  <c r="X58" i="54"/>
  <c r="Z55" i="54"/>
  <c r="AA55" i="54" s="1"/>
  <c r="S58" i="54"/>
  <c r="W58" i="54"/>
  <c r="P55" i="54"/>
  <c r="Q55" i="54" s="1"/>
  <c r="AK58" i="54"/>
  <c r="U58" i="54"/>
  <c r="G58" i="54"/>
  <c r="V58" i="54"/>
  <c r="Y58" i="54"/>
  <c r="Z54" i="54"/>
  <c r="AH51" i="54"/>
  <c r="AL50" i="54"/>
  <c r="AM50" i="54" s="1"/>
  <c r="O51" i="54"/>
  <c r="J51" i="54"/>
  <c r="N51" i="54"/>
  <c r="AL49" i="54"/>
  <c r="AM49" i="54" s="1"/>
  <c r="Z49" i="54"/>
  <c r="AA49" i="54" s="1"/>
  <c r="T51" i="54"/>
  <c r="X51" i="54"/>
  <c r="K51" i="54"/>
  <c r="S51" i="54"/>
  <c r="W51" i="54"/>
  <c r="P48" i="54"/>
  <c r="Q48" i="54" s="1"/>
  <c r="AK51" i="54"/>
  <c r="U51" i="54"/>
  <c r="Y51" i="54"/>
  <c r="G51" i="54"/>
  <c r="V51" i="54"/>
  <c r="Z48" i="54"/>
  <c r="AA48" i="54" s="1"/>
  <c r="Z47" i="54"/>
  <c r="T44" i="54"/>
  <c r="X44" i="54"/>
  <c r="I44" i="54"/>
  <c r="M44" i="54"/>
  <c r="P42" i="54"/>
  <c r="Q42" i="54" s="1"/>
  <c r="U44" i="54"/>
  <c r="Y44" i="54"/>
  <c r="Z42" i="54"/>
  <c r="AA42" i="54" s="1"/>
  <c r="AJ44" i="54"/>
  <c r="AL42" i="54"/>
  <c r="AM42" i="54" s="1"/>
  <c r="Z40" i="54"/>
  <c r="S44" i="54"/>
  <c r="W44" i="54"/>
  <c r="J44" i="54"/>
  <c r="N44" i="54"/>
  <c r="Z41" i="54"/>
  <c r="AA41" i="54" s="1"/>
  <c r="AL43" i="54"/>
  <c r="AM43" i="54" s="1"/>
  <c r="G44" i="54"/>
  <c r="L44" i="54"/>
  <c r="P41" i="54"/>
  <c r="Q41" i="54" s="1"/>
  <c r="AL41" i="54"/>
  <c r="AM41" i="54" s="1"/>
  <c r="Z43" i="54"/>
  <c r="AA43" i="54" s="1"/>
  <c r="AK11" i="54"/>
  <c r="AE34" i="54"/>
  <c r="AI12" i="54"/>
  <c r="AJ12" i="54"/>
  <c r="AK12" i="54"/>
  <c r="AI13" i="54"/>
  <c r="AE36" i="54"/>
  <c r="AK14" i="54"/>
  <c r="AI11" i="54"/>
  <c r="AJ13" i="54"/>
  <c r="AE30" i="54"/>
  <c r="AJ14" i="54"/>
  <c r="AE24" i="54"/>
  <c r="AD36" i="54"/>
  <c r="AD34" i="54"/>
  <c r="AD30" i="54"/>
  <c r="AD24" i="54"/>
  <c r="AM414" i="55"/>
  <c r="AN414" i="55"/>
  <c r="AO414" i="55"/>
  <c r="AP414" i="55"/>
  <c r="AQ414" i="55"/>
  <c r="T33" i="54"/>
  <c r="U33" i="54"/>
  <c r="V33" i="54"/>
  <c r="W33" i="54"/>
  <c r="X33" i="54"/>
  <c r="Y33" i="54"/>
  <c r="T34" i="54"/>
  <c r="U34" i="54"/>
  <c r="V34" i="54"/>
  <c r="W34" i="54"/>
  <c r="X34" i="54"/>
  <c r="Y34" i="54"/>
  <c r="T35" i="54"/>
  <c r="U35" i="54"/>
  <c r="V35" i="54"/>
  <c r="W35" i="54"/>
  <c r="X35" i="54"/>
  <c r="Y35" i="54"/>
  <c r="T36" i="54"/>
  <c r="U36" i="54"/>
  <c r="V36" i="54"/>
  <c r="W36" i="54"/>
  <c r="X36" i="54"/>
  <c r="Y36" i="54"/>
  <c r="S34" i="54"/>
  <c r="S35" i="54"/>
  <c r="S36" i="54"/>
  <c r="S33" i="54"/>
  <c r="T27" i="54"/>
  <c r="U27" i="54"/>
  <c r="V27" i="54"/>
  <c r="W27" i="54"/>
  <c r="X27" i="54"/>
  <c r="Y27" i="54"/>
  <c r="T28" i="54"/>
  <c r="U28" i="54"/>
  <c r="V28" i="54"/>
  <c r="W28" i="54"/>
  <c r="X28" i="54"/>
  <c r="Y28" i="54"/>
  <c r="T29" i="54"/>
  <c r="U29" i="54"/>
  <c r="V29" i="54"/>
  <c r="W29" i="54"/>
  <c r="X29" i="54"/>
  <c r="Y29" i="54"/>
  <c r="T30" i="54"/>
  <c r="U30" i="54"/>
  <c r="V30" i="54"/>
  <c r="W30" i="54"/>
  <c r="X30" i="54"/>
  <c r="Y30" i="54"/>
  <c r="S27" i="54"/>
  <c r="T21" i="54"/>
  <c r="U21" i="54"/>
  <c r="V21" i="54"/>
  <c r="W21" i="54"/>
  <c r="X21" i="54"/>
  <c r="Y21" i="54"/>
  <c r="T22" i="54"/>
  <c r="U22" i="54"/>
  <c r="V22" i="54"/>
  <c r="W22" i="54"/>
  <c r="X22" i="54"/>
  <c r="Y22" i="54"/>
  <c r="T23" i="54"/>
  <c r="U23" i="54"/>
  <c r="V23" i="54"/>
  <c r="W23" i="54"/>
  <c r="X23" i="54"/>
  <c r="Y23" i="54"/>
  <c r="T24" i="54"/>
  <c r="U24" i="54"/>
  <c r="V24" i="54"/>
  <c r="W24" i="54"/>
  <c r="X24" i="54"/>
  <c r="Y24" i="54"/>
  <c r="S22" i="54"/>
  <c r="S23" i="54"/>
  <c r="S24" i="54"/>
  <c r="S21" i="54"/>
  <c r="AC414" i="55"/>
  <c r="AD414" i="55"/>
  <c r="AE414" i="55"/>
  <c r="AF414" i="55"/>
  <c r="I22" i="54"/>
  <c r="J22" i="54"/>
  <c r="K22" i="54"/>
  <c r="L22" i="54"/>
  <c r="M22" i="54"/>
  <c r="N22" i="54"/>
  <c r="O22" i="54"/>
  <c r="I23" i="54"/>
  <c r="J23" i="54"/>
  <c r="K23" i="54"/>
  <c r="L23" i="54"/>
  <c r="M23" i="54"/>
  <c r="N23" i="54"/>
  <c r="O23" i="54"/>
  <c r="I24" i="54"/>
  <c r="J24" i="54"/>
  <c r="K24" i="54"/>
  <c r="L24" i="54"/>
  <c r="M24" i="54"/>
  <c r="N24" i="54"/>
  <c r="O24" i="54"/>
  <c r="J21" i="54"/>
  <c r="J11" i="54" s="1"/>
  <c r="K21" i="54"/>
  <c r="K11" i="54" s="1"/>
  <c r="L21" i="54"/>
  <c r="L11" i="54" s="1"/>
  <c r="M21" i="54"/>
  <c r="M11" i="54" s="1"/>
  <c r="N21" i="54"/>
  <c r="O21" i="54"/>
  <c r="O30" i="54"/>
  <c r="O29" i="54"/>
  <c r="O28" i="54"/>
  <c r="Y4" i="55"/>
  <c r="Y84" i="55"/>
  <c r="X414" i="55"/>
  <c r="Y85" i="55"/>
  <c r="Y275" i="55"/>
  <c r="Y86" i="55"/>
  <c r="Y87" i="55"/>
  <c r="Y277" i="55"/>
  <c r="Y8" i="55"/>
  <c r="Y88" i="55"/>
  <c r="Y314" i="55"/>
  <c r="Y89" i="55"/>
  <c r="Y150" i="55"/>
  <c r="Y10" i="55"/>
  <c r="Y202" i="55"/>
  <c r="Y238" i="55"/>
  <c r="Y91" i="55"/>
  <c r="Y153" i="55"/>
  <c r="Y203" i="55"/>
  <c r="S414" i="55"/>
  <c r="T414" i="55"/>
  <c r="U414" i="55"/>
  <c r="V414" i="55"/>
  <c r="W414" i="55"/>
  <c r="R414" i="55"/>
  <c r="AQ416" i="55"/>
  <c r="K416" i="55"/>
  <c r="L416" i="55"/>
  <c r="M416" i="55"/>
  <c r="N416" i="55"/>
  <c r="P274" i="55"/>
  <c r="K414" i="55"/>
  <c r="L414" i="55"/>
  <c r="M414" i="55"/>
  <c r="N414" i="55"/>
  <c r="G36" i="54"/>
  <c r="G34" i="54"/>
  <c r="G30" i="54"/>
  <c r="G27" i="54"/>
  <c r="G24" i="54"/>
  <c r="G22" i="54"/>
  <c r="P419" i="55"/>
  <c r="BB419" i="55"/>
  <c r="BB317" i="55"/>
  <c r="BB279" i="55"/>
  <c r="BB239" i="55"/>
  <c r="BB203" i="55"/>
  <c r="BB153" i="55"/>
  <c r="BB11" i="55"/>
  <c r="BB152" i="55"/>
  <c r="BB91" i="55"/>
  <c r="BB367" i="55"/>
  <c r="BB316" i="55"/>
  <c r="BB278" i="55"/>
  <c r="BB238" i="55"/>
  <c r="BB202" i="55"/>
  <c r="BB151" i="55"/>
  <c r="BB90" i="55"/>
  <c r="BB10" i="55"/>
  <c r="BB315" i="55"/>
  <c r="BB237" i="55"/>
  <c r="BB201" i="55"/>
  <c r="BB150" i="55"/>
  <c r="BB89" i="55"/>
  <c r="BB9" i="55"/>
  <c r="BB366" i="55"/>
  <c r="BB314" i="55"/>
  <c r="BB236" i="55"/>
  <c r="BB200" i="55"/>
  <c r="BB149" i="55"/>
  <c r="BB88" i="55"/>
  <c r="BB8" i="55"/>
  <c r="BB365" i="55"/>
  <c r="BB313" i="55"/>
  <c r="BB277" i="55"/>
  <c r="BB235" i="55"/>
  <c r="BB199" i="55"/>
  <c r="BB148" i="55"/>
  <c r="BB87" i="55"/>
  <c r="BB7" i="55"/>
  <c r="BB364" i="55"/>
  <c r="BB312" i="55"/>
  <c r="BB276" i="55"/>
  <c r="BB234" i="55"/>
  <c r="BB198" i="55"/>
  <c r="BB147" i="55"/>
  <c r="BB86" i="55"/>
  <c r="BB6" i="55"/>
  <c r="BB363" i="55"/>
  <c r="BB311" i="55"/>
  <c r="BB275" i="55"/>
  <c r="BB233" i="55"/>
  <c r="BB197" i="55"/>
  <c r="BB146" i="55"/>
  <c r="BB85" i="55"/>
  <c r="BB5" i="55"/>
  <c r="BB362" i="55"/>
  <c r="BB310" i="55"/>
  <c r="BB232" i="55"/>
  <c r="BB145" i="55"/>
  <c r="AR419" i="55"/>
  <c r="AN419" i="55"/>
  <c r="AM419" i="55"/>
  <c r="AP416" i="55"/>
  <c r="AO416" i="55"/>
  <c r="AN416" i="55"/>
  <c r="AM416" i="55"/>
  <c r="AH419" i="55"/>
  <c r="Y232" i="55"/>
  <c r="Y310" i="55"/>
  <c r="Y362" i="55"/>
  <c r="Y5" i="55"/>
  <c r="Y146" i="55"/>
  <c r="Y197" i="55"/>
  <c r="Y233" i="55"/>
  <c r="Y311" i="55"/>
  <c r="Y363" i="55"/>
  <c r="Y6" i="55"/>
  <c r="Y147" i="55"/>
  <c r="Y198" i="55"/>
  <c r="Y234" i="55"/>
  <c r="Y312" i="55"/>
  <c r="Y364" i="55"/>
  <c r="Y7" i="55"/>
  <c r="Y148" i="55"/>
  <c r="Y199" i="55"/>
  <c r="Y235" i="55"/>
  <c r="Y313" i="55"/>
  <c r="Y365" i="55"/>
  <c r="Y149" i="55"/>
  <c r="Y200" i="55"/>
  <c r="Y236" i="55"/>
  <c r="Y366" i="55"/>
  <c r="Y9" i="55"/>
  <c r="Y201" i="55"/>
  <c r="Y237" i="55"/>
  <c r="Y315" i="55"/>
  <c r="Y90" i="55"/>
  <c r="Y151" i="55"/>
  <c r="Y278" i="55"/>
  <c r="Y316" i="55"/>
  <c r="Y367" i="55"/>
  <c r="Y152" i="55"/>
  <c r="Y11" i="55"/>
  <c r="Y239" i="55"/>
  <c r="Y279" i="55"/>
  <c r="Y317" i="55"/>
  <c r="Y145" i="55"/>
  <c r="AJ11" i="54" l="1"/>
  <c r="AI14" i="54"/>
  <c r="AK13" i="54"/>
  <c r="U14" i="54"/>
  <c r="U12" i="54"/>
  <c r="X14" i="54"/>
  <c r="X12" i="54"/>
  <c r="V13" i="54"/>
  <c r="V11" i="54"/>
  <c r="AE14" i="54"/>
  <c r="W13" i="54"/>
  <c r="W11" i="54"/>
  <c r="AD14" i="54"/>
  <c r="Y14" i="54"/>
  <c r="Y12" i="54"/>
  <c r="AG81" i="54"/>
  <c r="AH25" i="54"/>
  <c r="W14" i="54"/>
  <c r="U13" i="54"/>
  <c r="W12" i="54"/>
  <c r="U11" i="54"/>
  <c r="X31" i="54"/>
  <c r="T31" i="54"/>
  <c r="W31" i="54"/>
  <c r="V31" i="54"/>
  <c r="Y31" i="54"/>
  <c r="U31" i="54"/>
  <c r="V14" i="54"/>
  <c r="V12" i="54"/>
  <c r="Y13" i="54"/>
  <c r="Y11" i="54"/>
  <c r="X13" i="54"/>
  <c r="X11" i="54"/>
  <c r="T14" i="54"/>
  <c r="T12" i="54"/>
  <c r="T13" i="54"/>
  <c r="T11" i="54"/>
  <c r="S11" i="54"/>
  <c r="O31" i="54"/>
  <c r="N11" i="54"/>
  <c r="O13" i="54"/>
  <c r="G14" i="54"/>
  <c r="O11" i="54"/>
  <c r="O12" i="54"/>
  <c r="O14" i="54"/>
  <c r="P79" i="54"/>
  <c r="Q79" i="54" s="1"/>
  <c r="Z79" i="54"/>
  <c r="P72" i="54"/>
  <c r="Q72" i="54" s="1"/>
  <c r="AL79" i="54"/>
  <c r="Q76" i="54"/>
  <c r="AL72" i="54"/>
  <c r="AM72" i="54" s="1"/>
  <c r="Z72" i="54"/>
  <c r="AA72" i="54" s="1"/>
  <c r="AL65" i="54"/>
  <c r="AM65" i="54" s="1"/>
  <c r="Z65" i="54"/>
  <c r="AA65" i="54" s="1"/>
  <c r="P65" i="54"/>
  <c r="Q65" i="54" s="1"/>
  <c r="P58" i="54"/>
  <c r="Q58" i="54" s="1"/>
  <c r="AL58" i="54"/>
  <c r="AM58" i="54" s="1"/>
  <c r="Z58" i="54"/>
  <c r="AA58" i="54" s="1"/>
  <c r="AA54" i="54"/>
  <c r="P51" i="54"/>
  <c r="Q51" i="54" s="1"/>
  <c r="Z51" i="54"/>
  <c r="AA51" i="54" s="1"/>
  <c r="AA47" i="54"/>
  <c r="P44" i="54"/>
  <c r="Q44" i="54" s="1"/>
  <c r="Z44" i="54"/>
  <c r="AA44" i="54" s="1"/>
  <c r="AA40" i="54"/>
  <c r="Z21" i="54"/>
  <c r="Z33" i="54"/>
  <c r="Y37" i="54"/>
  <c r="Y25" i="54"/>
  <c r="W37" i="54"/>
  <c r="V37" i="54"/>
  <c r="AJ25" i="54"/>
  <c r="AK25" i="54"/>
  <c r="AI25" i="54"/>
  <c r="AJ31" i="54"/>
  <c r="AI31" i="54"/>
  <c r="AH31" i="54"/>
  <c r="AH37" i="54"/>
  <c r="AK31" i="54"/>
  <c r="AK37" i="54"/>
  <c r="AJ37" i="54"/>
  <c r="AI37" i="54"/>
  <c r="T37" i="54"/>
  <c r="Z27" i="54"/>
  <c r="X37" i="54"/>
  <c r="U37" i="54"/>
  <c r="W25" i="54"/>
  <c r="U25" i="54"/>
  <c r="X25" i="54"/>
  <c r="V25" i="54"/>
  <c r="T25" i="54"/>
  <c r="S25" i="54"/>
  <c r="AH232" i="55"/>
  <c r="AH238" i="55"/>
  <c r="AH366" i="55"/>
  <c r="AH150" i="55"/>
  <c r="AH234" i="55"/>
  <c r="AH4" i="55"/>
  <c r="AH148" i="55"/>
  <c r="Y276" i="55"/>
  <c r="P4" i="55"/>
  <c r="P84" i="55"/>
  <c r="P310" i="55"/>
  <c r="O414" i="55"/>
  <c r="P201" i="55"/>
  <c r="G29" i="54"/>
  <c r="P276" i="55"/>
  <c r="G28" i="54"/>
  <c r="G33" i="54"/>
  <c r="G11" i="54" s="1"/>
  <c r="G23" i="54"/>
  <c r="G35" i="54"/>
  <c r="P313" i="55"/>
  <c r="P150" i="55"/>
  <c r="P364" i="55"/>
  <c r="P362" i="55"/>
  <c r="P312" i="55"/>
  <c r="P232" i="55"/>
  <c r="P275" i="55"/>
  <c r="P277" i="55"/>
  <c r="P234" i="55"/>
  <c r="P197" i="55"/>
  <c r="P233" i="55"/>
  <c r="P235" i="55"/>
  <c r="P146" i="55"/>
  <c r="P315" i="55"/>
  <c r="P200" i="55"/>
  <c r="P85" i="55"/>
  <c r="P88" i="55"/>
  <c r="P311" i="55"/>
  <c r="P366" i="55"/>
  <c r="P198" i="55"/>
  <c r="P237" i="55"/>
  <c r="P149" i="55"/>
  <c r="P87" i="55"/>
  <c r="P86" i="55"/>
  <c r="P9" i="55"/>
  <c r="P11" i="55"/>
  <c r="P365" i="55"/>
  <c r="P236" i="55"/>
  <c r="P317" i="55"/>
  <c r="P239" i="55"/>
  <c r="P203" i="55"/>
  <c r="P238" i="55"/>
  <c r="P367" i="55"/>
  <c r="P89" i="55"/>
  <c r="P8" i="55"/>
  <c r="P7" i="55"/>
  <c r="P6" i="55"/>
  <c r="P5" i="55"/>
  <c r="P363" i="55"/>
  <c r="P10" i="55"/>
  <c r="P145" i="55"/>
  <c r="BB416" i="55"/>
  <c r="BB420" i="55" s="1"/>
  <c r="BB414" i="55"/>
  <c r="U81" i="54" l="1"/>
  <c r="AH81" i="54"/>
  <c r="X81" i="54"/>
  <c r="V81" i="54"/>
  <c r="G31" i="54"/>
  <c r="AI81" i="54"/>
  <c r="W81" i="54"/>
  <c r="Y81" i="54"/>
  <c r="AA27" i="54"/>
  <c r="AJ81" i="54"/>
  <c r="AG16" i="54"/>
  <c r="AA33" i="54"/>
  <c r="AM79" i="54"/>
  <c r="T81" i="54"/>
  <c r="AK81" i="54"/>
  <c r="AA21" i="54"/>
  <c r="Z11" i="54"/>
  <c r="AA79" i="54"/>
  <c r="G13" i="54"/>
  <c r="G12" i="54"/>
  <c r="AH278" i="55"/>
  <c r="AH146" i="55"/>
  <c r="AH8" i="55"/>
  <c r="AH196" i="55"/>
  <c r="AH86" i="55"/>
  <c r="AH85" i="55"/>
  <c r="AG414" i="55"/>
  <c r="AH201" i="55"/>
  <c r="AH279" i="55"/>
  <c r="AH87" i="55"/>
  <c r="AH235" i="55"/>
  <c r="AH363" i="55"/>
  <c r="AH88" i="55"/>
  <c r="AH6" i="55"/>
  <c r="AH145" i="55"/>
  <c r="AH203" i="55"/>
  <c r="AH237" i="55"/>
  <c r="AH239" i="55"/>
  <c r="AH367" i="55"/>
  <c r="AH316" i="55"/>
  <c r="AH236" i="55"/>
  <c r="AH364" i="55"/>
  <c r="AH311" i="55"/>
  <c r="AH275" i="55"/>
  <c r="AH365" i="55"/>
  <c r="AH7" i="55"/>
  <c r="AB414" i="55"/>
  <c r="AH315" i="55"/>
  <c r="AH149" i="55"/>
  <c r="AH151" i="55"/>
  <c r="AH89" i="55"/>
  <c r="AH197" i="55"/>
  <c r="AH153" i="55"/>
  <c r="AH313" i="55"/>
  <c r="AH277" i="55"/>
  <c r="AH84" i="55"/>
  <c r="AH312" i="55"/>
  <c r="AH198" i="55"/>
  <c r="AH362" i="55"/>
  <c r="AH10" i="55"/>
  <c r="AH200" i="55"/>
  <c r="AH199" i="55"/>
  <c r="AH233" i="55"/>
  <c r="AH152" i="55"/>
  <c r="AH91" i="55"/>
  <c r="AH147" i="55"/>
  <c r="AH90" i="55"/>
  <c r="AH276" i="55"/>
  <c r="AH9" i="55"/>
  <c r="AH202" i="55"/>
  <c r="AH317" i="55"/>
  <c r="AH314" i="55"/>
  <c r="AH11" i="55"/>
  <c r="AH310" i="55"/>
  <c r="AH274" i="55"/>
  <c r="AH5" i="55"/>
  <c r="AA416" i="55"/>
  <c r="AA414" i="55"/>
  <c r="P21" i="54"/>
  <c r="Q21" i="54" s="1"/>
  <c r="I416" i="55"/>
  <c r="J416" i="55"/>
  <c r="I21" i="54"/>
  <c r="I11" i="54" s="1"/>
  <c r="I414" i="55"/>
  <c r="J414" i="55"/>
  <c r="P148" i="55"/>
  <c r="P151" i="55"/>
  <c r="P314" i="55"/>
  <c r="P147" i="55"/>
  <c r="P278" i="55"/>
  <c r="P90" i="55"/>
  <c r="P199" i="55"/>
  <c r="P152" i="55"/>
  <c r="P202" i="55"/>
  <c r="P91" i="55"/>
  <c r="P316" i="55"/>
  <c r="P153" i="55"/>
  <c r="P279" i="55"/>
  <c r="BB418" i="55"/>
  <c r="AH416" i="55" l="1"/>
  <c r="AH420" i="55" s="1"/>
  <c r="AH414" i="55"/>
  <c r="P416" i="55"/>
  <c r="P420" i="55" s="1"/>
  <c r="P414" i="55"/>
  <c r="V16" i="45" l="1"/>
  <c r="V15" i="45"/>
  <c r="V14" i="45"/>
  <c r="V13" i="45"/>
  <c r="V12" i="45"/>
  <c r="F10" i="56" l="1"/>
  <c r="K2" i="56"/>
  <c r="K1" i="56"/>
  <c r="U420" i="55"/>
  <c r="T420" i="55"/>
  <c r="AD419" i="55"/>
  <c r="AC419" i="55"/>
  <c r="Y419" i="55"/>
  <c r="BA416" i="55"/>
  <c r="AZ416" i="55"/>
  <c r="AY416" i="55"/>
  <c r="AX416" i="55"/>
  <c r="AW416" i="55"/>
  <c r="AV416" i="55"/>
  <c r="AI416" i="55"/>
  <c r="Z416" i="55"/>
  <c r="Y416" i="55"/>
  <c r="W416" i="55"/>
  <c r="V416" i="55"/>
  <c r="U416" i="55"/>
  <c r="T416" i="55"/>
  <c r="S416" i="55"/>
  <c r="R416" i="55"/>
  <c r="BA414" i="55"/>
  <c r="AZ414" i="55"/>
  <c r="AY414" i="55"/>
  <c r="AX414" i="55"/>
  <c r="AW414" i="55"/>
  <c r="AV414" i="55"/>
  <c r="Y414" i="55"/>
  <c r="AD85" i="54"/>
  <c r="S30" i="54"/>
  <c r="S14" i="54" s="1"/>
  <c r="N30" i="54"/>
  <c r="M30" i="54"/>
  <c r="M14" i="54" s="1"/>
  <c r="L30" i="54"/>
  <c r="L14" i="54" s="1"/>
  <c r="K30" i="54"/>
  <c r="J30" i="54"/>
  <c r="I30" i="54"/>
  <c r="S29" i="54"/>
  <c r="S13" i="54" s="1"/>
  <c r="N29" i="54"/>
  <c r="M29" i="54"/>
  <c r="M13" i="54" s="1"/>
  <c r="L29" i="54"/>
  <c r="L13" i="54" s="1"/>
  <c r="K29" i="54"/>
  <c r="K13" i="54" s="1"/>
  <c r="J29" i="54"/>
  <c r="I29" i="54"/>
  <c r="Z28" i="54"/>
  <c r="S28" i="54"/>
  <c r="N28" i="54"/>
  <c r="M28" i="54"/>
  <c r="L28" i="54"/>
  <c r="K28" i="54"/>
  <c r="J28" i="54"/>
  <c r="I28" i="54"/>
  <c r="J31" i="54" l="1"/>
  <c r="N31" i="54"/>
  <c r="K31" i="54"/>
  <c r="S12" i="54"/>
  <c r="S31" i="54"/>
  <c r="I12" i="54"/>
  <c r="I31" i="54"/>
  <c r="L12" i="54"/>
  <c r="L31" i="54"/>
  <c r="M12" i="54"/>
  <c r="M31" i="54"/>
  <c r="K14" i="54"/>
  <c r="N13" i="54"/>
  <c r="J13" i="54"/>
  <c r="I14" i="54"/>
  <c r="I13" i="54"/>
  <c r="N14" i="54"/>
  <c r="J12" i="54"/>
  <c r="J14" i="54"/>
  <c r="N12" i="54"/>
  <c r="K12" i="54"/>
  <c r="S37" i="54"/>
  <c r="Z22" i="54"/>
  <c r="O25" i="54"/>
  <c r="O81" i="54" s="1"/>
  <c r="N25" i="54"/>
  <c r="I25" i="54"/>
  <c r="J25" i="54"/>
  <c r="K25" i="54"/>
  <c r="L25" i="54"/>
  <c r="M25" i="54"/>
  <c r="I37" i="54"/>
  <c r="G37" i="54"/>
  <c r="G25" i="54"/>
  <c r="W420" i="55"/>
  <c r="P23" i="54"/>
  <c r="Y420" i="55"/>
  <c r="P30" i="54"/>
  <c r="Q30" i="54" s="1"/>
  <c r="P35" i="54"/>
  <c r="Q35" i="54" s="1"/>
  <c r="V420" i="55"/>
  <c r="P24" i="54"/>
  <c r="P28" i="54"/>
  <c r="Q28" i="54" s="1"/>
  <c r="P29" i="54"/>
  <c r="Q29" i="54" s="1"/>
  <c r="P36" i="54"/>
  <c r="Q36" i="54" s="1"/>
  <c r="AA28" i="54"/>
  <c r="Z36" i="54"/>
  <c r="AA36" i="54" s="1"/>
  <c r="Z24" i="54"/>
  <c r="Z29" i="54"/>
  <c r="AA29" i="54" s="1"/>
  <c r="Z30" i="54"/>
  <c r="AA30" i="54" s="1"/>
  <c r="Z23" i="54"/>
  <c r="P34" i="54"/>
  <c r="Z35" i="54"/>
  <c r="AA35" i="54" s="1"/>
  <c r="P22" i="54"/>
  <c r="J81" i="54" l="1"/>
  <c r="N81" i="54"/>
  <c r="Z14" i="54"/>
  <c r="M81" i="54"/>
  <c r="Z31" i="54"/>
  <c r="AA31" i="54" s="1"/>
  <c r="I81" i="54"/>
  <c r="Z13" i="54"/>
  <c r="AA13" i="54" s="1"/>
  <c r="L81" i="54"/>
  <c r="K81" i="54"/>
  <c r="S81" i="54"/>
  <c r="G81" i="54"/>
  <c r="Z25" i="54"/>
  <c r="AQ418" i="55"/>
  <c r="AO418" i="55"/>
  <c r="AP418" i="55"/>
  <c r="AH418" i="55"/>
  <c r="AA24" i="54"/>
  <c r="P11" i="54"/>
  <c r="Q23" i="54"/>
  <c r="P12" i="54"/>
  <c r="Q12" i="54" s="1"/>
  <c r="Q24" i="54"/>
  <c r="P13" i="54"/>
  <c r="Q13" i="54" s="1"/>
  <c r="Y418" i="55"/>
  <c r="G15" i="54"/>
  <c r="AK15" i="54"/>
  <c r="AJ15" i="54"/>
  <c r="M15" i="54"/>
  <c r="X15" i="54"/>
  <c r="I15" i="54"/>
  <c r="K15" i="54"/>
  <c r="T15" i="54"/>
  <c r="AH15" i="54"/>
  <c r="AH16" i="54" s="1"/>
  <c r="U15" i="54"/>
  <c r="AI15" i="54"/>
  <c r="N15" i="54"/>
  <c r="L15" i="54"/>
  <c r="AA22" i="54"/>
  <c r="Y15" i="54"/>
  <c r="W15" i="54"/>
  <c r="V15" i="54"/>
  <c r="P31" i="54"/>
  <c r="Q31" i="54" s="1"/>
  <c r="S15" i="54"/>
  <c r="O15" i="54"/>
  <c r="AA23" i="54"/>
  <c r="Q34" i="54"/>
  <c r="P37" i="54"/>
  <c r="Q37" i="54" s="1"/>
  <c r="Z34" i="54"/>
  <c r="Z37" i="54" s="1"/>
  <c r="Q22" i="54"/>
  <c r="P25" i="54"/>
  <c r="J15" i="54"/>
  <c r="Z81" i="54" l="1"/>
  <c r="Z12" i="54"/>
  <c r="AA12" i="54" s="1"/>
  <c r="AA34" i="54"/>
  <c r="AK16" i="54"/>
  <c r="AI16" i="54"/>
  <c r="P14" i="54"/>
  <c r="Q14" i="54" s="1"/>
  <c r="AJ16" i="54"/>
  <c r="S16" i="54"/>
  <c r="P81" i="54"/>
  <c r="Q81" i="54" s="1"/>
  <c r="I16" i="54"/>
  <c r="M16" i="54"/>
  <c r="T16" i="54"/>
  <c r="K16" i="54"/>
  <c r="N16" i="54"/>
  <c r="V16" i="54"/>
  <c r="O16" i="54"/>
  <c r="W16" i="54"/>
  <c r="L16" i="54"/>
  <c r="G16" i="54"/>
  <c r="X16" i="54"/>
  <c r="U16" i="54"/>
  <c r="AA418" i="55"/>
  <c r="J16" i="54"/>
  <c r="Q11" i="54"/>
  <c r="Q25" i="54"/>
  <c r="Y16" i="54"/>
  <c r="AA37" i="54" l="1"/>
  <c r="AA25" i="54"/>
  <c r="AA14" i="54"/>
  <c r="P15" i="54"/>
  <c r="P16" i="54" s="1"/>
  <c r="AA81" i="54"/>
  <c r="AA11" i="54"/>
  <c r="Z15" i="54" l="1"/>
  <c r="Z16" i="54" s="1"/>
  <c r="Q15" i="54"/>
  <c r="AA15" i="54" l="1"/>
  <c r="V22" i="45"/>
  <c r="V21" i="45"/>
  <c r="V20" i="45"/>
  <c r="V19" i="45"/>
  <c r="V18" i="45"/>
  <c r="V17" i="45"/>
  <c r="T23" i="45" l="1"/>
  <c r="R23" i="45"/>
  <c r="V23" i="45" l="1"/>
  <c r="AL30" i="54" l="1"/>
  <c r="AM30" i="54" s="1"/>
  <c r="AL36" i="54"/>
  <c r="AM36" i="54" s="1"/>
  <c r="AL24" i="54" l="1"/>
  <c r="AL34" i="54"/>
  <c r="AM34" i="54" l="1"/>
  <c r="AM24" i="54"/>
  <c r="AL13" i="54"/>
  <c r="AM13" i="54" s="1"/>
  <c r="AU236" i="55"/>
  <c r="AU152" i="55"/>
  <c r="AU153" i="55"/>
  <c r="AU91" i="55"/>
  <c r="AU238" i="55"/>
  <c r="AU237" i="55"/>
  <c r="AU90" i="55"/>
  <c r="AU10" i="55"/>
  <c r="AU203" i="55"/>
  <c r="AU277" i="55"/>
  <c r="AU365" i="55"/>
  <c r="AU197" i="55"/>
  <c r="AU86" i="55"/>
  <c r="AU149" i="55"/>
  <c r="AU87" i="55"/>
  <c r="AU8" i="55"/>
  <c r="AU235" i="55"/>
  <c r="AU202" i="55"/>
  <c r="AU313" i="55"/>
  <c r="AU279" i="55"/>
  <c r="AU314" i="55"/>
  <c r="AU278" i="55"/>
  <c r="AU151" i="55"/>
  <c r="AU234" i="55"/>
  <c r="AU88" i="55"/>
  <c r="AU11" i="55"/>
  <c r="AU232" i="55"/>
  <c r="AU147" i="55"/>
  <c r="AU275" i="55"/>
  <c r="AU276" i="55"/>
  <c r="AU200" i="55"/>
  <c r="AU198" i="55"/>
  <c r="AU311" i="55"/>
  <c r="AU367" i="55"/>
  <c r="AU89" i="55"/>
  <c r="AU9" i="55"/>
  <c r="AU6" i="55"/>
  <c r="AU233" i="55"/>
  <c r="AU199" i="55"/>
  <c r="AR235" i="55"/>
  <c r="AU316" i="55"/>
  <c r="AR147" i="55"/>
  <c r="AR10" i="55"/>
  <c r="AU5" i="55"/>
  <c r="F232" i="55"/>
  <c r="G232" i="55" s="1"/>
  <c r="AU7" i="55"/>
  <c r="AU312" i="55"/>
  <c r="AR87" i="55"/>
  <c r="AU310" i="55"/>
  <c r="AU363" i="55"/>
  <c r="AU362" i="55"/>
  <c r="AU146" i="55"/>
  <c r="AU239" i="55"/>
  <c r="AU85" i="55"/>
  <c r="AU317" i="55"/>
  <c r="AU201" i="55"/>
  <c r="AU315" i="55"/>
  <c r="AE22" i="54"/>
  <c r="AR198" i="55"/>
  <c r="AU148" i="55"/>
  <c r="AR276" i="55"/>
  <c r="AR233" i="55"/>
  <c r="AR275" i="55"/>
  <c r="AR317" i="55"/>
  <c r="AR201" i="55"/>
  <c r="AR8" i="55"/>
  <c r="F147" i="55"/>
  <c r="G147" i="55" s="1"/>
  <c r="AR237" i="55"/>
  <c r="AR367" i="55"/>
  <c r="F237" i="55"/>
  <c r="G237" i="55" s="1"/>
  <c r="AU364" i="55"/>
  <c r="AR149" i="55"/>
  <c r="AU150" i="55"/>
  <c r="AR151" i="55"/>
  <c r="AR11" i="55"/>
  <c r="AU145" i="55"/>
  <c r="AR89" i="55"/>
  <c r="AR88" i="55"/>
  <c r="AR202" i="55"/>
  <c r="F145" i="55"/>
  <c r="G145" i="55" s="1"/>
  <c r="AU366" i="55"/>
  <c r="AR199" i="55"/>
  <c r="AR313" i="55"/>
  <c r="F7" i="55"/>
  <c r="G7" i="55" s="1"/>
  <c r="AR7" i="55"/>
  <c r="AR316" i="55"/>
  <c r="F149" i="55"/>
  <c r="G149" i="55" s="1"/>
  <c r="AR277" i="55"/>
  <c r="F146" i="55"/>
  <c r="G146" i="55" s="1"/>
  <c r="AR146" i="55"/>
  <c r="F197" i="55"/>
  <c r="G197" i="55" s="1"/>
  <c r="AR197" i="55"/>
  <c r="F365" i="55"/>
  <c r="G365" i="55" s="1"/>
  <c r="AR365" i="55"/>
  <c r="AR91" i="55"/>
  <c r="F90" i="55"/>
  <c r="G90" i="55" s="1"/>
  <c r="AR90" i="55"/>
  <c r="F275" i="55"/>
  <c r="G275" i="55" s="1"/>
  <c r="AR203" i="55"/>
  <c r="F199" i="55"/>
  <c r="G199" i="55" s="1"/>
  <c r="F200" i="55"/>
  <c r="G200" i="55" s="1"/>
  <c r="AR200" i="55"/>
  <c r="F203" i="55"/>
  <c r="G203" i="55" s="1"/>
  <c r="F87" i="55"/>
  <c r="G87" i="55" s="1"/>
  <c r="F91" i="55"/>
  <c r="G91" i="55" s="1"/>
  <c r="F8" i="55"/>
  <c r="G8" i="55" s="1"/>
  <c r="C4" i="55"/>
  <c r="AR85" i="55"/>
  <c r="F315" i="55"/>
  <c r="G315" i="55" s="1"/>
  <c r="AR4" i="55"/>
  <c r="F367" i="55"/>
  <c r="G367" i="55" s="1"/>
  <c r="AR148" i="55"/>
  <c r="F314" i="55"/>
  <c r="G314" i="55" s="1"/>
  <c r="AR314" i="55"/>
  <c r="F317" i="55"/>
  <c r="G317" i="55" s="1"/>
  <c r="F11" i="55"/>
  <c r="G11" i="55" s="1"/>
  <c r="AR366" i="55"/>
  <c r="F153" i="55"/>
  <c r="G153" i="55" s="1"/>
  <c r="AR153" i="55"/>
  <c r="F316" i="55"/>
  <c r="G316" i="55" s="1"/>
  <c r="AR238" i="55"/>
  <c r="F234" i="55"/>
  <c r="G234" i="55" s="1"/>
  <c r="AD22" i="54"/>
  <c r="AR279" i="55"/>
  <c r="E4" i="55"/>
  <c r="F152" i="55"/>
  <c r="G152" i="55" s="1"/>
  <c r="AR152" i="55"/>
  <c r="AR236" i="55"/>
  <c r="AR9" i="55"/>
  <c r="F278" i="55"/>
  <c r="G278" i="55" s="1"/>
  <c r="AR278" i="55"/>
  <c r="AR311" i="55"/>
  <c r="AR5" i="55"/>
  <c r="F279" i="55"/>
  <c r="G279" i="55" s="1"/>
  <c r="AR363" i="55"/>
  <c r="F92" i="55"/>
  <c r="G92" i="55" s="1"/>
  <c r="AR86" i="55"/>
  <c r="AR6" i="55"/>
  <c r="AR364" i="55"/>
  <c r="F239" i="55"/>
  <c r="G239" i="55" s="1"/>
  <c r="AR239" i="55"/>
  <c r="AD28" i="54"/>
  <c r="AL28" i="54" s="1"/>
  <c r="AD29" i="54"/>
  <c r="AL29" i="54" s="1"/>
  <c r="AM29" i="54" s="1"/>
  <c r="AD12" i="54" l="1"/>
  <c r="AE75" i="54"/>
  <c r="AE79" i="54" s="1"/>
  <c r="AR310" i="55"/>
  <c r="AE61" i="54"/>
  <c r="AE65" i="54" s="1"/>
  <c r="AR274" i="55"/>
  <c r="AE54" i="54"/>
  <c r="AE58" i="54" s="1"/>
  <c r="AD75" i="54"/>
  <c r="AD79" i="54" s="1"/>
  <c r="AR232" i="55"/>
  <c r="AE47" i="54"/>
  <c r="AE51" i="54" s="1"/>
  <c r="AD61" i="54"/>
  <c r="AD65" i="54" s="1"/>
  <c r="AD54" i="54"/>
  <c r="AD58" i="54" s="1"/>
  <c r="AD47" i="54"/>
  <c r="F201" i="55"/>
  <c r="G201" i="55" s="1"/>
  <c r="F277" i="55"/>
  <c r="G277" i="55" s="1"/>
  <c r="AR84" i="55"/>
  <c r="AE27" i="54"/>
  <c r="AD40" i="54"/>
  <c r="AD27" i="54"/>
  <c r="AL27" i="54" s="1"/>
  <c r="AM27" i="54" s="1"/>
  <c r="F148" i="55"/>
  <c r="G148" i="55" s="1"/>
  <c r="AR145" i="55"/>
  <c r="AE40" i="54"/>
  <c r="AE44" i="54" s="1"/>
  <c r="F313" i="55"/>
  <c r="G313" i="55" s="1"/>
  <c r="F4" i="55"/>
  <c r="G4" i="55" s="1"/>
  <c r="F274" i="55"/>
  <c r="G274" i="55" s="1"/>
  <c r="AD21" i="54"/>
  <c r="F84" i="55"/>
  <c r="G84" i="55" s="1"/>
  <c r="AE33" i="54"/>
  <c r="AU416" i="55"/>
  <c r="F89" i="55"/>
  <c r="G89" i="55" s="1"/>
  <c r="F198" i="55"/>
  <c r="G198" i="55" s="1"/>
  <c r="F88" i="55"/>
  <c r="G88" i="55" s="1"/>
  <c r="F312" i="55"/>
  <c r="G312" i="55" s="1"/>
  <c r="AU414" i="55"/>
  <c r="AD23" i="54"/>
  <c r="AD33" i="54"/>
  <c r="AD35" i="54"/>
  <c r="AL35" i="54" s="1"/>
  <c r="AL37" i="54" s="1"/>
  <c r="F238" i="55"/>
  <c r="G238" i="55" s="1"/>
  <c r="AR234" i="55"/>
  <c r="F10" i="55"/>
  <c r="G10" i="55" s="1"/>
  <c r="F5" i="55"/>
  <c r="G5" i="55" s="1"/>
  <c r="AR362" i="55"/>
  <c r="AK416" i="55"/>
  <c r="AK418" i="55" s="1"/>
  <c r="F311" i="55"/>
  <c r="G311" i="55" s="1"/>
  <c r="F310" i="55"/>
  <c r="G310" i="55" s="1"/>
  <c r="F151" i="55"/>
  <c r="G151" i="55" s="1"/>
  <c r="AE23" i="54"/>
  <c r="F235" i="55"/>
  <c r="G235" i="55" s="1"/>
  <c r="F236" i="55"/>
  <c r="G236" i="55" s="1"/>
  <c r="F362" i="55"/>
  <c r="G362" i="55" s="1"/>
  <c r="AE35" i="54"/>
  <c r="AM28" i="54"/>
  <c r="F363" i="55"/>
  <c r="G363" i="55" s="1"/>
  <c r="AJ414" i="55"/>
  <c r="AJ416" i="55"/>
  <c r="AJ418" i="55" s="1"/>
  <c r="F366" i="55"/>
  <c r="G366" i="55" s="1"/>
  <c r="F85" i="55"/>
  <c r="G85" i="55" s="1"/>
  <c r="F9" i="55"/>
  <c r="G9" i="55" s="1"/>
  <c r="AL22" i="54"/>
  <c r="F276" i="55"/>
  <c r="G276" i="55" s="1"/>
  <c r="AR150" i="55"/>
  <c r="AE29" i="54"/>
  <c r="F6" i="55"/>
  <c r="G6" i="55" s="1"/>
  <c r="AR315" i="55"/>
  <c r="F196" i="55"/>
  <c r="G196" i="55" s="1"/>
  <c r="F364" i="55"/>
  <c r="G364" i="55" s="1"/>
  <c r="AK414" i="55"/>
  <c r="F86" i="55"/>
  <c r="G86" i="55" s="1"/>
  <c r="AE28" i="54"/>
  <c r="AE12" i="54" s="1"/>
  <c r="AE21" i="54"/>
  <c r="F202" i="55"/>
  <c r="G202" i="55" s="1"/>
  <c r="F233" i="55"/>
  <c r="G233" i="55" s="1"/>
  <c r="AR312" i="55"/>
  <c r="F150" i="55"/>
  <c r="G150" i="55" s="1"/>
  <c r="AE11" i="54" l="1"/>
  <c r="AD51" i="54"/>
  <c r="AL47" i="54"/>
  <c r="AL51" i="54" s="1"/>
  <c r="AM51" i="54" s="1"/>
  <c r="AD44" i="54"/>
  <c r="AL40" i="54"/>
  <c r="AL44" i="54" s="1"/>
  <c r="AM44" i="54" s="1"/>
  <c r="AD13" i="54"/>
  <c r="AE13" i="54"/>
  <c r="AL21" i="54"/>
  <c r="AM21" i="54" s="1"/>
  <c r="AD11" i="54"/>
  <c r="AM37" i="54"/>
  <c r="AD31" i="54"/>
  <c r="AL31" i="54"/>
  <c r="AM31" i="54" s="1"/>
  <c r="AR416" i="55"/>
  <c r="AR418" i="55" s="1"/>
  <c r="AE37" i="54"/>
  <c r="AM35" i="54"/>
  <c r="AL23" i="54"/>
  <c r="AL12" i="54" s="1"/>
  <c r="AM12" i="54" s="1"/>
  <c r="AD25" i="54"/>
  <c r="AD37" i="54"/>
  <c r="AM22" i="54"/>
  <c r="AL11" i="54"/>
  <c r="AR414" i="55"/>
  <c r="AE25" i="54"/>
  <c r="AE31" i="54"/>
  <c r="AD81" i="54" l="1"/>
  <c r="AU418" i="55" s="1"/>
  <c r="AE81" i="54"/>
  <c r="AN418" i="55" s="1"/>
  <c r="AR420" i="55"/>
  <c r="AL25" i="54"/>
  <c r="AD15" i="54"/>
  <c r="AD19" i="54" s="1"/>
  <c r="AM23" i="54"/>
  <c r="AM11" i="54"/>
  <c r="AE15" i="54"/>
  <c r="AL81" i="54" l="1"/>
  <c r="AM81" i="54" s="1"/>
  <c r="AM25" i="54"/>
  <c r="AL14" i="54"/>
  <c r="AM14" i="54" s="1"/>
  <c r="AD87" i="54"/>
  <c r="AD16" i="54"/>
  <c r="AM418" i="55"/>
  <c r="AE16" i="54"/>
  <c r="AL15" i="54" l="1"/>
  <c r="AM15" i="54" s="1"/>
  <c r="AL16" i="54" l="1"/>
</calcChain>
</file>

<file path=xl/sharedStrings.xml><?xml version="1.0" encoding="utf-8"?>
<sst xmlns="http://schemas.openxmlformats.org/spreadsheetml/2006/main" count="4776" uniqueCount="1961">
  <si>
    <t>Actual</t>
  </si>
  <si>
    <t>Expenditures</t>
  </si>
  <si>
    <t>Administration</t>
  </si>
  <si>
    <t>Current Budget</t>
  </si>
  <si>
    <t>Year End Projection</t>
  </si>
  <si>
    <t>Account</t>
  </si>
  <si>
    <t>Mapping</t>
  </si>
  <si>
    <t>FY 2017-18</t>
  </si>
  <si>
    <t>Account Number</t>
  </si>
  <si>
    <t>Category</t>
  </si>
  <si>
    <t>Description</t>
  </si>
  <si>
    <t>Year to Date 
Period 3</t>
  </si>
  <si>
    <t>DEPT</t>
  </si>
  <si>
    <t>CALC</t>
  </si>
  <si>
    <t>Year to Date 
Period 6</t>
  </si>
  <si>
    <t>Year to Date 
Period 9</t>
  </si>
  <si>
    <t>Year to Date 
Period 12</t>
  </si>
  <si>
    <t>SHOW</t>
  </si>
  <si>
    <t>PRINT?</t>
  </si>
  <si>
    <t>WHAT TO DO?</t>
  </si>
  <si>
    <t>Budget Vs. Projection
(over)/under</t>
  </si>
  <si>
    <t>SUCCESSOR-RDA ADMINISTRTN</t>
  </si>
  <si>
    <t>INVENTORY ADJUSTMENTS</t>
  </si>
  <si>
    <t>SALARIES REGULAR</t>
  </si>
  <si>
    <t>SALARIES-PART TIME/TEMP</t>
  </si>
  <si>
    <t>REGULAR - OVERTIME</t>
  </si>
  <si>
    <t>VACATION SELL BACK</t>
  </si>
  <si>
    <t>EMPLOYEE SEPARATION PAY</t>
  </si>
  <si>
    <t>ADDITIONAL PAY</t>
  </si>
  <si>
    <t>RETIREMENT</t>
  </si>
  <si>
    <t>DEFERRED COMPENSATION</t>
  </si>
  <si>
    <t>MEDICARE</t>
  </si>
  <si>
    <t>HEALTH/DENTAL/VISION</t>
  </si>
  <si>
    <t>L/T DISABILITY INSURANCE</t>
  </si>
  <si>
    <t>LIFE INSURANCE</t>
  </si>
  <si>
    <t>WORKER'S COMPENSATION</t>
  </si>
  <si>
    <t>UNEMPLOYMENT INSURANCE</t>
  </si>
  <si>
    <t>CELL PHONE ALLOWANCE</t>
  </si>
  <si>
    <t>VACANCY SAVINGS</t>
  </si>
  <si>
    <t>TELEPHONE</t>
  </si>
  <si>
    <t>CONTRACTUAL EMPLOYEES</t>
  </si>
  <si>
    <t>MAINT &amp; REPAIR SERVICES</t>
  </si>
  <si>
    <t>UNIFORM/LAUNDRY SERVICES</t>
  </si>
  <si>
    <t>DUPLICATION/COPY COSTS</t>
  </si>
  <si>
    <t>INSURANCE PREMIUMS</t>
  </si>
  <si>
    <t>OFFICE EQUIPMENT RENTAL</t>
  </si>
  <si>
    <t>COMPUTER/TECH/OPER SUPPRT</t>
  </si>
  <si>
    <t>OTHER RENTALS</t>
  </si>
  <si>
    <t>TELEPHONE RENTAL</t>
  </si>
  <si>
    <t>PUBLICITY &amp; ADVERTISING</t>
  </si>
  <si>
    <t>PRINTING &amp; MAPPING</t>
  </si>
  <si>
    <t>POSTAGE/MAILING SERVICES</t>
  </si>
  <si>
    <t>SPECIAL REPORTS</t>
  </si>
  <si>
    <t>PROCESSING FEES</t>
  </si>
  <si>
    <t>LEGAL SERVICES</t>
  </si>
  <si>
    <t>COMPUTER/PROGRAMMING SVCS</t>
  </si>
  <si>
    <t>TRAINING SERVICES</t>
  </si>
  <si>
    <t>PROF &amp; SPECIAL SERVICES</t>
  </si>
  <si>
    <t>OTHER SERVICES</t>
  </si>
  <si>
    <t>PROPERTY TAX ADMIN CHRG</t>
  </si>
  <si>
    <t>UUT AUDIT CNTRCT CHARGES</t>
  </si>
  <si>
    <t>SALES/USE TAX AUDIT CONTR</t>
  </si>
  <si>
    <t>SALES TAX ADMIN-STATE CHG</t>
  </si>
  <si>
    <t>BUS TAX COMPLIANCE/AUDIT</t>
  </si>
  <si>
    <t>PROPERTY TAX AUDIT CONTR</t>
  </si>
  <si>
    <t>ELECTION COSTS</t>
  </si>
  <si>
    <t>MATERIALS AND SUPPLIES</t>
  </si>
  <si>
    <t>COMPUTER SOFTWARE</t>
  </si>
  <si>
    <t>SUBSCRIPTION-PERIODICAL</t>
  </si>
  <si>
    <t>MERCHANDISE FOR RESALE</t>
  </si>
  <si>
    <t>NON-CAPITAL ASSETS</t>
  </si>
  <si>
    <t>TRAINING</t>
  </si>
  <si>
    <t>MEETINGS &amp; TRAVEL</t>
  </si>
  <si>
    <t>MEMBERSHIPS</t>
  </si>
  <si>
    <t>CAR MILEAGE REIMBURSEMENT</t>
  </si>
  <si>
    <t>TAXES</t>
  </si>
  <si>
    <t>INDIRECT COST ALLOCATION</t>
  </si>
  <si>
    <t>INTEREST EXPENSE</t>
  </si>
  <si>
    <t>MISCELLANEOUS REFUNDS</t>
  </si>
  <si>
    <t>CONTINGENCY</t>
  </si>
  <si>
    <t>POOL VEHICLE RENTAL</t>
  </si>
  <si>
    <t>UNIFORM ALLOWANCE</t>
  </si>
  <si>
    <t>AUTOMOTIVE EQUIP RENTAL</t>
  </si>
  <si>
    <t>RADIO EQUIPMENT RENTAL</t>
  </si>
  <si>
    <t>FUELS - GAS/OIL/PROPANE</t>
  </si>
  <si>
    <t>COMPENSATION-BRDS &amp; COMM</t>
  </si>
  <si>
    <t>LEGAL DEFENSE</t>
  </si>
  <si>
    <t>STAND BY TIME (CALL BACK)</t>
  </si>
  <si>
    <t>TESTING &amp; ANALYSIS SERVCS</t>
  </si>
  <si>
    <t>EQUIPMENT ACQUISITION</t>
  </si>
  <si>
    <t>HOLIDAY PAY</t>
  </si>
  <si>
    <t>Employee Services</t>
  </si>
  <si>
    <t>Capital Outlay</t>
  </si>
  <si>
    <t>General Fund</t>
  </si>
  <si>
    <t>Budget</t>
  </si>
  <si>
    <t>1st Quarter</t>
  </si>
  <si>
    <t>2nd Quarter</t>
  </si>
  <si>
    <t>3rd Quarter</t>
  </si>
  <si>
    <t>4th Quarter</t>
  </si>
  <si>
    <t>Adopted Budget</t>
  </si>
  <si>
    <t>salary</t>
  </si>
  <si>
    <t>Zero</t>
  </si>
  <si>
    <t>90-12</t>
  </si>
  <si>
    <t>90-20</t>
  </si>
  <si>
    <t>90-25</t>
  </si>
  <si>
    <t>90-41</t>
  </si>
  <si>
    <t>90-44</t>
  </si>
  <si>
    <t>90-48</t>
  </si>
  <si>
    <t>90-86</t>
  </si>
  <si>
    <t>92-01</t>
  </si>
  <si>
    <t>93-01</t>
  </si>
  <si>
    <t>93-29</t>
  </si>
  <si>
    <t>94-60</t>
  </si>
  <si>
    <t>94-81</t>
  </si>
  <si>
    <t>95-02</t>
  </si>
  <si>
    <t>95-03</t>
  </si>
  <si>
    <t>95-51</t>
  </si>
  <si>
    <t>95-61</t>
  </si>
  <si>
    <t>96-33</t>
  </si>
  <si>
    <t>01-04</t>
  </si>
  <si>
    <t>10-10</t>
  </si>
  <si>
    <t>10-11</t>
  </si>
  <si>
    <t>10-13</t>
  </si>
  <si>
    <t>10-19</t>
  </si>
  <si>
    <t>10-20</t>
  </si>
  <si>
    <t>10-21</t>
  </si>
  <si>
    <t>10-25</t>
  </si>
  <si>
    <t>10-26</t>
  </si>
  <si>
    <t>10-27</t>
  </si>
  <si>
    <t>10-29</t>
  </si>
  <si>
    <t>10-31</t>
  </si>
  <si>
    <t>10-32</t>
  </si>
  <si>
    <t>10-33</t>
  </si>
  <si>
    <t>10-34</t>
  </si>
  <si>
    <t>10-40</t>
  </si>
  <si>
    <t>10-45</t>
  </si>
  <si>
    <t>10-99</t>
  </si>
  <si>
    <t>20-15</t>
  </si>
  <si>
    <t>20-22</t>
  </si>
  <si>
    <t>20-25</t>
  </si>
  <si>
    <t>20-27</t>
  </si>
  <si>
    <t>20-34</t>
  </si>
  <si>
    <t>20-37</t>
  </si>
  <si>
    <t>20-42</t>
  </si>
  <si>
    <t>20-43</t>
  </si>
  <si>
    <t>20-45</t>
  </si>
  <si>
    <t>20-46</t>
  </si>
  <si>
    <t>20-47</t>
  </si>
  <si>
    <t>20-51</t>
  </si>
  <si>
    <t>20-52</t>
  </si>
  <si>
    <t>20-53</t>
  </si>
  <si>
    <t>20-54</t>
  </si>
  <si>
    <t>20-56</t>
  </si>
  <si>
    <t>20-57</t>
  </si>
  <si>
    <t>20-58</t>
  </si>
  <si>
    <t>20-60</t>
  </si>
  <si>
    <t>20-64</t>
  </si>
  <si>
    <t>20-65</t>
  </si>
  <si>
    <t>20-66</t>
  </si>
  <si>
    <t>20-73</t>
  </si>
  <si>
    <t>20-74</t>
  </si>
  <si>
    <t>20-76</t>
  </si>
  <si>
    <t>20-77</t>
  </si>
  <si>
    <t>20-78</t>
  </si>
  <si>
    <t>20-79</t>
  </si>
  <si>
    <t>20-81</t>
  </si>
  <si>
    <t>21-02</t>
  </si>
  <si>
    <t>30-50</t>
  </si>
  <si>
    <t>30-51</t>
  </si>
  <si>
    <t>30-52</t>
  </si>
  <si>
    <t>30-56</t>
  </si>
  <si>
    <t>30-58</t>
  </si>
  <si>
    <t>40-10</t>
  </si>
  <si>
    <t>40-12</t>
  </si>
  <si>
    <t>40-14</t>
  </si>
  <si>
    <t>40-15</t>
  </si>
  <si>
    <t>40-22</t>
  </si>
  <si>
    <t>40-25</t>
  </si>
  <si>
    <t>40-46</t>
  </si>
  <si>
    <t>40-60</t>
  </si>
  <si>
    <t>40-98</t>
  </si>
  <si>
    <t>40-97</t>
  </si>
  <si>
    <t>60-96</t>
  </si>
  <si>
    <t>10-36</t>
  </si>
  <si>
    <t>20-41</t>
  </si>
  <si>
    <t>20-44</t>
  </si>
  <si>
    <t>30-53</t>
  </si>
  <si>
    <t>89-02</t>
  </si>
  <si>
    <t>10-12</t>
  </si>
  <si>
    <t>30-55</t>
  </si>
  <si>
    <t>20-33</t>
  </si>
  <si>
    <t>20-50</t>
  </si>
  <si>
    <t>10-37</t>
  </si>
  <si>
    <t>21-01</t>
  </si>
  <si>
    <t>10-17</t>
  </si>
  <si>
    <t>10-38</t>
  </si>
  <si>
    <t>20-63</t>
  </si>
  <si>
    <t>20-17</t>
  </si>
  <si>
    <t>20-62</t>
  </si>
  <si>
    <t>40-11</t>
  </si>
  <si>
    <t>60-70</t>
  </si>
  <si>
    <t>10-18</t>
  </si>
  <si>
    <t>20-11</t>
  </si>
  <si>
    <t>20-12</t>
  </si>
  <si>
    <t>20-13</t>
  </si>
  <si>
    <t>20-14</t>
  </si>
  <si>
    <t>20-61</t>
  </si>
  <si>
    <t>10-35</t>
  </si>
  <si>
    <t>20-29</t>
  </si>
  <si>
    <t>10-15</t>
  </si>
  <si>
    <t>40-61</t>
  </si>
  <si>
    <t>30-54</t>
  </si>
  <si>
    <t>60-94</t>
  </si>
  <si>
    <t>60-60</t>
  </si>
  <si>
    <t>straight line</t>
  </si>
  <si>
    <t>Transfer</t>
  </si>
  <si>
    <t>ISF</t>
  </si>
  <si>
    <t>Elem Obj</t>
  </si>
  <si>
    <t>Code</t>
  </si>
  <si>
    <t>Formula</t>
  </si>
  <si>
    <t>1</t>
  </si>
  <si>
    <t>2</t>
  </si>
  <si>
    <t>3</t>
  </si>
  <si>
    <t>4</t>
  </si>
  <si>
    <t>5</t>
  </si>
  <si>
    <t>Salary</t>
  </si>
  <si>
    <t>YTD/pay periods*(24-pay periods)</t>
  </si>
  <si>
    <t>= budget</t>
  </si>
  <si>
    <t>YTD/periods*(12-periods)</t>
  </si>
  <si>
    <t>enter period</t>
  </si>
  <si>
    <t>elm/obj</t>
  </si>
  <si>
    <t>Projection Code</t>
  </si>
  <si>
    <t>Projection Method</t>
  </si>
  <si>
    <t>Number of months remaining in year for projection</t>
  </si>
  <si>
    <t>TOOL ALLOWANCE</t>
  </si>
  <si>
    <t>ENGINEERING SERVICES</t>
  </si>
  <si>
    <t>CONSTRUCTION SERVICES</t>
  </si>
  <si>
    <t>FUELS-GAS/OIL/PROPANE</t>
  </si>
  <si>
    <t>MISCELLANEOUS EXPENSE</t>
  </si>
  <si>
    <t>WATER</t>
  </si>
  <si>
    <t>STORM WATER</t>
  </si>
  <si>
    <t>Dept</t>
  </si>
  <si>
    <t>FY 2018-19</t>
  </si>
  <si>
    <t>REIMBURSEMENT CONTRACT</t>
  </si>
  <si>
    <t>MEDIA-STORAGE/CONVERSION</t>
  </si>
  <si>
    <t>LIBRARY MATERIALS</t>
  </si>
  <si>
    <t>COLLECTION COSTS</t>
  </si>
  <si>
    <t>GAS</t>
  </si>
  <si>
    <t>SEWER</t>
  </si>
  <si>
    <t>REIMBURSABLE TRAINING</t>
  </si>
  <si>
    <t>ELECTRICITY</t>
  </si>
  <si>
    <t>HIRING COSTS</t>
  </si>
  <si>
    <t>BLDG REPAIRS-CODE ENFORCE</t>
  </si>
  <si>
    <t>RELOCATION COSTS</t>
  </si>
  <si>
    <t>FIRE HIREBACK - OVERTIME</t>
  </si>
  <si>
    <t>VEHICLES ACQUISITON</t>
  </si>
  <si>
    <t>One time</t>
  </si>
  <si>
    <t>Ongoing</t>
  </si>
  <si>
    <t>New Services</t>
  </si>
  <si>
    <t>Enhanced Services</t>
  </si>
  <si>
    <t>Department:</t>
  </si>
  <si>
    <t>Restored Services</t>
  </si>
  <si>
    <t xml:space="preserve">Department Priority </t>
  </si>
  <si>
    <t>Program Name</t>
  </si>
  <si>
    <t>One Time/
Ongoing</t>
  </si>
  <si>
    <t>Council Priority</t>
  </si>
  <si>
    <t>Description of Request</t>
  </si>
  <si>
    <t xml:space="preserve">
(1 being the Highest)</t>
  </si>
  <si>
    <t>Expense Type</t>
  </si>
  <si>
    <t>Budget 
(if Applicable)</t>
  </si>
  <si>
    <t>Requested 
Budget</t>
  </si>
  <si>
    <t>Increase</t>
  </si>
  <si>
    <t>Economic Development</t>
  </si>
  <si>
    <t>Fiscal Sustainability</t>
  </si>
  <si>
    <t xml:space="preserve">Infrastructure </t>
  </si>
  <si>
    <t>Organizational Development</t>
  </si>
  <si>
    <t>Public Relations/Image</t>
  </si>
  <si>
    <t>Public Safety</t>
  </si>
  <si>
    <t xml:space="preserve">Youth </t>
  </si>
  <si>
    <t>Supported</t>
  </si>
  <si>
    <t>Salaries Regular</t>
  </si>
  <si>
    <t>Salaries Part Time</t>
  </si>
  <si>
    <t>elm./obj</t>
  </si>
  <si>
    <t>code</t>
  </si>
  <si>
    <t>Legend</t>
  </si>
  <si>
    <t>U</t>
  </si>
  <si>
    <t>S</t>
  </si>
  <si>
    <t>Salary Projections (excluding exceptions)</t>
  </si>
  <si>
    <t>01-97</t>
  </si>
  <si>
    <t>D</t>
  </si>
  <si>
    <t>Discretionary</t>
  </si>
  <si>
    <t>E</t>
  </si>
  <si>
    <t>Exception</t>
  </si>
  <si>
    <t>O</t>
  </si>
  <si>
    <t>Other/One Time</t>
  </si>
  <si>
    <t>T</t>
  </si>
  <si>
    <t>I</t>
  </si>
  <si>
    <t>Budget Entry (ISF, Indirect)</t>
  </si>
  <si>
    <t>DELTA WORK STUDY PROGRAM</t>
  </si>
  <si>
    <t>COMMUNITY/PROGRAM SERVCES</t>
  </si>
  <si>
    <t>BUILDINGS AND STRUCTURES</t>
  </si>
  <si>
    <t>TRANSFER</t>
  </si>
  <si>
    <t>90-10</t>
  </si>
  <si>
    <t>94-19</t>
  </si>
  <si>
    <t>20-23</t>
  </si>
  <si>
    <t>CHEMICALS</t>
  </si>
  <si>
    <t>ADVERTISING</t>
  </si>
  <si>
    <t>20-20</t>
  </si>
  <si>
    <t>Other</t>
  </si>
  <si>
    <t>FY 2019-20</t>
  </si>
  <si>
    <t>New Funding Request</t>
  </si>
  <si>
    <t>Sub-total New Requests</t>
  </si>
  <si>
    <t>Total Department Request</t>
  </si>
  <si>
    <t>Comments/
Justifications</t>
  </si>
  <si>
    <t>FY 2020-21 Baseline Budget Preparation</t>
  </si>
  <si>
    <t>FY2019-20</t>
  </si>
  <si>
    <t>FY 2020-21</t>
  </si>
  <si>
    <t>Department Summary</t>
  </si>
  <si>
    <t xml:space="preserve">Current Budget
</t>
  </si>
  <si>
    <t>Proposed</t>
  </si>
  <si>
    <t>Professional Services</t>
  </si>
  <si>
    <t>City of Manteca</t>
  </si>
  <si>
    <t>Expenditure Change Justification Form</t>
  </si>
  <si>
    <r>
      <t xml:space="preserve">Please list all discretionary expenditure budget entries that are different than the FY 2019-20 baseline budget (not one-time funding).  Full-time salary accounts and internal service fund contributions do not need to be included.  Include the full account number, FY 2019-20 Budget, FY 2020-21 Requested Budget, difference, and reason for change. </t>
    </r>
    <r>
      <rPr>
        <b/>
        <sz val="11"/>
        <color theme="1"/>
        <rFont val="Calibri"/>
        <family val="2"/>
        <scheme val="minor"/>
      </rPr>
      <t>THESE ENTRIES SHOULD NOT BE ENTERED IN THE BUDGET REQUEST MODULE AND WILL BE ADDED UPON APPROVAL.</t>
    </r>
  </si>
  <si>
    <t>Supplies and Utilities</t>
  </si>
  <si>
    <t>5000.03</t>
  </si>
  <si>
    <t>5000.07</t>
  </si>
  <si>
    <t>5100.00</t>
  </si>
  <si>
    <t>5100.01</t>
  </si>
  <si>
    <t>5100.02</t>
  </si>
  <si>
    <t>5100.03</t>
  </si>
  <si>
    <t>5100.04</t>
  </si>
  <si>
    <t>5100.05</t>
  </si>
  <si>
    <t>5100.06</t>
  </si>
  <si>
    <t>5100.07</t>
  </si>
  <si>
    <t>5100.08</t>
  </si>
  <si>
    <t>5100.09</t>
  </si>
  <si>
    <t>5100.11</t>
  </si>
  <si>
    <t>5100.12</t>
  </si>
  <si>
    <t>5100.15</t>
  </si>
  <si>
    <t>5100.17</t>
  </si>
  <si>
    <t>5000.01</t>
  </si>
  <si>
    <t>6000.01</t>
  </si>
  <si>
    <t>Professional Services General</t>
  </si>
  <si>
    <t>6100.01</t>
  </si>
  <si>
    <t>6100.02</t>
  </si>
  <si>
    <t>6100.03</t>
  </si>
  <si>
    <t>6100.05</t>
  </si>
  <si>
    <t>6200.01</t>
  </si>
  <si>
    <t>6200.02</t>
  </si>
  <si>
    <t>6200.13</t>
  </si>
  <si>
    <t>6300.01</t>
  </si>
  <si>
    <t>6500.04</t>
  </si>
  <si>
    <t>6600.01</t>
  </si>
  <si>
    <t>6600.03</t>
  </si>
  <si>
    <t>6600.04</t>
  </si>
  <si>
    <t>6600.07</t>
  </si>
  <si>
    <t>6600.14</t>
  </si>
  <si>
    <t>6600.31</t>
  </si>
  <si>
    <t>6600.40</t>
  </si>
  <si>
    <t>8000.99</t>
  </si>
  <si>
    <t>6000.12</t>
  </si>
  <si>
    <t>5000</t>
  </si>
  <si>
    <t>Salaries</t>
  </si>
  <si>
    <t>Salaries - Regular</t>
  </si>
  <si>
    <t>5000.02</t>
  </si>
  <si>
    <t>Salaries - Part Time</t>
  </si>
  <si>
    <t>Salaries - Overtime</t>
  </si>
  <si>
    <t>5000.04</t>
  </si>
  <si>
    <t>Salaries - Holiday Pay</t>
  </si>
  <si>
    <t>5000.05</t>
  </si>
  <si>
    <t>Salaries - Duty Pay</t>
  </si>
  <si>
    <t>5000.06</t>
  </si>
  <si>
    <t>Salaries - Out of Class</t>
  </si>
  <si>
    <t>Salaries - Admin Leave Pay</t>
  </si>
  <si>
    <t>5000.08</t>
  </si>
  <si>
    <t>Salaries - Longevity Pay</t>
  </si>
  <si>
    <t>5000.09</t>
  </si>
  <si>
    <t>Salaries - Mutual Aid Overtime</t>
  </si>
  <si>
    <t>5000.10</t>
  </si>
  <si>
    <t>Salaries - Furloughs</t>
  </si>
  <si>
    <t>5000.11</t>
  </si>
  <si>
    <t>Salaries - Worker's Comp</t>
  </si>
  <si>
    <t>5000.12</t>
  </si>
  <si>
    <t>Salaries - Compensated Absences</t>
  </si>
  <si>
    <t>5000.99</t>
  </si>
  <si>
    <t>Salaries - New Personnel Requests</t>
  </si>
  <si>
    <t>Benefits - PERS Pool Liability</t>
  </si>
  <si>
    <t>Benefits - Retirement</t>
  </si>
  <si>
    <t>Benefits - Health Insurance</t>
  </si>
  <si>
    <t>Benefits - Dental Insurance</t>
  </si>
  <si>
    <t>Benefits - Vision Insurance</t>
  </si>
  <si>
    <t>Benefits - Life Insurance</t>
  </si>
  <si>
    <t>Benefits - Worker's Comp</t>
  </si>
  <si>
    <t>Benefits - Long Term Disability</t>
  </si>
  <si>
    <t>Benefits - Deferred Compensation</t>
  </si>
  <si>
    <t>Benefits - Unemployment Insurance</t>
  </si>
  <si>
    <t>5100.10</t>
  </si>
  <si>
    <t>Benefits - Uniform Allowance</t>
  </si>
  <si>
    <t>Benefits - Medicare</t>
  </si>
  <si>
    <t>Benefits - Annual Physical Exam</t>
  </si>
  <si>
    <t>5100.13</t>
  </si>
  <si>
    <t>Benefits - Employee Assistance Program</t>
  </si>
  <si>
    <t>5100.14</t>
  </si>
  <si>
    <t>Benefits - PPE</t>
  </si>
  <si>
    <t>Benefits - Cell Phone Allowance</t>
  </si>
  <si>
    <t>5100.16</t>
  </si>
  <si>
    <t>Benefits - 1959 Survivor Retirement</t>
  </si>
  <si>
    <t xml:space="preserve">Benefits - Other Post Employment Benefits </t>
  </si>
  <si>
    <t>5100.99</t>
  </si>
  <si>
    <t>Benefits - Pension Expense</t>
  </si>
  <si>
    <t>Professional Services - General</t>
  </si>
  <si>
    <t>6000.02</t>
  </si>
  <si>
    <t>Professional Services - Fingerprint Fees</t>
  </si>
  <si>
    <t>6000.03</t>
  </si>
  <si>
    <t>Professional Services - Range Rental</t>
  </si>
  <si>
    <t>6000.04</t>
  </si>
  <si>
    <t>Professional Services - Forensic Testing</t>
  </si>
  <si>
    <t>6000.05</t>
  </si>
  <si>
    <t>Professional Services - Veterinarian</t>
  </si>
  <si>
    <t>6000.06</t>
  </si>
  <si>
    <t>Professional Services - Spay/Neuter</t>
  </si>
  <si>
    <t>6000.07</t>
  </si>
  <si>
    <t>Professional Services - Weed Abatement</t>
  </si>
  <si>
    <t>6000.08</t>
  </si>
  <si>
    <t>Professional Services - Plan Check</t>
  </si>
  <si>
    <t>6000.09</t>
  </si>
  <si>
    <t>Professional Services - Uniform</t>
  </si>
  <si>
    <t>6000.10</t>
  </si>
  <si>
    <t>Professional Services - Consultant</t>
  </si>
  <si>
    <t>6000.11</t>
  </si>
  <si>
    <t>Professional Services - County Admin Fee</t>
  </si>
  <si>
    <t>Professional Services - Contract Services</t>
  </si>
  <si>
    <t>6000.13</t>
  </si>
  <si>
    <t>Professional Services - Compliance Monitoring</t>
  </si>
  <si>
    <t>6000.14</t>
  </si>
  <si>
    <t>Professional Services - I.W. Pre Analysis</t>
  </si>
  <si>
    <t>6000.15</t>
  </si>
  <si>
    <t>Professional Services - Utility Statement Processing</t>
  </si>
  <si>
    <t>6000.16</t>
  </si>
  <si>
    <t>Professional Services - Defense Fees &amp; Cost</t>
  </si>
  <si>
    <t>6000.17</t>
  </si>
  <si>
    <t>Professional Services - Workers Comp Admin Fees</t>
  </si>
  <si>
    <t>6000.18</t>
  </si>
  <si>
    <t>Professional Services - Legal</t>
  </si>
  <si>
    <t>6000.19</t>
  </si>
  <si>
    <t>Professional Services - Labor Relations</t>
  </si>
  <si>
    <t>6000.20</t>
  </si>
  <si>
    <t>Professional Services - Booking Fees</t>
  </si>
  <si>
    <t>6000.21</t>
  </si>
  <si>
    <t>Professional Services - Dispatch</t>
  </si>
  <si>
    <t>6000.22</t>
  </si>
  <si>
    <t>Professional Services - Ordinance Revision</t>
  </si>
  <si>
    <t>6000.23</t>
  </si>
  <si>
    <t>Professional Services - Taxi Cab</t>
  </si>
  <si>
    <t>6000.24</t>
  </si>
  <si>
    <t>Professional Services - Internet Services</t>
  </si>
  <si>
    <t>6000.25</t>
  </si>
  <si>
    <t>Professional Services - Traffic Enforcement</t>
  </si>
  <si>
    <t>6000.26</t>
  </si>
  <si>
    <t>Professional Services - Auto Abatement</t>
  </si>
  <si>
    <t>6000.27</t>
  </si>
  <si>
    <t>Professional Services - City Contribution</t>
  </si>
  <si>
    <t>6000.28</t>
  </si>
  <si>
    <t>Professional Services - Fire Service Fee</t>
  </si>
  <si>
    <t>6000.29</t>
  </si>
  <si>
    <t>Professional Services - Recording Fees</t>
  </si>
  <si>
    <t>6000.30</t>
  </si>
  <si>
    <t>Professional Services - Credit Card Fee Reimbursement</t>
  </si>
  <si>
    <t>6000.31</t>
  </si>
  <si>
    <t>Professional Services - Spay/Neuter Grant</t>
  </si>
  <si>
    <t>6000.32</t>
  </si>
  <si>
    <t>Professional Services - Retiree Health  Plan Admin</t>
  </si>
  <si>
    <t>6000.33</t>
  </si>
  <si>
    <t>Professional Services - Long Range Planning</t>
  </si>
  <si>
    <t>6100</t>
  </si>
  <si>
    <t>Utilities</t>
  </si>
  <si>
    <t>Utilities - Electric</t>
  </si>
  <si>
    <t>Utilities - Telephone</t>
  </si>
  <si>
    <t>Utilities - Data Transmission / ISP</t>
  </si>
  <si>
    <t>6100.04</t>
  </si>
  <si>
    <t xml:space="preserve">Utilities - Water </t>
  </si>
  <si>
    <t>Utilities - Cable</t>
  </si>
  <si>
    <t>Supplies - Office</t>
  </si>
  <si>
    <t>Supplies - Special Department</t>
  </si>
  <si>
    <t>6200.03</t>
  </si>
  <si>
    <t>Supplies - Copier Maintenance &amp; Supplies</t>
  </si>
  <si>
    <t>6200.04</t>
  </si>
  <si>
    <t>Supplies - Postage</t>
  </si>
  <si>
    <t>6200.05</t>
  </si>
  <si>
    <t>Supplies - Gasoline</t>
  </si>
  <si>
    <t>6200.06</t>
  </si>
  <si>
    <t>Supplies - Propane</t>
  </si>
  <si>
    <t>6200.07</t>
  </si>
  <si>
    <t>Supplies - Radio Communication &amp; Maint.</t>
  </si>
  <si>
    <t>6200.08</t>
  </si>
  <si>
    <t>Supplies - Uniforms</t>
  </si>
  <si>
    <t>6200.09</t>
  </si>
  <si>
    <t>Supplies - Data Processing</t>
  </si>
  <si>
    <t>6200.10</t>
  </si>
  <si>
    <t>Supplies - Protective Clothing</t>
  </si>
  <si>
    <t>6200.11</t>
  </si>
  <si>
    <t>Supplies - Library Books and Materials</t>
  </si>
  <si>
    <t>6200.12</t>
  </si>
  <si>
    <t>Supplies - CNG</t>
  </si>
  <si>
    <t>Supplies - Elections</t>
  </si>
  <si>
    <t>6210.01</t>
  </si>
  <si>
    <t>Supplies-Police - Crime Prevention</t>
  </si>
  <si>
    <t>6210.02</t>
  </si>
  <si>
    <t>Supplies-Police - Training</t>
  </si>
  <si>
    <t>6210.03</t>
  </si>
  <si>
    <t>Supplies-Police - K-9 Training</t>
  </si>
  <si>
    <t>6210.04</t>
  </si>
  <si>
    <t>Supplies-Police - Ballistic Shields</t>
  </si>
  <si>
    <t>6210.05</t>
  </si>
  <si>
    <t>Supplies-Police - Auto Theft Prosecution</t>
  </si>
  <si>
    <t>6210.06</t>
  </si>
  <si>
    <t>Supplies-Police - Underage Drinking Education</t>
  </si>
  <si>
    <t>6210.07</t>
  </si>
  <si>
    <t>Supplies-Police - Bullet Proof Vest Grant</t>
  </si>
  <si>
    <t>6210.08</t>
  </si>
  <si>
    <t>Supplies-Police - DUI Enforcement Grant</t>
  </si>
  <si>
    <t>6210.09</t>
  </si>
  <si>
    <t>Supplies-Police - Special Investigation</t>
  </si>
  <si>
    <t>6210.10</t>
  </si>
  <si>
    <t>Supplies-Police - Street Beat</t>
  </si>
  <si>
    <t>6210.11</t>
  </si>
  <si>
    <t>Supplies-Police - CERT Funds</t>
  </si>
  <si>
    <t>6210.12</t>
  </si>
  <si>
    <t>Supplies-Police - Alcholic Beverage Control</t>
  </si>
  <si>
    <t>6210.13</t>
  </si>
  <si>
    <t>Supplies-Police - Mobile Computer Upgrades</t>
  </si>
  <si>
    <t>6210.14</t>
  </si>
  <si>
    <t>Supplies-Police - OTS Collision</t>
  </si>
  <si>
    <t>6210.15</t>
  </si>
  <si>
    <t>Supplies-Police - Handheld Radios-WMD</t>
  </si>
  <si>
    <t>6210.16</t>
  </si>
  <si>
    <t>Supplies-Police - BJA JAG Funds</t>
  </si>
  <si>
    <t>6210.17</t>
  </si>
  <si>
    <t>Supplies-Police - CHP DUI Corridor</t>
  </si>
  <si>
    <t>6210.18</t>
  </si>
  <si>
    <t>Supplies-Police - ABC Shoulder Tap</t>
  </si>
  <si>
    <t>6210.19</t>
  </si>
  <si>
    <t>Supplies-Police - SOS Grant</t>
  </si>
  <si>
    <t>6210.20</t>
  </si>
  <si>
    <t>Supplies-Police - K-9 Food</t>
  </si>
  <si>
    <t>6210.21</t>
  </si>
  <si>
    <t xml:space="preserve">Supplies-Police - SWAT </t>
  </si>
  <si>
    <t>6210.22</t>
  </si>
  <si>
    <t>Supplies-Police - EOD</t>
  </si>
  <si>
    <t>6210.23</t>
  </si>
  <si>
    <t>Supplies-Police - CRT</t>
  </si>
  <si>
    <t>6210.24</t>
  </si>
  <si>
    <t>Supplies-Police - SCU</t>
  </si>
  <si>
    <t>6210.25</t>
  </si>
  <si>
    <t>Supplies-Police - Traffic</t>
  </si>
  <si>
    <t>6220.01</t>
  </si>
  <si>
    <t>Supplies-Animal Control - Adoption Forfeitures</t>
  </si>
  <si>
    <t>6220.02</t>
  </si>
  <si>
    <t>Supplies-Animal Control - Shelter Food</t>
  </si>
  <si>
    <t>6220.03</t>
  </si>
  <si>
    <t>Supplies-Animal Control - Identification Chips</t>
  </si>
  <si>
    <t>6220.04</t>
  </si>
  <si>
    <t>Supplies-Animal Control - Vaccines</t>
  </si>
  <si>
    <t>6230.01</t>
  </si>
  <si>
    <t>Supplies-Fire - Fire Prevention</t>
  </si>
  <si>
    <t>6230.02</t>
  </si>
  <si>
    <t>Supplies-Fire - Protective Clothing</t>
  </si>
  <si>
    <t>6230.03</t>
  </si>
  <si>
    <t xml:space="preserve">Supplies-Fire - Emergency Medical </t>
  </si>
  <si>
    <t>6230.04</t>
  </si>
  <si>
    <t>Supplies-Fire - Hazardous Materials</t>
  </si>
  <si>
    <t>6230.05</t>
  </si>
  <si>
    <t>Supplies-Fire - Breathing Apparatus</t>
  </si>
  <si>
    <t>6230.06</t>
  </si>
  <si>
    <t>Supplies-Fire - CPR Training</t>
  </si>
  <si>
    <t>6230.07</t>
  </si>
  <si>
    <t>Supplies-Fire - SAFE/Volunteers</t>
  </si>
  <si>
    <t>6230.08</t>
  </si>
  <si>
    <t>Supplies-Fire - Mobile Dispatch</t>
  </si>
  <si>
    <t>6240.01</t>
  </si>
  <si>
    <t>Supplies-Parks - Chlorine</t>
  </si>
  <si>
    <t>6240.02</t>
  </si>
  <si>
    <t>Supplies-Parks - Tree Replacement</t>
  </si>
  <si>
    <t>6240.03</t>
  </si>
  <si>
    <t>Supplies-Parks - Public Education</t>
  </si>
  <si>
    <t>6240.04</t>
  </si>
  <si>
    <t>Supplies-Parks - Volunteer</t>
  </si>
  <si>
    <t>6240.05</t>
  </si>
  <si>
    <t>Supplies-Parks - Landscape Maintenance</t>
  </si>
  <si>
    <t>6240.06</t>
  </si>
  <si>
    <t>Supplies-Parks - Memorial Trees</t>
  </si>
  <si>
    <t>6250.01</t>
  </si>
  <si>
    <t>Supplies-Golf - Fertilizer</t>
  </si>
  <si>
    <t>6250.02</t>
  </si>
  <si>
    <t>Supplies-Golf - Pesticides</t>
  </si>
  <si>
    <t>6250.03</t>
  </si>
  <si>
    <t>Supplies-Golf - Horticulture</t>
  </si>
  <si>
    <t>6250.04</t>
  </si>
  <si>
    <t>Supplies-Golf - Aggregates</t>
  </si>
  <si>
    <t>6250.05</t>
  </si>
  <si>
    <t>Supplies-Golf - Clubhouse</t>
  </si>
  <si>
    <t>6250.06</t>
  </si>
  <si>
    <t>Supplies-Golf - Custodial Supplies</t>
  </si>
  <si>
    <t>6260</t>
  </si>
  <si>
    <t>Supplies-Community Development</t>
  </si>
  <si>
    <t>6260.01</t>
  </si>
  <si>
    <t>Supplies-Community Development - General Plan Documents</t>
  </si>
  <si>
    <t>6270.01</t>
  </si>
  <si>
    <t>Supplies-SIR - Safety Program</t>
  </si>
  <si>
    <t>6270.02</t>
  </si>
  <si>
    <t>Supplies-SIR - Ergonomic Improvements</t>
  </si>
  <si>
    <t>6280.01</t>
  </si>
  <si>
    <t>Supplies-Public Works - Street Maintenance</t>
  </si>
  <si>
    <t>6280.02</t>
  </si>
  <si>
    <t>Supplies-Public Works - Pavement Repair</t>
  </si>
  <si>
    <t>6280.03</t>
  </si>
  <si>
    <t>Supplies-Public Works - Soundwall Repair</t>
  </si>
  <si>
    <t>6280.04</t>
  </si>
  <si>
    <t>Supplies-Public Works - Sidewalk Repair</t>
  </si>
  <si>
    <t>6280.05</t>
  </si>
  <si>
    <t>Supplies-Public Works - Traffic Signs</t>
  </si>
  <si>
    <t>6280.06</t>
  </si>
  <si>
    <t>Supplies-Public Works - ROW Maintenance</t>
  </si>
  <si>
    <t>6280.07</t>
  </si>
  <si>
    <t>Supplies-Public Works - Street Lights</t>
  </si>
  <si>
    <t>6280.08</t>
  </si>
  <si>
    <t>Supplies-Public Works - Pump</t>
  </si>
  <si>
    <t>6280.09</t>
  </si>
  <si>
    <t>Supplies-Public Works - Storm Drain System</t>
  </si>
  <si>
    <t>6280.10</t>
  </si>
  <si>
    <t>Supplies-Public Works - Storm Drain Basin</t>
  </si>
  <si>
    <t>6280.11</t>
  </si>
  <si>
    <t>Supplies-Public Works - Custodial</t>
  </si>
  <si>
    <t>6280.12</t>
  </si>
  <si>
    <t>Supplies-Public Works - Chemicals</t>
  </si>
  <si>
    <t>6280.13</t>
  </si>
  <si>
    <t>Supplies-Public Works - Laboratory</t>
  </si>
  <si>
    <t>6280.14</t>
  </si>
  <si>
    <t>Supplies-Public Works - Protective Clothing</t>
  </si>
  <si>
    <t>6280.15</t>
  </si>
  <si>
    <t>Supplies-Public Works - Mechanics Tools</t>
  </si>
  <si>
    <t>6280.16</t>
  </si>
  <si>
    <t>Supplies-Public Works - UV System Supplies</t>
  </si>
  <si>
    <t>6280.17</t>
  </si>
  <si>
    <t>Supplies-Public Works - Industrial Pipeline Chemicals</t>
  </si>
  <si>
    <t>6280.18</t>
  </si>
  <si>
    <t>Supplies-Public Works - WQCF Expansion</t>
  </si>
  <si>
    <t>6280.19</t>
  </si>
  <si>
    <t>Supplies-Public Works - Specialty Maintenance Tools</t>
  </si>
  <si>
    <t>6280.20</t>
  </si>
  <si>
    <t>Supplies-Public Works - Bin Repair</t>
  </si>
  <si>
    <t>6280.21</t>
  </si>
  <si>
    <t>Supplies-Public Works - Used Oil Grant</t>
  </si>
  <si>
    <t>6280.22</t>
  </si>
  <si>
    <t>Supplies-Public Works - Recycled Products</t>
  </si>
  <si>
    <t>6280.23</t>
  </si>
  <si>
    <t>Supplies-Public Works - Recycling Education Program</t>
  </si>
  <si>
    <t>6280.24</t>
  </si>
  <si>
    <t>Supplies-Public Works - Beverage Container - CRV</t>
  </si>
  <si>
    <t>6280.25</t>
  </si>
  <si>
    <t>Supplies-Public Works - Collection Containers</t>
  </si>
  <si>
    <t>6280.26</t>
  </si>
  <si>
    <t>Supplies-Public Works - 3 Cart System Containers</t>
  </si>
  <si>
    <t>6280.27</t>
  </si>
  <si>
    <t>Supplies-Public Works - SSJID Surface Water</t>
  </si>
  <si>
    <t>6280.28</t>
  </si>
  <si>
    <t>Supplies-Public Works - Water Treatment Chemicals</t>
  </si>
  <si>
    <t>6280.29</t>
  </si>
  <si>
    <t>Supplies-Public Works - Arsenic Treatment</t>
  </si>
  <si>
    <t>6280.30</t>
  </si>
  <si>
    <t>Supplies-Public Works - Automated &amp; Hand Tools</t>
  </si>
  <si>
    <t>6280.31</t>
  </si>
  <si>
    <t>Supplies-Public Works - Water Conservation</t>
  </si>
  <si>
    <t>6280.32</t>
  </si>
  <si>
    <t>Supplies-Public Works - Water Distribution System</t>
  </si>
  <si>
    <t>6280.33</t>
  </si>
  <si>
    <t>Supplies-Public Works - Fire Hydrants</t>
  </si>
  <si>
    <t>6280.34</t>
  </si>
  <si>
    <t>Supplies-Public Works - Wells &amp; Pumps</t>
  </si>
  <si>
    <t>6280.35</t>
  </si>
  <si>
    <t>Supplies-Public Works - Water Meters &amp; Boxes</t>
  </si>
  <si>
    <t>6280.36</t>
  </si>
  <si>
    <t>Supplies-Public Works - Traffic Calming</t>
  </si>
  <si>
    <t>6280.37</t>
  </si>
  <si>
    <t>Supplies-Public Works - Bike Route Signs</t>
  </si>
  <si>
    <t>6280.38</t>
  </si>
  <si>
    <t>Supplies-Public Works - Global Supplies</t>
  </si>
  <si>
    <t>6280.39</t>
  </si>
  <si>
    <t>Supplies-Public Works - Industrial Waste Pretreatment</t>
  </si>
  <si>
    <t>6280.40</t>
  </si>
  <si>
    <t>Supplies-Public Works - Support Department</t>
  </si>
  <si>
    <t>6280.41</t>
  </si>
  <si>
    <t>Supplies-Public Works - Bevarage Container Grant</t>
  </si>
  <si>
    <t>6280.42</t>
  </si>
  <si>
    <t>Supplies-Public Works - Industrial Wastewater</t>
  </si>
  <si>
    <t>Dues &amp; Subscriptions - Memberships</t>
  </si>
  <si>
    <t>6300.02</t>
  </si>
  <si>
    <t>Dues &amp; Subscriptions - Publications</t>
  </si>
  <si>
    <t>6300.03</t>
  </si>
  <si>
    <t>Dues &amp; Subscriptions - Certifications</t>
  </si>
  <si>
    <t>6350.01</t>
  </si>
  <si>
    <t>Maintenance Agreements &amp; Licenses - License/Software Maintenance</t>
  </si>
  <si>
    <t>6350.02</t>
  </si>
  <si>
    <t>Maintenance Agreements &amp; Licenses - Hardware Maintenance</t>
  </si>
  <si>
    <t>6350.03</t>
  </si>
  <si>
    <t>Maintenance Agreements &amp; Licenses - Maintenance Agreements</t>
  </si>
  <si>
    <t>6350.04</t>
  </si>
  <si>
    <t>Maintenance Agreements &amp; Licenses - SCADA</t>
  </si>
  <si>
    <t>6350.05</t>
  </si>
  <si>
    <t>Maintenance Agreements &amp; Licenses - Traffic Control</t>
  </si>
  <si>
    <t>6350.06</t>
  </si>
  <si>
    <t>Maintenance Agreements &amp; Licenses - Streetlights</t>
  </si>
  <si>
    <t>6375.01</t>
  </si>
  <si>
    <t>Operating Fees - NPDES Permit Renewal</t>
  </si>
  <si>
    <t>6375.02</t>
  </si>
  <si>
    <t>Operating Fees - NPDES Permit Compliance</t>
  </si>
  <si>
    <t>6375.03</t>
  </si>
  <si>
    <t>Operating Fees - SSJID Drainage</t>
  </si>
  <si>
    <t>6375.04</t>
  </si>
  <si>
    <t>Operating Fees - Operating Permits</t>
  </si>
  <si>
    <t>6375.05</t>
  </si>
  <si>
    <t>Operating Fees - Annual Waste Discharger</t>
  </si>
  <si>
    <t>6375.06</t>
  </si>
  <si>
    <t>Operating Fees - Bay Protection Annual</t>
  </si>
  <si>
    <t>6375.07</t>
  </si>
  <si>
    <t>Operating Fees - Permit</t>
  </si>
  <si>
    <t>6375.08</t>
  </si>
  <si>
    <t>Operating Fees - Operating Permits Reg</t>
  </si>
  <si>
    <t>6375.09</t>
  </si>
  <si>
    <t>Operating Fees - Dumping</t>
  </si>
  <si>
    <t>6375.10</t>
  </si>
  <si>
    <t>Operating Fees - Sludge Disposal</t>
  </si>
  <si>
    <t>6375.11</t>
  </si>
  <si>
    <t>Operating Fees - Compost Tipping</t>
  </si>
  <si>
    <t>6375.12</t>
  </si>
  <si>
    <t>Operating Fees - Curbside Recycling</t>
  </si>
  <si>
    <t>6375.13</t>
  </si>
  <si>
    <t>Operating Fees - Street Sweeper Tipping</t>
  </si>
  <si>
    <t>6375.14</t>
  </si>
  <si>
    <t>Operating Fees - Wood Waste Tipping</t>
  </si>
  <si>
    <t>6375.15</t>
  </si>
  <si>
    <t>Operating Fees - Concrete/Asphalt Tipping</t>
  </si>
  <si>
    <t>6375.16</t>
  </si>
  <si>
    <t>Operating Fees - Universal Waste Recycling</t>
  </si>
  <si>
    <t>6375.17</t>
  </si>
  <si>
    <t>Operating Fees - Refrigerant Cylinders</t>
  </si>
  <si>
    <t>6375.18</t>
  </si>
  <si>
    <t>Operating Fees - Used Oil Recycling</t>
  </si>
  <si>
    <t>6375.19</t>
  </si>
  <si>
    <t>Operating Fees - Highway Signal</t>
  </si>
  <si>
    <t>6375.20</t>
  </si>
  <si>
    <t>Operating Fees - Fines and Penalties</t>
  </si>
  <si>
    <t>6400</t>
  </si>
  <si>
    <t>Repairs &amp; Maintenance</t>
  </si>
  <si>
    <t>6400.01</t>
  </si>
  <si>
    <t>Repairs &amp; Maintenance - Building</t>
  </si>
  <si>
    <t>6400.02</t>
  </si>
  <si>
    <t>Repairs &amp; Maintenance - Minor Equipment/Other</t>
  </si>
  <si>
    <t>6400.03</t>
  </si>
  <si>
    <t>Repairs &amp; Maintenance - Major Repair &amp; Contingency</t>
  </si>
  <si>
    <t>6400.04</t>
  </si>
  <si>
    <t>Repairs &amp; Maintenance - Equipment Rental</t>
  </si>
  <si>
    <t>6400.05</t>
  </si>
  <si>
    <t>Repairs &amp; Maintenance - Vehicle</t>
  </si>
  <si>
    <t>6400.06</t>
  </si>
  <si>
    <t>Repairs &amp; Maintenance - Smog Retrofit</t>
  </si>
  <si>
    <t>6400.07</t>
  </si>
  <si>
    <t>Repairs &amp; Maintenance - Radio Communication</t>
  </si>
  <si>
    <t>6400.08</t>
  </si>
  <si>
    <t>Repairs &amp; Maintenance - Vandalism</t>
  </si>
  <si>
    <t>6400.09</t>
  </si>
  <si>
    <t>Repairs &amp; Maintenance - Well</t>
  </si>
  <si>
    <t>6400.10</t>
  </si>
  <si>
    <t>Repairs &amp; Maintenance - Pavement</t>
  </si>
  <si>
    <t>6400.11</t>
  </si>
  <si>
    <t>Repairs &amp; Maintenance - Irrigation</t>
  </si>
  <si>
    <t>6400.12</t>
  </si>
  <si>
    <t>Repairs &amp; Maintenance - Pump</t>
  </si>
  <si>
    <t>6400.13</t>
  </si>
  <si>
    <t>Repairs &amp; Maintenance - Storm Drain</t>
  </si>
  <si>
    <t>6400.14</t>
  </si>
  <si>
    <t>Repairs &amp; Maintenance - Ballfield</t>
  </si>
  <si>
    <t>6400.15</t>
  </si>
  <si>
    <t>Repairs &amp; Maintenance - Emergency</t>
  </si>
  <si>
    <t>6400.16</t>
  </si>
  <si>
    <t xml:space="preserve">Repairs &amp; Maintenance - Range </t>
  </si>
  <si>
    <t>6400.17</t>
  </si>
  <si>
    <t>Repairs &amp; Maintenance - Breathing Apparatus</t>
  </si>
  <si>
    <t>6400.18</t>
  </si>
  <si>
    <t>Repairs &amp; Maintenance - Streetlight</t>
  </si>
  <si>
    <t>6400.19</t>
  </si>
  <si>
    <t>Repairs &amp; Maintenance - Testing/Certifications</t>
  </si>
  <si>
    <t>6400.20</t>
  </si>
  <si>
    <t>Repairs &amp; Maintenance - Property Maintenance</t>
  </si>
  <si>
    <t>6400.21</t>
  </si>
  <si>
    <t>Repairs &amp; Maintenance - Soundwall/Barriers</t>
  </si>
  <si>
    <t>6400.22</t>
  </si>
  <si>
    <t>Repairs &amp; Maintenance - Curb, Gutter  Sidewalk</t>
  </si>
  <si>
    <t>6400.23</t>
  </si>
  <si>
    <t>Repairs &amp; Maintenance - Bin Repair</t>
  </si>
  <si>
    <t>6400.24</t>
  </si>
  <si>
    <t>Repairs &amp; Maintenance - Property Remediation</t>
  </si>
  <si>
    <t>6410</t>
  </si>
  <si>
    <t>Repairs &amp; Maintenance-Transportation</t>
  </si>
  <si>
    <t>6410.01</t>
  </si>
  <si>
    <t>Repairs &amp; Maintenance-Transportation - Pavement</t>
  </si>
  <si>
    <t>6410.02</t>
  </si>
  <si>
    <t>Repairs &amp; Maintenance-Transportation - Slurry/Overlay</t>
  </si>
  <si>
    <t>6410.03</t>
  </si>
  <si>
    <t>Repairs &amp; Maintenance-Transportation - Traffic Signal</t>
  </si>
  <si>
    <t>6410.04</t>
  </si>
  <si>
    <t>Repairs &amp; Maintenance-Transportation - Traffic Control</t>
  </si>
  <si>
    <t>6410.05</t>
  </si>
  <si>
    <t>Repairs &amp; Maintenance-Transportation - Curb,Gutter, Sidewalk</t>
  </si>
  <si>
    <t>6410.06</t>
  </si>
  <si>
    <t>Repairs &amp; Maintenance-Transportation - Bikeway</t>
  </si>
  <si>
    <t>6410.07</t>
  </si>
  <si>
    <t>Repairs &amp; Maintenance-Transportation - Soundwall</t>
  </si>
  <si>
    <t>6410.08</t>
  </si>
  <si>
    <t>Repairs &amp; Maintenance-Transportation - Streetlights</t>
  </si>
  <si>
    <t>6500.01</t>
  </si>
  <si>
    <t>Claims &amp; Insurance - SIR</t>
  </si>
  <si>
    <t>6500.02</t>
  </si>
  <si>
    <t>Claims &amp; Insurance - Claim Settlement</t>
  </si>
  <si>
    <t>6500.03</t>
  </si>
  <si>
    <t>Claims &amp; Insurance - Damage to City Property</t>
  </si>
  <si>
    <t>Claims &amp; Insurance - Insurance Premiums</t>
  </si>
  <si>
    <t>6500.05</t>
  </si>
  <si>
    <t xml:space="preserve">Claims &amp; Insurance - Liability </t>
  </si>
  <si>
    <t>6500.06</t>
  </si>
  <si>
    <t>Claims &amp; Insurance - Unanticipated Property Claims</t>
  </si>
  <si>
    <t>Administrative Expenses - Meetings</t>
  </si>
  <si>
    <t>6600.02</t>
  </si>
  <si>
    <t>Administrative Expenses - Investigation Travel</t>
  </si>
  <si>
    <t>Administrative Expenses - Mileage Reimbursement</t>
  </si>
  <si>
    <t>Administrative Expenses - Training/Conferences</t>
  </si>
  <si>
    <t>6600.05</t>
  </si>
  <si>
    <t>Administrative Expenses - Public/Legal Advertisement</t>
  </si>
  <si>
    <t>6600.06</t>
  </si>
  <si>
    <t>Administrative Expenses - Property/Building Rental</t>
  </si>
  <si>
    <t>Administrative Expenses - Employee Recruitment</t>
  </si>
  <si>
    <t>6600.08</t>
  </si>
  <si>
    <t>Administrative Expenses - Employee Recognition</t>
  </si>
  <si>
    <t>6600.09</t>
  </si>
  <si>
    <t>Administrative Expenses - Community Contribution</t>
  </si>
  <si>
    <t>6600.10</t>
  </si>
  <si>
    <t>Administrative Expenses - Educational Reimbursement</t>
  </si>
  <si>
    <t>6600.11</t>
  </si>
  <si>
    <t>Administrative Expenses - Mayor's Com of the Arts</t>
  </si>
  <si>
    <t>6600.12</t>
  </si>
  <si>
    <t>Administrative Expenses - Youth Advisory Commission</t>
  </si>
  <si>
    <t>6600.13</t>
  </si>
  <si>
    <t>Administrative Expenses - CVB</t>
  </si>
  <si>
    <t>Administrative Expenses - Filing/Recording Fee</t>
  </si>
  <si>
    <t>6600.15</t>
  </si>
  <si>
    <t>Administrative Expenses - Property Tax Admin Fee</t>
  </si>
  <si>
    <t>6600.16</t>
  </si>
  <si>
    <t>Administrative Expenses - Property Tax Assessments</t>
  </si>
  <si>
    <t>6600.17</t>
  </si>
  <si>
    <t>Administrative Expenses - LAFCO Contribution</t>
  </si>
  <si>
    <t>6600.18</t>
  </si>
  <si>
    <t xml:space="preserve">Administrative Expenses - Promenade Parking Lot Lease </t>
  </si>
  <si>
    <t>6600.19</t>
  </si>
  <si>
    <t>Administrative Expenses - Costco Sales Tax Agreement</t>
  </si>
  <si>
    <t>6600.20</t>
  </si>
  <si>
    <t>Administrative Expenses - Training - Commissioners</t>
  </si>
  <si>
    <t>6600.22</t>
  </si>
  <si>
    <t>Administrative Expenses - Graffiti Reward Program</t>
  </si>
  <si>
    <t>6600.23</t>
  </si>
  <si>
    <t>Administrative Expenses - Public Education</t>
  </si>
  <si>
    <t>6600.24</t>
  </si>
  <si>
    <t>Administrative Expenses - Marketing</t>
  </si>
  <si>
    <t>6600.25</t>
  </si>
  <si>
    <t>Administrative Expenses - Support Services-Indirect Labor</t>
  </si>
  <si>
    <t>6600.26</t>
  </si>
  <si>
    <t>Administrative Expenses - Support Services-IT</t>
  </si>
  <si>
    <t>6600.27</t>
  </si>
  <si>
    <t>Administrative Expenses - Support Services-Direct Labor</t>
  </si>
  <si>
    <t>6600.28</t>
  </si>
  <si>
    <t>Administrative Expenses - Equipment Fund Contribution</t>
  </si>
  <si>
    <t>6600.29</t>
  </si>
  <si>
    <t>Administrative Expenses - Administration &amp; Planning</t>
  </si>
  <si>
    <t>6600.30</t>
  </si>
  <si>
    <t>Administrative Expenses - Other Expenses</t>
  </si>
  <si>
    <t>Administrative Expenses - Election</t>
  </si>
  <si>
    <t>6600.32</t>
  </si>
  <si>
    <t>Administrative Expenses - Vehicle Fund Contribution</t>
  </si>
  <si>
    <t>6600.33</t>
  </si>
  <si>
    <t>Administrative Expenses - POST Training</t>
  </si>
  <si>
    <t>6600.34</t>
  </si>
  <si>
    <t>Administrative Expenses - General Fund Contribution</t>
  </si>
  <si>
    <t>6600.35</t>
  </si>
  <si>
    <t>Administrative Expenses - Safety Training</t>
  </si>
  <si>
    <t>6600.36</t>
  </si>
  <si>
    <t>Administrative Expenses - IT Fund Contribution</t>
  </si>
  <si>
    <t>6600.37</t>
  </si>
  <si>
    <t>Administrative Expenses - Prior Worker's Comp Claims</t>
  </si>
  <si>
    <t>6600.38</t>
  </si>
  <si>
    <t>Administrative Expenses - SA Administration</t>
  </si>
  <si>
    <t>6600.39</t>
  </si>
  <si>
    <t>Administrative Expenses - Leadership Training</t>
  </si>
  <si>
    <t>Administrative Expenses - Election Training/Conference</t>
  </si>
  <si>
    <t>6600.41</t>
  </si>
  <si>
    <t>Administrative Expenses - Community Clean-up</t>
  </si>
  <si>
    <t>6600.42</t>
  </si>
  <si>
    <t>Administrative Expenses - Mutual Aid</t>
  </si>
  <si>
    <t>6610.01</t>
  </si>
  <si>
    <t>Housing Programs - Housing Assistance</t>
  </si>
  <si>
    <t>6610.02</t>
  </si>
  <si>
    <t>Housing Programs - Downpayment Assistance</t>
  </si>
  <si>
    <t>6610.03</t>
  </si>
  <si>
    <t>Housing Programs - Senior Rehabilitation Grants</t>
  </si>
  <si>
    <t>6610.04</t>
  </si>
  <si>
    <t>Housing Programs - Residential Rehabilitation Grant</t>
  </si>
  <si>
    <t>6610.05</t>
  </si>
  <si>
    <t>Housing Programs - Eden Housing</t>
  </si>
  <si>
    <t>6610.06</t>
  </si>
  <si>
    <t>Housing Programs - Affordable Housing Projects</t>
  </si>
  <si>
    <t>6615.01</t>
  </si>
  <si>
    <t>Economic Development Programs - Fee Reduction</t>
  </si>
  <si>
    <t>6615.02</t>
  </si>
  <si>
    <t>Economic Development Programs - PW Projects</t>
  </si>
  <si>
    <t>6615.03</t>
  </si>
  <si>
    <t>Economic Development Programs - Chamber of Commerce</t>
  </si>
  <si>
    <t>6615.04</t>
  </si>
  <si>
    <t>Economic Development Programs - San Joaquin Partnership</t>
  </si>
  <si>
    <t>6615.05</t>
  </si>
  <si>
    <t>Economic Development Programs - Facade Improvements</t>
  </si>
  <si>
    <t>6615.06</t>
  </si>
  <si>
    <t>Economic Development Programs - Private Partnerships</t>
  </si>
  <si>
    <t>6615.07</t>
  </si>
  <si>
    <t>Economic Development Programs - Business Development Loans</t>
  </si>
  <si>
    <t>6615.08</t>
  </si>
  <si>
    <t>Economic Development Programs - Downtown Parking</t>
  </si>
  <si>
    <t>6615.09</t>
  </si>
  <si>
    <t>Economic Development Programs - SJCo Economic Development Agency</t>
  </si>
  <si>
    <t>6620.01</t>
  </si>
  <si>
    <t>Service Programs - Senior Programs</t>
  </si>
  <si>
    <t>6620.02</t>
  </si>
  <si>
    <t>Service Programs - DRAIL - Disability Resource</t>
  </si>
  <si>
    <t>6620.03</t>
  </si>
  <si>
    <t>Service Programs - Stockton Emergency Food Bank</t>
  </si>
  <si>
    <t>6620.04</t>
  </si>
  <si>
    <t>Service Programs - LOVE Inc</t>
  </si>
  <si>
    <t>6620.05</t>
  </si>
  <si>
    <t>Service Programs - Smoke Detector</t>
  </si>
  <si>
    <t>6620.06</t>
  </si>
  <si>
    <t>Service Programs - Meals on Wheels</t>
  </si>
  <si>
    <t>6620.07</t>
  </si>
  <si>
    <t>Service Programs - SSJC Housing Board</t>
  </si>
  <si>
    <t>6620.08</t>
  </si>
  <si>
    <t>Service Programs - Second Harvest Food Bank</t>
  </si>
  <si>
    <t>6620.09</t>
  </si>
  <si>
    <t>Service Programs - Hope Family Shelter</t>
  </si>
  <si>
    <t>6620.10</t>
  </si>
  <si>
    <t>Service Programs - Family Law Center</t>
  </si>
  <si>
    <t>6620.11</t>
  </si>
  <si>
    <t>Service Programs - Boys and Girls Club</t>
  </si>
  <si>
    <t>6620.12</t>
  </si>
  <si>
    <t>Service Programs - Women's Center of San Joaquin Co</t>
  </si>
  <si>
    <t>6620.13</t>
  </si>
  <si>
    <t>Service Programs - Give Every Child A Chance</t>
  </si>
  <si>
    <t>6620.14</t>
  </si>
  <si>
    <t>Service Programs - South County Crisis Center</t>
  </si>
  <si>
    <t>6620.15</t>
  </si>
  <si>
    <t>Service Programs - Youth Scholarships</t>
  </si>
  <si>
    <t>6620.16</t>
  </si>
  <si>
    <t>Service Programs - Ray of Hope</t>
  </si>
  <si>
    <t>6620.17</t>
  </si>
  <si>
    <t>Service Programs - Child Abuse Prevention Cntr</t>
  </si>
  <si>
    <t>6620.18</t>
  </si>
  <si>
    <t>Service Programs - Eden Housing Summer Program</t>
  </si>
  <si>
    <t>6620.19</t>
  </si>
  <si>
    <t>Service Programs - Friday Unity Night (F.U.N.)</t>
  </si>
  <si>
    <t>6620.20</t>
  </si>
  <si>
    <t>Service Programs - Microenterprise Loan Program</t>
  </si>
  <si>
    <t>6630.02</t>
  </si>
  <si>
    <t>Recreational Programs - Youth - Coed Flag Football</t>
  </si>
  <si>
    <t>6630.03</t>
  </si>
  <si>
    <t>Recreational Programs - Youth - Coed Basketball</t>
  </si>
  <si>
    <t>6630.04</t>
  </si>
  <si>
    <t>Recreational Programs - Youth - Coed Baseball/Softball</t>
  </si>
  <si>
    <t>6630.05</t>
  </si>
  <si>
    <t>Recreational Programs - Youth - Girls Softball</t>
  </si>
  <si>
    <t>6630.06</t>
  </si>
  <si>
    <t>Recreational Programs - Youth - Coed Basketball Camp</t>
  </si>
  <si>
    <t>6630.07</t>
  </si>
  <si>
    <t>Recreational Programs - Youth - Coed Soccer &amp; Kickball</t>
  </si>
  <si>
    <t>6630.08</t>
  </si>
  <si>
    <t>Recreational Programs - Youth - Coed Volleyball Camp</t>
  </si>
  <si>
    <t>6630.09</t>
  </si>
  <si>
    <t>Recreational Programs - Youth - Tournaments</t>
  </si>
  <si>
    <t>6630.10</t>
  </si>
  <si>
    <t>Recreational Programs - Youth - Acorn League</t>
  </si>
  <si>
    <t>6630.11</t>
  </si>
  <si>
    <t>Recreational Programs - Youth - Pilot Expansion Program</t>
  </si>
  <si>
    <t>6630.12</t>
  </si>
  <si>
    <t>Recreational Programs - Youth - Arts &amp; Crafts</t>
  </si>
  <si>
    <t>6630.13</t>
  </si>
  <si>
    <t>Recreational Programs - Youth - Gymnastics</t>
  </si>
  <si>
    <t>6630.14</t>
  </si>
  <si>
    <t>Recreational Programs - Youth - Martial Arts</t>
  </si>
  <si>
    <t>6630.15</t>
  </si>
  <si>
    <t>Recreational Programs - Youth - Cheerleading</t>
  </si>
  <si>
    <t>6630.16</t>
  </si>
  <si>
    <t>Recreational Programs - Youth - Tennis</t>
  </si>
  <si>
    <t>6630.17</t>
  </si>
  <si>
    <t>Recreational Programs - Youth - Dance</t>
  </si>
  <si>
    <t>6630.18</t>
  </si>
  <si>
    <t>Recreational Programs - Youth - Baton</t>
  </si>
  <si>
    <t>6630.19</t>
  </si>
  <si>
    <t>Recreational Programs - Youth - Academic Programs</t>
  </si>
  <si>
    <t>6630.20</t>
  </si>
  <si>
    <t>Recreational Programs - Youth - Performing Arts</t>
  </si>
  <si>
    <t>6630.21</t>
  </si>
  <si>
    <t>Recreational Programs - Youth - Judo</t>
  </si>
  <si>
    <t>6630.22</t>
  </si>
  <si>
    <t>Recreational Programs - Youth - Karate</t>
  </si>
  <si>
    <t>6630.23</t>
  </si>
  <si>
    <t>Recreational Programs - Youth - Cooking</t>
  </si>
  <si>
    <t>6630.24</t>
  </si>
  <si>
    <t>Recreational Programs - Youth - Music</t>
  </si>
  <si>
    <t>6630.25</t>
  </si>
  <si>
    <t>Recreational Programs - Youth - Recreation Leadership</t>
  </si>
  <si>
    <t>6630.26</t>
  </si>
  <si>
    <t>Recreational Programs - Youth - Health &amp; Safety</t>
  </si>
  <si>
    <t>6630.27</t>
  </si>
  <si>
    <t>Recreational Programs - Youth - Youth Day Camp</t>
  </si>
  <si>
    <t>6630.28</t>
  </si>
  <si>
    <t>Recreational Programs - Youth - Preschool Play Program</t>
  </si>
  <si>
    <t>6630.29</t>
  </si>
  <si>
    <t>Recreational Programs - Youth - After School Program</t>
  </si>
  <si>
    <t>6630.30</t>
  </si>
  <si>
    <t>Recreational Programs - Youth - Youth Themed Parties</t>
  </si>
  <si>
    <t>6630.31</t>
  </si>
  <si>
    <t>Recreational Programs - Youth - Exercise and Fitness</t>
  </si>
  <si>
    <t>6630.32</t>
  </si>
  <si>
    <t>Recreational Programs - Youth - Golf</t>
  </si>
  <si>
    <t>6631</t>
  </si>
  <si>
    <t>Recreational Programs - Adult</t>
  </si>
  <si>
    <t>6631.01</t>
  </si>
  <si>
    <t>Recreational Programs - Adult - Men's Basketball</t>
  </si>
  <si>
    <t>6631.02</t>
  </si>
  <si>
    <t>Recreational Programs - Adult - Coed Soccer</t>
  </si>
  <si>
    <t>6631.03</t>
  </si>
  <si>
    <t>Recreational Programs - Adult - Softball Tournament</t>
  </si>
  <si>
    <t>6631.04</t>
  </si>
  <si>
    <t>Recreational Programs - Adult - Men's Softball</t>
  </si>
  <si>
    <t>6631.05</t>
  </si>
  <si>
    <t>Recreational Programs - Adult - Women's Softbal</t>
  </si>
  <si>
    <t>6631.06</t>
  </si>
  <si>
    <t>Recreational Programs - Adult - Coed Softball</t>
  </si>
  <si>
    <t>6631.07</t>
  </si>
  <si>
    <t>Recreational Programs - Adult - Pilot Expansion Program</t>
  </si>
  <si>
    <t>6631.08</t>
  </si>
  <si>
    <t>Recreational Programs - Adult - Arts &amp; Crafts</t>
  </si>
  <si>
    <t>6631.09</t>
  </si>
  <si>
    <t>Recreational Programs - Adult - Golf</t>
  </si>
  <si>
    <t>6631.10</t>
  </si>
  <si>
    <t>Recreational Programs - Adult - Dog Obedience</t>
  </si>
  <si>
    <t>6631.11</t>
  </si>
  <si>
    <t>Recreational Programs - Adult - Tennis</t>
  </si>
  <si>
    <t>6631.12</t>
  </si>
  <si>
    <t>Recreational Programs - Adult - Exercise &amp; Fitness</t>
  </si>
  <si>
    <t>6631.13</t>
  </si>
  <si>
    <t>Recreational Programs - Adult - Western Dance</t>
  </si>
  <si>
    <t>6631.14</t>
  </si>
  <si>
    <t>Recreational Programs - Adult - Dance</t>
  </si>
  <si>
    <t>6631.15</t>
  </si>
  <si>
    <t>Recreational Programs - Adult - Health &amp; Safety</t>
  </si>
  <si>
    <t>6632.01</t>
  </si>
  <si>
    <t>Recreational Programs - Aquatics - Pool Admission</t>
  </si>
  <si>
    <t>6632.02</t>
  </si>
  <si>
    <t>Recreational Programs - Aquatics - Pool Rental</t>
  </si>
  <si>
    <t>6632.03</t>
  </si>
  <si>
    <t>Recreational Programs - Aquatics - Swim Lessons</t>
  </si>
  <si>
    <t>6632.04</t>
  </si>
  <si>
    <t>Recreational Programs - Aquatics - Swim Exercise</t>
  </si>
  <si>
    <t>6632.05</t>
  </si>
  <si>
    <t>Recreational Programs - Aquatics - Swim Team</t>
  </si>
  <si>
    <t>6632.06</t>
  </si>
  <si>
    <t>Recreational Programs - Aquatics - Scuba</t>
  </si>
  <si>
    <t>6632.07</t>
  </si>
  <si>
    <t>Recreational Programs - Aquatics - Health &amp; Safety</t>
  </si>
  <si>
    <t>6632.08</t>
  </si>
  <si>
    <t>Recreational Programs - Aquatics - Pilot Expansion Program</t>
  </si>
  <si>
    <t>6633.01</t>
  </si>
  <si>
    <t>Recreational Programs - General - Community Events</t>
  </si>
  <si>
    <t>6633.02</t>
  </si>
  <si>
    <t>Recreational Programs - General - Open Gym</t>
  </si>
  <si>
    <t>6633.03</t>
  </si>
  <si>
    <t xml:space="preserve">Recreational Programs - General - YAC </t>
  </si>
  <si>
    <t>6633.04</t>
  </si>
  <si>
    <t>Recreational Programs - General - 4th of July</t>
  </si>
  <si>
    <t>6633.05</t>
  </si>
  <si>
    <t>Recreational Programs - General - Trips and Tours</t>
  </si>
  <si>
    <t>6633.06</t>
  </si>
  <si>
    <t>Recreational Programs - General - Concessions</t>
  </si>
  <si>
    <t>6633.07</t>
  </si>
  <si>
    <t>Recreational Programs - General - Admissions Adult Sports</t>
  </si>
  <si>
    <t>6633.08</t>
  </si>
  <si>
    <t>Recreational Programs - General - Misc Program Supplies</t>
  </si>
  <si>
    <t>6633.09</t>
  </si>
  <si>
    <t>Recreational Programs - General - Pilot Expansion Program</t>
  </si>
  <si>
    <t>6633.10</t>
  </si>
  <si>
    <t>Recreational Programs - General - Facility Rental - Ballfield</t>
  </si>
  <si>
    <t>6633.11</t>
  </si>
  <si>
    <t>Recreational Programs - General - Partnerships</t>
  </si>
  <si>
    <t>6633.12</t>
  </si>
  <si>
    <t>Recreational Programs - General - Community Gym</t>
  </si>
  <si>
    <t>6700.01</t>
  </si>
  <si>
    <t>Depreciation - Buildings</t>
  </si>
  <si>
    <t>6700.02</t>
  </si>
  <si>
    <t>Depreciation - Building Improvements</t>
  </si>
  <si>
    <t>6700.03</t>
  </si>
  <si>
    <t>Depreciation - Computer Hardware</t>
  </si>
  <si>
    <t>6700.04</t>
  </si>
  <si>
    <t>Depreciation - Software</t>
  </si>
  <si>
    <t>6700.05</t>
  </si>
  <si>
    <t>Depreciation - Machinery &amp; Equipment</t>
  </si>
  <si>
    <t>6700.06</t>
  </si>
  <si>
    <t>Depreciation - Vehicles</t>
  </si>
  <si>
    <t>6700.07</t>
  </si>
  <si>
    <t>Depreciation - Parks</t>
  </si>
  <si>
    <t>6700.08</t>
  </si>
  <si>
    <t>Depreciation - Streets</t>
  </si>
  <si>
    <t>6700.09</t>
  </si>
  <si>
    <t>Depreciation - Sewer Lines</t>
  </si>
  <si>
    <t>6700.10</t>
  </si>
  <si>
    <t>Depreciation - Sewer Plant</t>
  </si>
  <si>
    <t>6700.11</t>
  </si>
  <si>
    <t>Depreciation - Storm Drain</t>
  </si>
  <si>
    <t>6700.12</t>
  </si>
  <si>
    <t>Depreciation - Water Rights</t>
  </si>
  <si>
    <t>6700.13</t>
  </si>
  <si>
    <t>Depreciation - Water Wells &amp; Lines</t>
  </si>
  <si>
    <t>6700.99</t>
  </si>
  <si>
    <t>Depreciation - Conversion</t>
  </si>
  <si>
    <t>7000.01</t>
  </si>
  <si>
    <t>Capital Outlay - Vehicles-Minor</t>
  </si>
  <si>
    <t>7000.02</t>
  </si>
  <si>
    <t>Capital Outlay - Vehicles-Major</t>
  </si>
  <si>
    <t>7000.03</t>
  </si>
  <si>
    <t>Capital Outlay - Operations Equip-Minor</t>
  </si>
  <si>
    <t>7000.04</t>
  </si>
  <si>
    <t>Capital Outlay - Operations Equipment-Major</t>
  </si>
  <si>
    <t>7000.05</t>
  </si>
  <si>
    <t>Capital Outlay - Operations Apparatus-Minor</t>
  </si>
  <si>
    <t>7000.06</t>
  </si>
  <si>
    <t>Capital Outlay - Operations Appartus-Major</t>
  </si>
  <si>
    <t>7000.07</t>
  </si>
  <si>
    <t>Capital Outlay - Computer Hardware</t>
  </si>
  <si>
    <t>7000.08</t>
  </si>
  <si>
    <t>Capital Outlay - Computer Software</t>
  </si>
  <si>
    <t>7000.09</t>
  </si>
  <si>
    <t>Capital Outlay - Computer Conversion</t>
  </si>
  <si>
    <t>7000.10</t>
  </si>
  <si>
    <t>Capital Outlay - Sprinkler Controller Upgrades</t>
  </si>
  <si>
    <t>7000.11</t>
  </si>
  <si>
    <t>Capital Outlay - Security</t>
  </si>
  <si>
    <t>7000.12</t>
  </si>
  <si>
    <t>Capital Outlay - Furniture</t>
  </si>
  <si>
    <t>7000.13</t>
  </si>
  <si>
    <t>Capital Outlay - Collection Containers-Res</t>
  </si>
  <si>
    <t>7000.14</t>
  </si>
  <si>
    <t>Capital Outlay - Collection Containers-Commercial</t>
  </si>
  <si>
    <t>7000.15</t>
  </si>
  <si>
    <t>Capital Outlay - Wells-Minor</t>
  </si>
  <si>
    <t>7000.16</t>
  </si>
  <si>
    <t>Capital Outlay - Wells-Major</t>
  </si>
  <si>
    <t>7000.17</t>
  </si>
  <si>
    <t>Capital Outlay - Storage Tank</t>
  </si>
  <si>
    <t>7000.18</t>
  </si>
  <si>
    <t>Capital Outlay - Pumps</t>
  </si>
  <si>
    <t>7000.19</t>
  </si>
  <si>
    <t>7000.20</t>
  </si>
  <si>
    <t>Capital Outlay - Laboratory</t>
  </si>
  <si>
    <t>7000.21</t>
  </si>
  <si>
    <t>Capital Outlay - Bus</t>
  </si>
  <si>
    <t>7000.22</t>
  </si>
  <si>
    <t>Capital Outlay - Bus Stop Security</t>
  </si>
  <si>
    <t>7000.23</t>
  </si>
  <si>
    <t>Capital Outlay - Leveling Devices</t>
  </si>
  <si>
    <t>7000.24</t>
  </si>
  <si>
    <t>Capital Outlay - Centrifuge</t>
  </si>
  <si>
    <t>7000.25</t>
  </si>
  <si>
    <t>Capital Outlay - Aeration Basin</t>
  </si>
  <si>
    <t>7000.26</t>
  </si>
  <si>
    <t>Capital Outlay - Discharge Box</t>
  </si>
  <si>
    <t>7000.27</t>
  </si>
  <si>
    <t>Capital Outlay - Information Technology</t>
  </si>
  <si>
    <t>7000.28</t>
  </si>
  <si>
    <t>Capital Outlay - IVR</t>
  </si>
  <si>
    <t>7000.29</t>
  </si>
  <si>
    <t>Capital Outlay - Meters, Boxes</t>
  </si>
  <si>
    <t>7000.99</t>
  </si>
  <si>
    <t>Capital Outlay - General</t>
  </si>
  <si>
    <t>7010</t>
  </si>
  <si>
    <t>Capital Outlay-Public Safety Grants</t>
  </si>
  <si>
    <t>7010.01</t>
  </si>
  <si>
    <t>Capital Outlay-Public Safety Grants - BJA/JAG</t>
  </si>
  <si>
    <t>7010.02</t>
  </si>
  <si>
    <t>Capital Outlay-Public Safety Grants - LLEGB-2003</t>
  </si>
  <si>
    <t>7010.03</t>
  </si>
  <si>
    <t>Capital Outlay-Public Safety Grants - LLEBG-2004</t>
  </si>
  <si>
    <t>7010.04</t>
  </si>
  <si>
    <t>Capital Outlay-Public Safety Grants - Ca High Technology</t>
  </si>
  <si>
    <t>7010.05</t>
  </si>
  <si>
    <t>Capital Outlay-Public Safety Grants - Web Site</t>
  </si>
  <si>
    <t>7010.06</t>
  </si>
  <si>
    <t>Capital Outlay-Public Safety Grants - Security</t>
  </si>
  <si>
    <t>7010.07</t>
  </si>
  <si>
    <t>Capital Outlay-Public Safety Grants - Digital In Car Video</t>
  </si>
  <si>
    <t>7010.08</t>
  </si>
  <si>
    <t>Capital Outlay-Public Safety Grants - MCT/CAD/RMS</t>
  </si>
  <si>
    <t>7010.09</t>
  </si>
  <si>
    <t>Capital Outlay-Public Safety Grants - Digital Photograhapy</t>
  </si>
  <si>
    <t>7010.10</t>
  </si>
  <si>
    <t>Capital Outlay-Public Safety Grants - Project Allocation-2003</t>
  </si>
  <si>
    <t>7010.11</t>
  </si>
  <si>
    <t>Capital Outlay-Public Safety Grants - Project Allocation-2004</t>
  </si>
  <si>
    <t>7010.12</t>
  </si>
  <si>
    <t>Capital Outlay-Public Safety Grants - Project Allocation-2005</t>
  </si>
  <si>
    <t>7010.13</t>
  </si>
  <si>
    <t>Capital Outlay-Public Safety Grants - Project Allocation-2006</t>
  </si>
  <si>
    <t>7010.14</t>
  </si>
  <si>
    <t>Capital Outlay-Public Safety Grants - Project Allocation-2007</t>
  </si>
  <si>
    <t>7010.15</t>
  </si>
  <si>
    <t>Capital Outlay-Public Safety Grants - Project Allocation-2008</t>
  </si>
  <si>
    <t>7010.16</t>
  </si>
  <si>
    <t>Capital Outlay-Public Safety Grants - Project Allocation-2009</t>
  </si>
  <si>
    <t>7010.17</t>
  </si>
  <si>
    <t>Capital Outlay-Public Safety Grants - Project Allocation-2010</t>
  </si>
  <si>
    <t>7010.18</t>
  </si>
  <si>
    <t>Capital Outlay-Public Safety Grants - Project Allocation-2011</t>
  </si>
  <si>
    <t>7010.19</t>
  </si>
  <si>
    <t>Capital Outlay-Public Safety Grants - Project Allocation</t>
  </si>
  <si>
    <t>7010.20</t>
  </si>
  <si>
    <t>Capital Outlay-Public Safety Grants - FEMA</t>
  </si>
  <si>
    <t>7010.99</t>
  </si>
  <si>
    <t>Capital Outlay-Public Safety Grants - General</t>
  </si>
  <si>
    <t>8000</t>
  </si>
  <si>
    <t>Capital Improvements-General Government</t>
  </si>
  <si>
    <t>8000.01</t>
  </si>
  <si>
    <t>Capital Improvements-General Government - Land</t>
  </si>
  <si>
    <t>8000.02</t>
  </si>
  <si>
    <t>Capital Improvements-General Government - Police Station</t>
  </si>
  <si>
    <t>8000.03</t>
  </si>
  <si>
    <t>Capital Improvements-General Government - Fire Station</t>
  </si>
  <si>
    <t>8000.04</t>
  </si>
  <si>
    <t>Capital Improvements-General Government - Library</t>
  </si>
  <si>
    <t>8000.05</t>
  </si>
  <si>
    <t>Capital Improvements-General Government - Corp Yard/AC Consolidation</t>
  </si>
  <si>
    <t>8000.06</t>
  </si>
  <si>
    <t>Capital Improvements-General Government - Modular</t>
  </si>
  <si>
    <t>8000.07</t>
  </si>
  <si>
    <t>Capital Improvements-General Government - Civic Center</t>
  </si>
  <si>
    <t>8000.08</t>
  </si>
  <si>
    <t>Capital Improvements-General Government - One Stop Permit Center</t>
  </si>
  <si>
    <t>8000.09</t>
  </si>
  <si>
    <t>Capital Improvements-General Government - Performing Arts Center</t>
  </si>
  <si>
    <t>8000.10</t>
  </si>
  <si>
    <t>Capital Improvements-General Government - Security</t>
  </si>
  <si>
    <t>8000.11</t>
  </si>
  <si>
    <t>Capital Improvements-General Government - Landscaping Improvements</t>
  </si>
  <si>
    <t>8000.12</t>
  </si>
  <si>
    <t>Capital Improvements-General Government - Building Improvements</t>
  </si>
  <si>
    <t>8000.13</t>
  </si>
  <si>
    <t>Capital Improvements-General Government - Building Renovation</t>
  </si>
  <si>
    <t>8000.14</t>
  </si>
  <si>
    <t>Capital Improvements-General Government - Park Lot Improvements</t>
  </si>
  <si>
    <t>8000.15</t>
  </si>
  <si>
    <t>Capital Improvements-General Government - Council Chamber Upgrade</t>
  </si>
  <si>
    <t>8000.16</t>
  </si>
  <si>
    <t>Capital Improvements-General Government - Energy Efficiency Improvements</t>
  </si>
  <si>
    <t>8000.17</t>
  </si>
  <si>
    <t>Capital Improvements-General Government - General</t>
  </si>
  <si>
    <t>8000.18</t>
  </si>
  <si>
    <t>Capital Improvements-General Government - Building</t>
  </si>
  <si>
    <t>8005</t>
  </si>
  <si>
    <t>Capital Improvements-CDBG</t>
  </si>
  <si>
    <t>8005.01</t>
  </si>
  <si>
    <t>Capital Improvements-CDBG - Moffat Blvd Storm Drain</t>
  </si>
  <si>
    <t>8005.02</t>
  </si>
  <si>
    <t>Capital Improvements-CDBG - ADA Improvements</t>
  </si>
  <si>
    <t>8005.03</t>
  </si>
  <si>
    <t>Capital Improvements-CDBG - Street/Alleyway Improvements</t>
  </si>
  <si>
    <t>8005.04</t>
  </si>
  <si>
    <t>Capital Improvements-CDBG - Senior Center Improvements</t>
  </si>
  <si>
    <t>8005.05</t>
  </si>
  <si>
    <t>Capital Improvements-CDBG - Curb, Gutter &amp; Sidewalk Improv</t>
  </si>
  <si>
    <t>8005.06</t>
  </si>
  <si>
    <t>Capital Improvements-CDBG - Storm Drain Improvements</t>
  </si>
  <si>
    <t>8005.07</t>
  </si>
  <si>
    <t>Capital Improvements-CDBG - Moffat Blvd Ditch Removal</t>
  </si>
  <si>
    <t>8005.08</t>
  </si>
  <si>
    <t>Capital Improvements-CDBG - Walnut Street Drain Line Exten</t>
  </si>
  <si>
    <t>8005.09</t>
  </si>
  <si>
    <t>Capital Improvements-CDBG - Boys &amp; Girls Club Facility Imp</t>
  </si>
  <si>
    <t>8005.10</t>
  </si>
  <si>
    <t>Capital Improvements-CDBG - Library Improvements</t>
  </si>
  <si>
    <t>8005.11</t>
  </si>
  <si>
    <t>Capital Improvements-CDBG - Club House Improvements</t>
  </si>
  <si>
    <t>8005.12</t>
  </si>
  <si>
    <t>Capital Improvements-CDBG - Senior Center Fitness Equip</t>
  </si>
  <si>
    <t>8005.13</t>
  </si>
  <si>
    <t>Capital Improvements-CDBG - Lincoln Ballfield Improvements</t>
  </si>
  <si>
    <t>8005.14</t>
  </si>
  <si>
    <t>Capital Improvements-CDBG - Park Improvements</t>
  </si>
  <si>
    <t>8005.15</t>
  </si>
  <si>
    <t>Capital Improvements-CDBG - NSP Funds</t>
  </si>
  <si>
    <t>8005.16</t>
  </si>
  <si>
    <t>Capital Improvements-CDBG - Streetlight Retrofit</t>
  </si>
  <si>
    <t>8005.17</t>
  </si>
  <si>
    <t>Capital Improvements-CDBG - Parking Lot Improvements</t>
  </si>
  <si>
    <t>8005.99</t>
  </si>
  <si>
    <t>Capital Improvements-CDBG - General</t>
  </si>
  <si>
    <t>8015</t>
  </si>
  <si>
    <t>Capital Improvements-Redevelopment</t>
  </si>
  <si>
    <t>8015.01</t>
  </si>
  <si>
    <t>Capital Improvements-Redevelopment - Land</t>
  </si>
  <si>
    <t>8015.02</t>
  </si>
  <si>
    <t>Capital Improvements-Redevelopment - Library Park</t>
  </si>
  <si>
    <t>8015.03</t>
  </si>
  <si>
    <t>Capital Improvements-Redevelopment - Downtown Streetscape</t>
  </si>
  <si>
    <t>8015.04</t>
  </si>
  <si>
    <t>Capital Improvements-Redevelopment - Spreckels Public Improvements</t>
  </si>
  <si>
    <t>8015.05</t>
  </si>
  <si>
    <t>Capital Improvements-Redevelopment - Moffat Blvd Improvements</t>
  </si>
  <si>
    <t>8015.06</t>
  </si>
  <si>
    <t>Capital Improvements-Redevelopment - Curb,Gutter,Sidewalk Replace/Imp</t>
  </si>
  <si>
    <t>8015.07</t>
  </si>
  <si>
    <t>Capital Improvements-Redevelopment - Library</t>
  </si>
  <si>
    <t>8015.08</t>
  </si>
  <si>
    <t>Capital Improvements-Redevelopment - Multi Modal Station</t>
  </si>
  <si>
    <t>8015.09</t>
  </si>
  <si>
    <t>Capital Improvements-Redevelopment - Police Station</t>
  </si>
  <si>
    <t>8015.10</t>
  </si>
  <si>
    <t>Capital Improvements-Redevelopment - Park Improvements</t>
  </si>
  <si>
    <t>8015.11</t>
  </si>
  <si>
    <t>Capital Improvements-Redevelopment - Infrastructure</t>
  </si>
  <si>
    <t>8015.12</t>
  </si>
  <si>
    <t>Capital Improvements-Redevelopment - Sports Complex</t>
  </si>
  <si>
    <t>8015.13</t>
  </si>
  <si>
    <t>Capital Improvements-Redevelopment - Future Project Development</t>
  </si>
  <si>
    <t>8015.14</t>
  </si>
  <si>
    <t>Capital Improvements-Redevelopment - Industrial Park Extension</t>
  </si>
  <si>
    <t>8015.15</t>
  </si>
  <si>
    <t>Capital Improvements-Redevelopment - Hwy 99/E Yosemite Interchange Im</t>
  </si>
  <si>
    <t>8015.16</t>
  </si>
  <si>
    <t>Capital Improvements-Redevelopment - Main/120 Interchange</t>
  </si>
  <si>
    <t>8015.17</t>
  </si>
  <si>
    <t>Capital Improvements-Redevelopment - McKinley/120 Interchange</t>
  </si>
  <si>
    <t>8015.18</t>
  </si>
  <si>
    <t>Capital Improvements-Redevelopment - Airport Daniels Area Improvement</t>
  </si>
  <si>
    <t>8015.19</t>
  </si>
  <si>
    <t>Capital Improvements-Redevelopment - South Union/120 Interchange</t>
  </si>
  <si>
    <t>8015.20</t>
  </si>
  <si>
    <t>Capital Improvements-Redevelopment - South Union Rd/Atherton</t>
  </si>
  <si>
    <t>8015.21</t>
  </si>
  <si>
    <t>Capital Improvements-Redevelopment - Milo Candini/Daniels</t>
  </si>
  <si>
    <t>8015.22</t>
  </si>
  <si>
    <t>Capital Improvements-Redevelopment - Milo Candini Stormwater Basin</t>
  </si>
  <si>
    <t>8050</t>
  </si>
  <si>
    <t>Capital Improvements-Sewer</t>
  </si>
  <si>
    <t>8050.01</t>
  </si>
  <si>
    <t>Capital Improvements-Sewer - Land</t>
  </si>
  <si>
    <t>8050.02</t>
  </si>
  <si>
    <t>Capital Improvements-Sewer - Collection Line Maint/Rehab</t>
  </si>
  <si>
    <t>8050.03</t>
  </si>
  <si>
    <t>Capital Improvements-Sewer - Collection Line Repairs-Major</t>
  </si>
  <si>
    <t>8050.04</t>
  </si>
  <si>
    <t>Capital Improvements-Sewer - Collection Line Replacement/Impr</t>
  </si>
  <si>
    <t>8050.05</t>
  </si>
  <si>
    <t>Capital Improvements-Sewer - Collection Trunk Maint/Rehab</t>
  </si>
  <si>
    <t>8050.06</t>
  </si>
  <si>
    <t>Capital Improvements-Sewer - Collection Trunk Repairs-Major</t>
  </si>
  <si>
    <t>8050.07</t>
  </si>
  <si>
    <t>Capital Improvements-Sewer - Collection Trunk Replacement/Imp</t>
  </si>
  <si>
    <t>8050.08</t>
  </si>
  <si>
    <t>Capital Improvements-Sewer - Collection Pump Stn Maint/Rehab</t>
  </si>
  <si>
    <t>8050.09</t>
  </si>
  <si>
    <t>Capital Improvements-Sewer - Collection Pump Stn Repairs-Maj</t>
  </si>
  <si>
    <t>8050.10</t>
  </si>
  <si>
    <t>Capital Improvements-Sewer - Collection Pump Stn Replace/Imp</t>
  </si>
  <si>
    <t>Zero based budgeting</t>
  </si>
  <si>
    <t>Actual Vs Budget</t>
  </si>
  <si>
    <t>Salaries Longevity Pay</t>
  </si>
  <si>
    <t>FY 2021-22</t>
  </si>
  <si>
    <t>Police</t>
  </si>
  <si>
    <t>PD01</t>
  </si>
  <si>
    <t>PD02</t>
  </si>
  <si>
    <t>PD03</t>
  </si>
  <si>
    <t>PD04</t>
  </si>
  <si>
    <t>PD05</t>
  </si>
  <si>
    <t>PD06</t>
  </si>
  <si>
    <t>PD07</t>
  </si>
  <si>
    <t>PD08</t>
  </si>
  <si>
    <t>PD09</t>
  </si>
  <si>
    <t>PD10</t>
  </si>
  <si>
    <t>PD11</t>
  </si>
  <si>
    <t>PD12</t>
  </si>
  <si>
    <t>PD13</t>
  </si>
  <si>
    <t>Salaries Overtime</t>
  </si>
  <si>
    <t>Salaries Holiday Pay</t>
  </si>
  <si>
    <t>Salaries Out of Class</t>
  </si>
  <si>
    <t>Salaries Admin Leave Pay</t>
  </si>
  <si>
    <t>Salaries Mutual Aid Overtime</t>
  </si>
  <si>
    <t>Salaries Furloughs</t>
  </si>
  <si>
    <t>Salaries Worker's Comp</t>
  </si>
  <si>
    <t>Salaries Compensated Absences</t>
  </si>
  <si>
    <t>Salaries New Personnel Requests</t>
  </si>
  <si>
    <t>Benefits PERS Pool Liability</t>
  </si>
  <si>
    <t>Benefits Retirement</t>
  </si>
  <si>
    <t>Benefits Health Insurance</t>
  </si>
  <si>
    <t>Benefits Dental Insurance</t>
  </si>
  <si>
    <t>Benefits Vision Insurance</t>
  </si>
  <si>
    <t>Benefits Life Insurance</t>
  </si>
  <si>
    <t>Benefits Worker's Comp</t>
  </si>
  <si>
    <t>Benefits Long Term Disability</t>
  </si>
  <si>
    <t>Benefits Deferred Compensation</t>
  </si>
  <si>
    <t>Benefits Unemployment Insurance</t>
  </si>
  <si>
    <t>Benefits Uniform Allowance</t>
  </si>
  <si>
    <t>Benefits Medicare</t>
  </si>
  <si>
    <t>Benefits Annual Physical Exam</t>
  </si>
  <si>
    <t>Benefits Employee Assistance Program</t>
  </si>
  <si>
    <t>Benefits PPE</t>
  </si>
  <si>
    <t>Benefits Cell Phone Allowance</t>
  </si>
  <si>
    <t>Benefits Other Post Employment Benefits</t>
  </si>
  <si>
    <t>Professional Services Fingerprint Fees</t>
  </si>
  <si>
    <t>Professional Services Range Rental</t>
  </si>
  <si>
    <t>Professional Services Forensic Testing</t>
  </si>
  <si>
    <t>Professional Services Veterinarian</t>
  </si>
  <si>
    <t>Professional Services Spay/Neuter</t>
  </si>
  <si>
    <t>Professional Services Contract Services</t>
  </si>
  <si>
    <t>Professional Services Legal</t>
  </si>
  <si>
    <t>Professional Services Booking Fees</t>
  </si>
  <si>
    <t>Professional Services Traffic Enforcement</t>
  </si>
  <si>
    <t>Professional Services Recording Fees</t>
  </si>
  <si>
    <t>Professional Services Spay/Neuter Grant</t>
  </si>
  <si>
    <t>Utilities Electric</t>
  </si>
  <si>
    <t>Utilities Telephone</t>
  </si>
  <si>
    <t>Utilities Data Transmission / ISP</t>
  </si>
  <si>
    <t>Utilities Cable</t>
  </si>
  <si>
    <t>Supplies Office</t>
  </si>
  <si>
    <t>Supplies Special Department</t>
  </si>
  <si>
    <t>Supplies Copier Maintenance &amp; Supplies</t>
  </si>
  <si>
    <t>Supplies Gasoline</t>
  </si>
  <si>
    <t>Supplies Radio Communication &amp; Maint.</t>
  </si>
  <si>
    <t>Supplies Uniforms</t>
  </si>
  <si>
    <t>Supplies Data Processing</t>
  </si>
  <si>
    <t>Supplies-Police Crime Prevention</t>
  </si>
  <si>
    <t>Supplies-Police Training</t>
  </si>
  <si>
    <t>Supplies-Police K-9 Training</t>
  </si>
  <si>
    <t>Supplies-Police Ballistic Shields</t>
  </si>
  <si>
    <t>Supplies-Police Auto Theft Prosecution</t>
  </si>
  <si>
    <t>Supplies-Police Underage Drinking Education</t>
  </si>
  <si>
    <t>Supplies-Police Special Investigation</t>
  </si>
  <si>
    <t>Supplies-Police Street Beat</t>
  </si>
  <si>
    <t>Supplies-Police CERT Funds</t>
  </si>
  <si>
    <t>Supplies-Police K-9 Food</t>
  </si>
  <si>
    <t>Supplies-Police SWAT</t>
  </si>
  <si>
    <t>Supplies-Police EOD</t>
  </si>
  <si>
    <t>Supplies-Police CRT</t>
  </si>
  <si>
    <t>Supplies-Police SCU</t>
  </si>
  <si>
    <t>Supplies-Police Traffic</t>
  </si>
  <si>
    <t>Supplies-Animal Control Adoption Forfeitures</t>
  </si>
  <si>
    <t>Supplies-Animal Control Shelter Food</t>
  </si>
  <si>
    <t>Supplies-Animal Control Identification Chips</t>
  </si>
  <si>
    <t>Supplies-Animal Control Vaccines</t>
  </si>
  <si>
    <t>Dues &amp; Subscriptions Memberships</t>
  </si>
  <si>
    <t>Dues &amp; Subscriptions Publications</t>
  </si>
  <si>
    <t>Maintenance Agreements &amp; Licenses License/Software Maintenance</t>
  </si>
  <si>
    <t>Maintenance Agreements &amp; Licenses Maintenance Agreements</t>
  </si>
  <si>
    <t>Repairs &amp; Maintenance Building</t>
  </si>
  <si>
    <t>Repairs &amp; Maintenance Minor Equipment/Other</t>
  </si>
  <si>
    <t>Repairs &amp; Maintenance Major Repair &amp; Contingency</t>
  </si>
  <si>
    <t>Repairs &amp; Maintenance Equipment Rental</t>
  </si>
  <si>
    <t>Repairs &amp; Maintenance Vehicle</t>
  </si>
  <si>
    <t>Repairs &amp; Maintenance Radio Communication</t>
  </si>
  <si>
    <t>Repairs &amp; Maintenance Range</t>
  </si>
  <si>
    <t>Repairs &amp; Maintenance Testing/Certifications</t>
  </si>
  <si>
    <t>Repairs &amp; Maintenance Property Maintenance</t>
  </si>
  <si>
    <t>Claims &amp; Insurance Insurance Premiums</t>
  </si>
  <si>
    <t>Administrative Expenses Meetings</t>
  </si>
  <si>
    <t>Administrative Expenses Investigation Travel</t>
  </si>
  <si>
    <t>Administrative Expenses Mileage Reimbursement</t>
  </si>
  <si>
    <t>Administrative Expenses Training/Conferences</t>
  </si>
  <si>
    <t>Administrative Expenses Employee Recruitment</t>
  </si>
  <si>
    <t>Administrative Expenses Other Expenses</t>
  </si>
  <si>
    <t>Administrative Expenses POST Training</t>
  </si>
  <si>
    <t>Capital Outlay Vehicles-Major</t>
  </si>
  <si>
    <t>Capital Outlay Operations Equip-Minor</t>
  </si>
  <si>
    <t>Capital Outlay Operations Equipment-Major</t>
  </si>
  <si>
    <t>Capital Outlay Operations Apparatus-Minor</t>
  </si>
  <si>
    <t>Capital Outlay Computer Software</t>
  </si>
  <si>
    <t>Capital Outlay Furniture</t>
  </si>
  <si>
    <t>Capital Outlay General</t>
  </si>
  <si>
    <t>Capital Improvements-General Government Building Improvements</t>
  </si>
  <si>
    <t>Capital Improvements-General Government Energy Efficiency Improvements</t>
  </si>
  <si>
    <t>Capital Improvements-General Government General</t>
  </si>
  <si>
    <t>100.11.00.001-5000.01</t>
  </si>
  <si>
    <t>100.11.00.200-5000.01</t>
  </si>
  <si>
    <t>100.11.00.210-5000.01</t>
  </si>
  <si>
    <t>100.11.00.220-5000.01</t>
  </si>
  <si>
    <t>100.11.00.230-5000.01</t>
  </si>
  <si>
    <t>100.11.00.240-5000.01</t>
  </si>
  <si>
    <t>100.11.00.250-5000.01</t>
  </si>
  <si>
    <t>100.11.10.270-5000.01</t>
  </si>
  <si>
    <t>100.11.00.001-5000.02</t>
  </si>
  <si>
    <t>100.11.00.200-5000.02</t>
  </si>
  <si>
    <t>100.11.00.210-5000.02</t>
  </si>
  <si>
    <t>100.11.00.220-5000.02</t>
  </si>
  <si>
    <t>100.11.00.230-5000.02</t>
  </si>
  <si>
    <t>100.11.00.240-5000.02</t>
  </si>
  <si>
    <t>100.11.00.250-5000.02</t>
  </si>
  <si>
    <t>100.11.10.270-5000.02</t>
  </si>
  <si>
    <t>100.11.00.001-5000.03</t>
  </si>
  <si>
    <t>100.11.00.200-5000.03</t>
  </si>
  <si>
    <t>100.11.00.210-5000.03</t>
  </si>
  <si>
    <t>100.11.00.220-5000.03</t>
  </si>
  <si>
    <t>100.11.00.230-5000.03</t>
  </si>
  <si>
    <t>100.11.00.240-5000.03</t>
  </si>
  <si>
    <t>100.11.00.250-5000.03</t>
  </si>
  <si>
    <t>100.11.10.270-5000.03</t>
  </si>
  <si>
    <t>100.11.00.001-5000.04</t>
  </si>
  <si>
    <t>100.11.00.200-5000.04</t>
  </si>
  <si>
    <t>100.11.00.210-5000.04</t>
  </si>
  <si>
    <t>100.11.00.220-5000.04</t>
  </si>
  <si>
    <t>100.11.00.230-5000.04</t>
  </si>
  <si>
    <t>100.11.00.240-5000.04</t>
  </si>
  <si>
    <t>100.11.00.250-5000.04</t>
  </si>
  <si>
    <t>100.11.10.270-5000.04</t>
  </si>
  <si>
    <t>100.11.00.001-5000.06</t>
  </si>
  <si>
    <t>100.11.00.200-5000.06</t>
  </si>
  <si>
    <t>100.11.00.210-5000.06</t>
  </si>
  <si>
    <t>100.11.00.220-5000.06</t>
  </si>
  <si>
    <t>100.11.00.230-5000.06</t>
  </si>
  <si>
    <t>100.11.00.250-5000.06</t>
  </si>
  <si>
    <t>100.11.10.270-5000.06</t>
  </si>
  <si>
    <t>100.11.00.001-5000.07</t>
  </si>
  <si>
    <t>100.11.00.200-5000.07</t>
  </si>
  <si>
    <t>100.11.00.210-5000.07</t>
  </si>
  <si>
    <t>100.11.00.220-5000.07</t>
  </si>
  <si>
    <t>100.11.00.230-5000.07</t>
  </si>
  <si>
    <t>100.11.00.250-5000.07</t>
  </si>
  <si>
    <t>100.11.00.001-5000.08</t>
  </si>
  <si>
    <t>100.11.00.200-5000.08</t>
  </si>
  <si>
    <t>100.11.00.210-5000.08</t>
  </si>
  <si>
    <t>100.11.00.220-5000.08</t>
  </si>
  <si>
    <t>100.11.00.230-5000.08</t>
  </si>
  <si>
    <t>100.11.00.240-5000.08</t>
  </si>
  <si>
    <t>100.11.00.250-5000.08</t>
  </si>
  <si>
    <t>100.11.10.270-5000.08</t>
  </si>
  <si>
    <t>100.11.00.200-5000.09</t>
  </si>
  <si>
    <t>100.11.00.210-5000.09</t>
  </si>
  <si>
    <t>100.11.00.001-5000.10</t>
  </si>
  <si>
    <t>100.11.00.200-5000.10</t>
  </si>
  <si>
    <t>100.11.00.210-5000.10</t>
  </si>
  <si>
    <t>100.11.00.220-5000.10</t>
  </si>
  <si>
    <t>100.11.00.230-5000.10</t>
  </si>
  <si>
    <t>100.11.00.240-5000.10</t>
  </si>
  <si>
    <t>100.11.00.250-5000.10</t>
  </si>
  <si>
    <t>100.11.10.270-5000.10</t>
  </si>
  <si>
    <t>100.11.00.001-5000.11</t>
  </si>
  <si>
    <t>100.11.00.200-5000.11</t>
  </si>
  <si>
    <t>100.11.00.210-5000.11</t>
  </si>
  <si>
    <t>100.11.00.220-5000.11</t>
  </si>
  <si>
    <t>100.11.00.230-5000.11</t>
  </si>
  <si>
    <t>100.11.00.240-5000.11</t>
  </si>
  <si>
    <t>100.11.00.250-5000.11</t>
  </si>
  <si>
    <t>100.11.10.270-5000.11</t>
  </si>
  <si>
    <t>100.11.00.001-5000.12</t>
  </si>
  <si>
    <t>100.11.00.200-5000.12</t>
  </si>
  <si>
    <t>100.11.00.210-5000.12</t>
  </si>
  <si>
    <t>100.11.00.220-5000.12</t>
  </si>
  <si>
    <t>100.11.00.230-5000.12</t>
  </si>
  <si>
    <t>100.11.00.240-5000.12</t>
  </si>
  <si>
    <t>100.11.00.250-5000.12</t>
  </si>
  <si>
    <t>100.11.10.270-5000.12</t>
  </si>
  <si>
    <t>100.11.00.001-5000.99</t>
  </si>
  <si>
    <t>100.11.00.200-5000.99</t>
  </si>
  <si>
    <t>100.11.00.210-5000.99</t>
  </si>
  <si>
    <t>100.11.00.220-5000.99</t>
  </si>
  <si>
    <t>100.11.00.230-5000.99</t>
  </si>
  <si>
    <t>100.11.00.240-5000.99</t>
  </si>
  <si>
    <t>100.11.00.250-5000.99</t>
  </si>
  <si>
    <t>100.11.00.260-5000.99</t>
  </si>
  <si>
    <t>100.11.10.270-5000.99</t>
  </si>
  <si>
    <t>100.11.00.001-5100.00</t>
  </si>
  <si>
    <t>100.11.00.200-5100.00</t>
  </si>
  <si>
    <t>100.11.00.210-5100.00</t>
  </si>
  <si>
    <t>100.11.00.220-5100.00</t>
  </si>
  <si>
    <t>100.11.00.230-5100.00</t>
  </si>
  <si>
    <t>100.11.00.240-5100.00</t>
  </si>
  <si>
    <t>100.11.00.250-5100.00</t>
  </si>
  <si>
    <t>100.11.00.260-5100.00</t>
  </si>
  <si>
    <t>100.11.10.270-5100.00</t>
  </si>
  <si>
    <t>100.11.00.001-5100.01</t>
  </si>
  <si>
    <t>100.11.00.200-5100.01</t>
  </si>
  <si>
    <t>100.11.00.210-5100.01</t>
  </si>
  <si>
    <t>100.11.00.220-5100.01</t>
  </si>
  <si>
    <t>100.11.00.230-5100.01</t>
  </si>
  <si>
    <t>100.11.00.240-5100.01</t>
  </si>
  <si>
    <t>100.11.00.250-5100.01</t>
  </si>
  <si>
    <t>100.11.10.270-5100.01</t>
  </si>
  <si>
    <t>100.11.00.001-5100.02</t>
  </si>
  <si>
    <t>100.11.00.200-5100.02</t>
  </si>
  <si>
    <t>100.11.00.210-5100.02</t>
  </si>
  <si>
    <t>100.11.00.220-5100.02</t>
  </si>
  <si>
    <t>100.11.00.230-5100.02</t>
  </si>
  <si>
    <t>100.11.00.240-5100.02</t>
  </si>
  <si>
    <t>100.11.00.250-5100.02</t>
  </si>
  <si>
    <t>100.11.10.270-5100.02</t>
  </si>
  <si>
    <t>100.11.00.001-5100.03</t>
  </si>
  <si>
    <t>100.11.00.200-5100.03</t>
  </si>
  <si>
    <t>100.11.00.210-5100.03</t>
  </si>
  <si>
    <t>100.11.00.220-5100.03</t>
  </si>
  <si>
    <t>100.11.00.230-5100.03</t>
  </si>
  <si>
    <t>100.11.00.240-5100.03</t>
  </si>
  <si>
    <t>100.11.00.250-5100.03</t>
  </si>
  <si>
    <t>100.11.10.270-5100.03</t>
  </si>
  <si>
    <t>100.11.00.001-5100.04</t>
  </si>
  <si>
    <t>100.11.00.200-5100.04</t>
  </si>
  <si>
    <t>100.11.00.210-5100.04</t>
  </si>
  <si>
    <t>100.11.00.220-5100.04</t>
  </si>
  <si>
    <t>100.11.00.230-5100.04</t>
  </si>
  <si>
    <t>100.11.00.240-5100.04</t>
  </si>
  <si>
    <t>100.11.00.250-5100.04</t>
  </si>
  <si>
    <t>100.11.10.270-5100.04</t>
  </si>
  <si>
    <t>100.11.00.001-5100.05</t>
  </si>
  <si>
    <t>100.11.00.200-5100.05</t>
  </si>
  <si>
    <t>100.11.00.210-5100.05</t>
  </si>
  <si>
    <t>100.11.00.220-5100.05</t>
  </si>
  <si>
    <t>100.11.00.230-5100.05</t>
  </si>
  <si>
    <t>100.11.00.240-5100.05</t>
  </si>
  <si>
    <t>100.11.00.250-5100.05</t>
  </si>
  <si>
    <t>100.11.10.270-5100.05</t>
  </si>
  <si>
    <t>100.11.00.001-5100.06</t>
  </si>
  <si>
    <t>100.11.00.200-5100.06</t>
  </si>
  <si>
    <t>100.11.00.210-5100.06</t>
  </si>
  <si>
    <t>100.11.00.220-5100.06</t>
  </si>
  <si>
    <t>100.11.00.230-5100.06</t>
  </si>
  <si>
    <t>100.11.00.240-5100.06</t>
  </si>
  <si>
    <t>100.11.00.250-5100.06</t>
  </si>
  <si>
    <t>100.11.10.270-5100.06</t>
  </si>
  <si>
    <t>100.11.00.001-5100.07</t>
  </si>
  <si>
    <t>100.11.00.200-5100.07</t>
  </si>
  <si>
    <t>100.11.00.210-5100.07</t>
  </si>
  <si>
    <t>100.11.00.220-5100.07</t>
  </si>
  <si>
    <t>100.11.00.230-5100.07</t>
  </si>
  <si>
    <t>100.11.00.240-5100.07</t>
  </si>
  <si>
    <t>100.11.00.250-5100.07</t>
  </si>
  <si>
    <t>100.11.10.270-5100.07</t>
  </si>
  <si>
    <t>100.11.00.001-5100.08</t>
  </si>
  <si>
    <t>100.11.00.200-5100.08</t>
  </si>
  <si>
    <t>100.11.00.210-5100.08</t>
  </si>
  <si>
    <t>100.11.00.220-5100.08</t>
  </si>
  <si>
    <t>100.11.00.230-5100.08</t>
  </si>
  <si>
    <t>100.11.00.240-5100.08</t>
  </si>
  <si>
    <t>100.11.00.250-5100.08</t>
  </si>
  <si>
    <t>100.11.10.270-5100.08</t>
  </si>
  <si>
    <t>100.11.00.001-5100.09</t>
  </si>
  <si>
    <t>100.11.00.200-5100.09</t>
  </si>
  <si>
    <t>100.11.00.210-5100.09</t>
  </si>
  <si>
    <t>100.11.00.220-5100.09</t>
  </si>
  <si>
    <t>100.11.00.230-5100.09</t>
  </si>
  <si>
    <t>100.11.00.240-5100.09</t>
  </si>
  <si>
    <t>100.11.00.250-5100.09</t>
  </si>
  <si>
    <t>100.11.10.270-5100.09</t>
  </si>
  <si>
    <t>100.11.00.001-5100.10</t>
  </si>
  <si>
    <t>100.11.00.200-5100.10</t>
  </si>
  <si>
    <t>100.11.00.210-5100.10</t>
  </si>
  <si>
    <t>100.11.00.220-5100.10</t>
  </si>
  <si>
    <t>100.11.00.230-5100.10</t>
  </si>
  <si>
    <t>100.11.00.240-5100.10</t>
  </si>
  <si>
    <t>100.11.00.250-5100.10</t>
  </si>
  <si>
    <t>100.11.10.270-5100.10</t>
  </si>
  <si>
    <t>100.11.00.001-5100.11</t>
  </si>
  <si>
    <t>100.11.00.200-5100.11</t>
  </si>
  <si>
    <t>100.11.00.210-5100.11</t>
  </si>
  <si>
    <t>100.11.00.220-5100.11</t>
  </si>
  <si>
    <t>100.11.00.230-5100.11</t>
  </si>
  <si>
    <t>100.11.00.240-5100.11</t>
  </si>
  <si>
    <t>100.11.00.250-5100.11</t>
  </si>
  <si>
    <t>100.11.10.270-5100.11</t>
  </si>
  <si>
    <t>100.11.00.001-5100.12</t>
  </si>
  <si>
    <t>100.11.00.200-5100.12</t>
  </si>
  <si>
    <t>100.11.00.210-5100.12</t>
  </si>
  <si>
    <t>100.11.00.220-5100.12</t>
  </si>
  <si>
    <t>100.11.00.230-5100.12</t>
  </si>
  <si>
    <t>100.11.00.240-5100.12</t>
  </si>
  <si>
    <t>100.11.00.250-5100.12</t>
  </si>
  <si>
    <t>100.11.10.270-5100.12</t>
  </si>
  <si>
    <t>100.11.00.001-5100.13</t>
  </si>
  <si>
    <t>100.11.00.200-5100.13</t>
  </si>
  <si>
    <t>100.11.00.210-5100.13</t>
  </si>
  <si>
    <t>100.11.00.220-5100.13</t>
  </si>
  <si>
    <t>100.11.00.230-5100.13</t>
  </si>
  <si>
    <t>100.11.00.240-5100.13</t>
  </si>
  <si>
    <t>100.11.00.250-5100.13</t>
  </si>
  <si>
    <t>100.11.00.001-5100.14</t>
  </si>
  <si>
    <t>100.11.00.200-5100.14</t>
  </si>
  <si>
    <t>100.11.00.210-5100.14</t>
  </si>
  <si>
    <t>100.11.00.220-5100.14</t>
  </si>
  <si>
    <t>100.11.00.230-5100.14</t>
  </si>
  <si>
    <t>100.11.00.250-5100.14</t>
  </si>
  <si>
    <t>100.11.00.001-5100.15</t>
  </si>
  <si>
    <t>100.11.00.200-5100.15</t>
  </si>
  <si>
    <t>100.11.00.210-5100.15</t>
  </si>
  <si>
    <t>100.11.00.220-5100.15</t>
  </si>
  <si>
    <t>100.11.00.230-5100.15</t>
  </si>
  <si>
    <t>100.11.00.250-5100.15</t>
  </si>
  <si>
    <t>100.11.00.001-5100.17</t>
  </si>
  <si>
    <t>100.11.00.200-5100.17</t>
  </si>
  <si>
    <t>100.11.00.210-5100.17</t>
  </si>
  <si>
    <t>100.11.00.220-5100.17</t>
  </si>
  <si>
    <t>100.11.00.230-5100.17</t>
  </si>
  <si>
    <t>100.11.00.240-5100.17</t>
  </si>
  <si>
    <t>100.11.00.250-5100.17</t>
  </si>
  <si>
    <t>100.11.10.270-5100.17</t>
  </si>
  <si>
    <t>100.11.00.001-6000.01</t>
  </si>
  <si>
    <t>100.11.00.200-6000.01</t>
  </si>
  <si>
    <t>100.11.00.210-6000.01</t>
  </si>
  <si>
    <t>100.11.00.220-6000.01</t>
  </si>
  <si>
    <t>100.11.00.240-6000.01</t>
  </si>
  <si>
    <t>100.11.00.250-6000.01</t>
  </si>
  <si>
    <t>100.11.00.260-6000.01</t>
  </si>
  <si>
    <t>100.11.10.270-6000.01</t>
  </si>
  <si>
    <t>100.11.00.001-6000.02</t>
  </si>
  <si>
    <t>100.11.00.200-6000.02</t>
  </si>
  <si>
    <t>100.11.00.210-6000.02</t>
  </si>
  <si>
    <t>100.11.00.001-6000.03</t>
  </si>
  <si>
    <t>100.11.00.200-6000.03</t>
  </si>
  <si>
    <t>100.11.00.210-6000.04</t>
  </si>
  <si>
    <t>100.11.00.240-6000.04</t>
  </si>
  <si>
    <t>100.11.10.270-6000.05</t>
  </si>
  <si>
    <t>100.11.10.270-6000.06</t>
  </si>
  <si>
    <t>100.11.00.200-6000.12</t>
  </si>
  <si>
    <t>100.11.00.250-6000.18</t>
  </si>
  <si>
    <t>100.11.00.200-6000.20</t>
  </si>
  <si>
    <t>100.11.00.240-6000.20</t>
  </si>
  <si>
    <t>100.11.00.001-6000.25</t>
  </si>
  <si>
    <t>100.11.00.001-6000.29</t>
  </si>
  <si>
    <t>100.11.00.250-6000.29</t>
  </si>
  <si>
    <t>100.11.10.270-6000.31</t>
  </si>
  <si>
    <t>100.11.00.001-6100.01</t>
  </si>
  <si>
    <t>100.11.10.270-6100.01</t>
  </si>
  <si>
    <t>100.11.00.001-6100.02</t>
  </si>
  <si>
    <t>100.11.00.230-6100.02</t>
  </si>
  <si>
    <t>100.11.00.260-6100.02</t>
  </si>
  <si>
    <t>100.11.10.270-6100.02</t>
  </si>
  <si>
    <t>100.11.00.001-6100.03</t>
  </si>
  <si>
    <t>100.11.00.230-6100.03</t>
  </si>
  <si>
    <t>100.11.00.001-6100.05</t>
  </si>
  <si>
    <t>100.11.00.001-6200.01</t>
  </si>
  <si>
    <t>100.11.00.220-6200.01</t>
  </si>
  <si>
    <t>100.11.00.230-6200.01</t>
  </si>
  <si>
    <t>100.11.00.240-6200.01</t>
  </si>
  <si>
    <t>100.11.00.250-6200.01</t>
  </si>
  <si>
    <t>100.11.10.270-6200.01</t>
  </si>
  <si>
    <t>100.11.00.001-6200.02</t>
  </si>
  <si>
    <t>100.11.00.200-6200.02</t>
  </si>
  <si>
    <t>100.11.00.210-6200.02</t>
  </si>
  <si>
    <t>100.11.00.220-6200.02</t>
  </si>
  <si>
    <t>100.11.00.230-6200.02</t>
  </si>
  <si>
    <t>100.11.00.240-6200.02</t>
  </si>
  <si>
    <t>100.11.00.250-6200.02</t>
  </si>
  <si>
    <t>100.11.00.260-6200.02</t>
  </si>
  <si>
    <t>100.11.10.270-6200.02</t>
  </si>
  <si>
    <t>100.11.00.001-6200.03</t>
  </si>
  <si>
    <t>100.11.10.270-6200.03</t>
  </si>
  <si>
    <t>100.11.00.001-6200.05</t>
  </si>
  <si>
    <t>100.11.00.200-6200.05</t>
  </si>
  <si>
    <t>100.11.00.210-6200.05</t>
  </si>
  <si>
    <t>100.11.10.270-6200.05</t>
  </si>
  <si>
    <t>100.11.00.001-6200.07</t>
  </si>
  <si>
    <t>100.11.00.001-6200.08</t>
  </si>
  <si>
    <t>100.11.00.200-6200.08</t>
  </si>
  <si>
    <t>100.11.00.210-6200.08</t>
  </si>
  <si>
    <t>100.11.00.220-6200.08</t>
  </si>
  <si>
    <t>100.11.00.230-6200.08</t>
  </si>
  <si>
    <t>100.11.00.240-6200.08</t>
  </si>
  <si>
    <t>100.11.00.250-6200.08</t>
  </si>
  <si>
    <t>100.11.10.270-6200.08</t>
  </si>
  <si>
    <t>100.11.00.001-6200.09</t>
  </si>
  <si>
    <t>100.11.00.230-6200.09</t>
  </si>
  <si>
    <t>100.11.00.250-6200.09</t>
  </si>
  <si>
    <t>100.11.00.260-6200.09</t>
  </si>
  <si>
    <t>100.11.00.001-6210.01</t>
  </si>
  <si>
    <t>100.11.00.200-6210.01</t>
  </si>
  <si>
    <t>100.11.00.210-6210.01</t>
  </si>
  <si>
    <t>100.11.00.240-6210.01</t>
  </si>
  <si>
    <t>100.11.00.001-6210.02</t>
  </si>
  <si>
    <t>100.11.00.200-6210.02</t>
  </si>
  <si>
    <t>100.11.00.210-6210.02</t>
  </si>
  <si>
    <t>100.11.00.001-6210.03</t>
  </si>
  <si>
    <t>100.11.00.200-6210.03</t>
  </si>
  <si>
    <t>100.11.00.210-6210.03</t>
  </si>
  <si>
    <t>100.11.00.001-6210.04</t>
  </si>
  <si>
    <t>100.11.00.200-6210.04</t>
  </si>
  <si>
    <t>100.11.00.210-6210.04</t>
  </si>
  <si>
    <t>100.11.00.001-6210.05</t>
  </si>
  <si>
    <t>100.11.00.200-6210.05</t>
  </si>
  <si>
    <t>100.11.00.210-6210.05</t>
  </si>
  <si>
    <t>100.11.00.001-6210.06</t>
  </si>
  <si>
    <t>100.11.00.001-6210.09</t>
  </si>
  <si>
    <t>100.11.00.210-6210.09</t>
  </si>
  <si>
    <t>100.11.00.001-6210.10</t>
  </si>
  <si>
    <t>100.11.00.200-6210.10</t>
  </si>
  <si>
    <t>100.11.00.001-6210.11</t>
  </si>
  <si>
    <t>100.11.00.200-6210.20</t>
  </si>
  <si>
    <t>100.11.00.200-6210.21</t>
  </si>
  <si>
    <t>100.11.00.260-6210.21</t>
  </si>
  <si>
    <t>100.11.00.200-6210.22</t>
  </si>
  <si>
    <t>100.11.00.200-6210.23</t>
  </si>
  <si>
    <t>100.11.00.200-6210.24</t>
  </si>
  <si>
    <t>100.11.00.200-6210.25</t>
  </si>
  <si>
    <t>100.11.10.270-6220.01</t>
  </si>
  <si>
    <t>100.11.10.270-6220.02</t>
  </si>
  <si>
    <t>100.11.10.270-6220.03</t>
  </si>
  <si>
    <t>100.11.10.270-6220.04</t>
  </si>
  <si>
    <t>100.11.00.001-6300.01</t>
  </si>
  <si>
    <t>100.11.00.200-6300.01</t>
  </si>
  <si>
    <t>100.11.00.210-6300.01</t>
  </si>
  <si>
    <t>100.11.00.250-6300.01</t>
  </si>
  <si>
    <t>100.11.10.270-6300.01</t>
  </si>
  <si>
    <t>100.11.00.001-6300.02</t>
  </si>
  <si>
    <t>100.11.00.200-6300.02</t>
  </si>
  <si>
    <t>100.11.00.210-6300.02</t>
  </si>
  <si>
    <t>100.11.10.270-6300.02</t>
  </si>
  <si>
    <t>100.11.00.001-6350.01</t>
  </si>
  <si>
    <t>100.11.00.200-6350.01</t>
  </si>
  <si>
    <t>100.11.00.260-6350.01</t>
  </si>
  <si>
    <t>100.11.00.230-6350.03</t>
  </si>
  <si>
    <t>100.11.00.001-6400.01</t>
  </si>
  <si>
    <t>100.11.00.240-6400.01</t>
  </si>
  <si>
    <t>100.11.10.270-6400.01</t>
  </si>
  <si>
    <t>100.11.00.001-6400.02</t>
  </si>
  <si>
    <t>100.11.00.200-6400.02</t>
  </si>
  <si>
    <t>100.11.00.210-6400.02</t>
  </si>
  <si>
    <t>100.11.00.240-6400.02</t>
  </si>
  <si>
    <t>100.11.10.270-6400.02</t>
  </si>
  <si>
    <t>100.11.00.001-6400.03</t>
  </si>
  <si>
    <t>100.11.00.240-6400.03</t>
  </si>
  <si>
    <t>100.11.10.270-6400.03</t>
  </si>
  <si>
    <t>100.11.00.001-6400.04</t>
  </si>
  <si>
    <t>100.11.00.001-6400.05</t>
  </si>
  <si>
    <t>100.11.10.270-6400.05</t>
  </si>
  <si>
    <t>100.11.00.001-6400.07</t>
  </si>
  <si>
    <t>100.11.10.270-6400.07</t>
  </si>
  <si>
    <t>100.11.00.001-6400.16</t>
  </si>
  <si>
    <t>100.11.00.001-6400.19</t>
  </si>
  <si>
    <t>100.11.00.001-6400.20</t>
  </si>
  <si>
    <t>100.11.10.270-6400.20</t>
  </si>
  <si>
    <t>100.11.00.001-6500.04</t>
  </si>
  <si>
    <t>100.11.10.270-6500.04</t>
  </si>
  <si>
    <t>100.11.00.001-6600.01</t>
  </si>
  <si>
    <t>100.11.00.200-6600.01</t>
  </si>
  <si>
    <t>100.11.00.210-6600.01</t>
  </si>
  <si>
    <t>100.11.00.220-6600.01</t>
  </si>
  <si>
    <t>100.11.00.230-6600.01</t>
  </si>
  <si>
    <t>100.11.00.001-6600.02</t>
  </si>
  <si>
    <t>100.11.00.200-6600.02</t>
  </si>
  <si>
    <t>100.11.00.210-6600.02</t>
  </si>
  <si>
    <t>100.11.00.001-6600.03</t>
  </si>
  <si>
    <t>100.11.00.200-6600.03</t>
  </si>
  <si>
    <t>100.11.00.210-6600.03</t>
  </si>
  <si>
    <t>100.11.00.220-6600.03</t>
  </si>
  <si>
    <t>100.11.00.230-6600.03</t>
  </si>
  <si>
    <t>100.11.00.001-6600.04</t>
  </si>
  <si>
    <t>100.11.00.200-6600.04</t>
  </si>
  <si>
    <t>100.11.00.210-6600.04</t>
  </si>
  <si>
    <t>100.11.00.220-6600.04</t>
  </si>
  <si>
    <t>100.11.00.230-6600.04</t>
  </si>
  <si>
    <t>100.11.00.240-6600.04</t>
  </si>
  <si>
    <t>100.11.00.250-6600.04</t>
  </si>
  <si>
    <t>100.11.00.260-6600.04</t>
  </si>
  <si>
    <t>100.11.10.270-6600.04</t>
  </si>
  <si>
    <t>100.11.00.001-6600.07</t>
  </si>
  <si>
    <t>100.11.00.200-6600.07</t>
  </si>
  <si>
    <t>100.11.00.210-6600.07</t>
  </si>
  <si>
    <t>100.11.00.220-6600.07</t>
  </si>
  <si>
    <t>100.11.00.230-6600.07</t>
  </si>
  <si>
    <t>100.11.00.240-6600.07</t>
  </si>
  <si>
    <t>100.11.00.250-6600.07</t>
  </si>
  <si>
    <t>100.11.10.270-6600.07</t>
  </si>
  <si>
    <t>100.11.00.001-6600.30</t>
  </si>
  <si>
    <t>100.11.00.001-6600.33</t>
  </si>
  <si>
    <t>100.11.00.200-6600.33</t>
  </si>
  <si>
    <t>100.11.00.210-6600.33</t>
  </si>
  <si>
    <t>100.11.00.230-6600.33</t>
  </si>
  <si>
    <t>100.11.00.260-7000.02</t>
  </si>
  <si>
    <t>100.11.00.001-7000.03</t>
  </si>
  <si>
    <t>100.11.00.200-7000.03</t>
  </si>
  <si>
    <t>100.11.00.230-7000.03</t>
  </si>
  <si>
    <t>100.11.00.260-7000.03</t>
  </si>
  <si>
    <t>100.11.10.270-7000.03</t>
  </si>
  <si>
    <t>100.11.00.001-7000.04</t>
  </si>
  <si>
    <t>100.11.00.230-7000.04</t>
  </si>
  <si>
    <t>100.11.00.260-7000.04</t>
  </si>
  <si>
    <t>100.11.00.001-7000.05</t>
  </si>
  <si>
    <t>100.11.00.260-7000.08</t>
  </si>
  <si>
    <t>100.11.00.001-7000.12</t>
  </si>
  <si>
    <t>100.11.00.001-7000.99</t>
  </si>
  <si>
    <t>100.11.00.260-7000.99</t>
  </si>
  <si>
    <t>100.11.10.270-7000.99</t>
  </si>
  <si>
    <t>100.11.00.210-8000.12</t>
  </si>
  <si>
    <t>100.11.00.001-8000.16</t>
  </si>
  <si>
    <t>100.11.00.001-8000.99</t>
  </si>
  <si>
    <t>100.11.00.200-8000.99</t>
  </si>
  <si>
    <t>Patrol</t>
  </si>
  <si>
    <t>PD14</t>
  </si>
  <si>
    <t>PD15</t>
  </si>
  <si>
    <t>PD16</t>
  </si>
  <si>
    <t>Investigation</t>
  </si>
  <si>
    <t>Support Services</t>
  </si>
  <si>
    <t>PD17</t>
  </si>
  <si>
    <t>PD18</t>
  </si>
  <si>
    <t>PD19</t>
  </si>
  <si>
    <t>PD20</t>
  </si>
  <si>
    <t>PD21</t>
  </si>
  <si>
    <t>PD22</t>
  </si>
  <si>
    <t>PD23</t>
  </si>
  <si>
    <t>PD24</t>
  </si>
  <si>
    <t>Dispatch</t>
  </si>
  <si>
    <t>Jail Services</t>
  </si>
  <si>
    <t>Code Enforcement</t>
  </si>
  <si>
    <t>Asset Seizure</t>
  </si>
  <si>
    <t>PD25</t>
  </si>
  <si>
    <t>PD26</t>
  </si>
  <si>
    <t>PD27</t>
  </si>
  <si>
    <t>PD28</t>
  </si>
  <si>
    <t>PD29</t>
  </si>
  <si>
    <t>PD31</t>
  </si>
  <si>
    <t>PD32</t>
  </si>
  <si>
    <t>PD30</t>
  </si>
  <si>
    <t>PD33</t>
  </si>
  <si>
    <t>PD34</t>
  </si>
  <si>
    <t>PD35</t>
  </si>
  <si>
    <t>PD36</t>
  </si>
  <si>
    <t>Division</t>
  </si>
  <si>
    <t>Comments</t>
  </si>
  <si>
    <t>Provisional Budget</t>
  </si>
  <si>
    <t>Total Budget Request</t>
  </si>
  <si>
    <t>FY 2020-21 Adopted Budget</t>
  </si>
  <si>
    <t>Costs have exceeded budget the past 4 years.</t>
  </si>
  <si>
    <t>Increase in contract costs.  Additional $1000 will cover overage based upon trend.</t>
  </si>
  <si>
    <t>Funds moved to HR, but this account is still being billed. $2566.10 since July 2020.</t>
  </si>
  <si>
    <t xml:space="preserve">Additional $1000 to cover growing costs of dog food.  Last two years went over budget. </t>
  </si>
  <si>
    <t>Increase requested due to more officers being sent to training due to increased staffing.</t>
  </si>
  <si>
    <t xml:space="preserve">To help meet increasing costs for tracking cell phones during investigations. </t>
  </si>
  <si>
    <t xml:space="preserve">Increased costs of contract agreement with county for use of CJIS for Dispatch records checks. </t>
  </si>
  <si>
    <t xml:space="preserve">Increase in licensing and maintenance agreement costs for radios, antennas, repeaters, and repairs.  </t>
  </si>
  <si>
    <t>Increase in costs for services for maintaining the PD holding facility.</t>
  </si>
  <si>
    <t>New Code Enforcement Officer added and will need to attend various trainings.</t>
  </si>
  <si>
    <t>New contract with services for animal disposal resulted in new rate of $1200 per month.</t>
  </si>
  <si>
    <t>New supervisor hired and will need to attend various trainings.</t>
  </si>
  <si>
    <t xml:space="preserve">$50,000 was the prior adopted budget amount, but $20,000 was not included in final budget. </t>
  </si>
  <si>
    <t>Animal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</si>
</sst>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\,\ yyyy"/>
    <numFmt numFmtId="166" formatCode="0.00;\-0.00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Helv"/>
    </font>
    <font>
      <sz val="10"/>
      <name val="Helv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0"/>
      <name val="Arial"/>
      <family val="2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35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indexed="8"/>
      <name val="Calibri"/>
      <family val="2"/>
      <scheme val="minor"/>
    </font>
  </fonts>
  <fills count="7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8" tint="0.79998168889431442"/>
        <bgColor indexed="8"/>
      </patternFill>
    </fill>
    <fill>
      <patternFill patternType="solid">
        <fgColor theme="0" tint="-0.14999847407452621"/>
        <bgColor indexed="8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5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5" applyNumberFormat="0" applyAlignment="0" applyProtection="0"/>
    <xf numFmtId="0" fontId="10" fillId="21" borderId="6" applyNumberFormat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ill="0" applyBorder="0" applyAlignment="0" applyProtection="0"/>
    <xf numFmtId="0" fontId="11" fillId="0" borderId="0"/>
    <xf numFmtId="0" fontId="12" fillId="0" borderId="0"/>
    <xf numFmtId="44" fontId="5" fillId="0" borderId="0" applyFont="0" applyFill="0" applyBorder="0" applyAlignment="0" applyProtection="0"/>
    <xf numFmtId="5" fontId="5" fillId="0" borderId="0" applyFill="0" applyBorder="0" applyAlignment="0" applyProtection="0"/>
    <xf numFmtId="165" fontId="5" fillId="0" borderId="0" applyFill="0" applyBorder="0" applyAlignment="0" applyProtection="0"/>
    <xf numFmtId="0" fontId="13" fillId="0" borderId="0" applyNumberFormat="0" applyFill="0" applyBorder="0" applyAlignment="0" applyProtection="0"/>
    <xf numFmtId="2" fontId="5" fillId="0" borderId="0" applyFill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4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5" applyNumberFormat="0" applyAlignment="0" applyProtection="0"/>
    <xf numFmtId="0" fontId="20" fillId="0" borderId="10" applyNumberFormat="0" applyFill="0" applyAlignment="0" applyProtection="0"/>
    <xf numFmtId="0" fontId="21" fillId="22" borderId="0" applyNumberFormat="0" applyBorder="0" applyAlignment="0" applyProtection="0"/>
    <xf numFmtId="0" fontId="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1" fillId="0" borderId="0"/>
    <xf numFmtId="0" fontId="5" fillId="0" borderId="0"/>
    <xf numFmtId="0" fontId="3" fillId="0" borderId="0"/>
    <xf numFmtId="0" fontId="3" fillId="23" borderId="11" applyNumberFormat="0" applyFont="0" applyAlignment="0" applyProtection="0"/>
    <xf numFmtId="0" fontId="23" fillId="20" borderId="12" applyNumberFormat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5" fillId="0" borderId="0" applyFill="0" applyBorder="0" applyAlignment="0" applyProtection="0"/>
    <xf numFmtId="5" fontId="5" fillId="0" borderId="0" applyFill="0" applyBorder="0" applyAlignment="0" applyProtection="0"/>
    <xf numFmtId="165" fontId="5" fillId="0" borderId="0" applyFill="0" applyBorder="0" applyAlignment="0" applyProtection="0"/>
    <xf numFmtId="2" fontId="5" fillId="0" borderId="0" applyFill="0" applyBorder="0" applyAlignment="0" applyProtection="0"/>
    <xf numFmtId="0" fontId="1" fillId="0" borderId="0"/>
    <xf numFmtId="0" fontId="5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0" borderId="0">
      <alignment wrapText="1"/>
    </xf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24" borderId="0" applyNumberFormat="0" applyBorder="0" applyAlignment="0" applyProtection="0"/>
    <xf numFmtId="0" fontId="39" fillId="25" borderId="0" applyNumberFormat="0" applyBorder="0" applyAlignment="0" applyProtection="0"/>
    <xf numFmtId="0" fontId="40" fillId="26" borderId="0" applyNumberFormat="0" applyBorder="0" applyAlignment="0" applyProtection="0"/>
    <xf numFmtId="0" fontId="41" fillId="27" borderId="18" applyNumberFormat="0" applyAlignment="0" applyProtection="0"/>
    <xf numFmtId="0" fontId="42" fillId="28" borderId="19" applyNumberFormat="0" applyAlignment="0" applyProtection="0"/>
    <xf numFmtId="0" fontId="43" fillId="28" borderId="18" applyNumberFormat="0" applyAlignment="0" applyProtection="0"/>
    <xf numFmtId="0" fontId="44" fillId="0" borderId="20" applyNumberFormat="0" applyFill="0" applyAlignment="0" applyProtection="0"/>
    <xf numFmtId="0" fontId="45" fillId="29" borderId="21" applyNumberFormat="0" applyAlignment="0" applyProtection="0"/>
    <xf numFmtId="0" fontId="46" fillId="0" borderId="0" applyNumberFormat="0" applyFill="0" applyBorder="0" applyAlignment="0" applyProtection="0"/>
    <xf numFmtId="0" fontId="1" fillId="30" borderId="22" applyNumberFormat="0" applyFont="0" applyAlignment="0" applyProtection="0"/>
    <xf numFmtId="0" fontId="47" fillId="0" borderId="0" applyNumberFormat="0" applyFill="0" applyBorder="0" applyAlignment="0" applyProtection="0"/>
    <xf numFmtId="0" fontId="33" fillId="0" borderId="23" applyNumberFormat="0" applyFill="0" applyAlignment="0" applyProtection="0"/>
    <xf numFmtId="0" fontId="4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8" fillId="54" borderId="0" applyNumberFormat="0" applyBorder="0" applyAlignment="0" applyProtection="0"/>
    <xf numFmtId="0" fontId="49" fillId="0" borderId="0">
      <alignment wrapText="1"/>
    </xf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14" applyNumberFormat="0" applyFill="0" applyAlignment="0" applyProtection="0"/>
    <xf numFmtId="0" fontId="5" fillId="0" borderId="13" applyNumberFormat="0" applyFill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" fillId="0" borderId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5" applyNumberFormat="0" applyAlignment="0" applyProtection="0"/>
    <xf numFmtId="0" fontId="10" fillId="21" borderId="6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5" applyNumberFormat="0" applyAlignment="0" applyProtection="0"/>
    <xf numFmtId="0" fontId="20" fillId="0" borderId="10" applyNumberFormat="0" applyFill="0" applyAlignment="0" applyProtection="0"/>
    <xf numFmtId="0" fontId="21" fillId="22" borderId="0" applyNumberFormat="0" applyBorder="0" applyAlignment="0" applyProtection="0"/>
    <xf numFmtId="0" fontId="5" fillId="23" borderId="11" applyNumberFormat="0" applyFont="0" applyAlignment="0" applyProtection="0"/>
    <xf numFmtId="0" fontId="23" fillId="20" borderId="12" applyNumberFormat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5" fillId="23" borderId="11" applyNumberFormat="0" applyFont="0" applyAlignment="0" applyProtection="0"/>
    <xf numFmtId="0" fontId="25" fillId="0" borderId="14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" fillId="0" borderId="0">
      <alignment wrapText="1"/>
    </xf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</cellStyleXfs>
  <cellXfs count="233">
    <xf numFmtId="0" fontId="0" fillId="0" borderId="0" xfId="0"/>
    <xf numFmtId="0" fontId="28" fillId="0" borderId="0" xfId="5" applyFont="1" applyAlignment="1">
      <alignment horizontal="left"/>
    </xf>
    <xf numFmtId="49" fontId="28" fillId="0" borderId="0" xfId="5" applyNumberFormat="1" applyFont="1"/>
    <xf numFmtId="0" fontId="28" fillId="0" borderId="0" xfId="5" applyFont="1" applyAlignment="1">
      <alignment horizontal="center"/>
    </xf>
    <xf numFmtId="0" fontId="27" fillId="0" borderId="0" xfId="0" applyFont="1"/>
    <xf numFmtId="0" fontId="27" fillId="0" borderId="0" xfId="3" applyFont="1" applyAlignment="1">
      <alignment horizontal="left"/>
    </xf>
    <xf numFmtId="0" fontId="28" fillId="0" borderId="0" xfId="5" applyFont="1" applyAlignment="1">
      <alignment horizontal="centerContinuous"/>
    </xf>
    <xf numFmtId="0" fontId="29" fillId="0" borderId="0" xfId="5" applyFont="1" applyAlignment="1">
      <alignment horizontal="center"/>
    </xf>
    <xf numFmtId="0" fontId="27" fillId="0" borderId="0" xfId="3" applyFont="1"/>
    <xf numFmtId="0" fontId="29" fillId="0" borderId="0" xfId="5" applyFont="1"/>
    <xf numFmtId="0" fontId="28" fillId="0" borderId="0" xfId="5" applyFont="1"/>
    <xf numFmtId="0" fontId="30" fillId="0" borderId="0" xfId="5" applyFont="1" applyAlignment="1">
      <alignment horizontal="center"/>
    </xf>
    <xf numFmtId="0" fontId="31" fillId="0" borderId="0" xfId="0" applyFont="1"/>
    <xf numFmtId="0" fontId="29" fillId="0" borderId="0" xfId="5" applyFont="1" applyAlignment="1">
      <alignment horizontal="left"/>
    </xf>
    <xf numFmtId="0" fontId="31" fillId="0" borderId="0" xfId="3" applyFont="1"/>
    <xf numFmtId="0" fontId="28" fillId="0" borderId="0" xfId="5" applyFont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  <xf numFmtId="1" fontId="29" fillId="0" borderId="0" xfId="5" applyNumberFormat="1" applyFont="1" applyAlignment="1">
      <alignment horizontal="center"/>
    </xf>
    <xf numFmtId="164" fontId="28" fillId="0" borderId="0" xfId="1" applyNumberFormat="1" applyFont="1" applyAlignment="1">
      <alignment horizontal="center"/>
    </xf>
    <xf numFmtId="43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2" xfId="0" applyNumberFormat="1" applyFont="1" applyBorder="1"/>
    <xf numFmtId="0" fontId="27" fillId="0" borderId="0" xfId="0" applyFont="1" applyAlignment="1">
      <alignment vertical="top"/>
    </xf>
    <xf numFmtId="49" fontId="29" fillId="0" borderId="0" xfId="5" applyNumberFormat="1" applyFont="1"/>
    <xf numFmtId="164" fontId="27" fillId="0" borderId="0" xfId="1" applyNumberFormat="1" applyFont="1"/>
    <xf numFmtId="0" fontId="27" fillId="0" borderId="0" xfId="0" applyFont="1" applyAlignment="1">
      <alignment horizontal="left"/>
    </xf>
    <xf numFmtId="9" fontId="27" fillId="0" borderId="0" xfId="2" applyFont="1"/>
    <xf numFmtId="164" fontId="27" fillId="0" borderId="0" xfId="0" applyNumberFormat="1" applyFont="1"/>
    <xf numFmtId="164" fontId="29" fillId="0" borderId="3" xfId="1" applyNumberFormat="1" applyFont="1" applyBorder="1" applyAlignment="1">
      <alignment vertical="top"/>
    </xf>
    <xf numFmtId="0" fontId="29" fillId="0" borderId="0" xfId="5" applyFont="1" applyAlignment="1">
      <alignment horizontal="left" vertical="top"/>
    </xf>
    <xf numFmtId="0" fontId="31" fillId="0" borderId="0" xfId="0" applyFont="1" applyAlignment="1">
      <alignment horizontal="center"/>
    </xf>
    <xf numFmtId="49" fontId="0" fillId="0" borderId="0" xfId="0" applyNumberFormat="1"/>
    <xf numFmtId="0" fontId="32" fillId="0" borderId="0" xfId="116" applyFont="1" applyAlignment="1">
      <alignment horizontal="left" vertical="top"/>
    </xf>
    <xf numFmtId="49" fontId="32" fillId="0" borderId="0" xfId="116" applyNumberFormat="1" applyFont="1" applyAlignment="1">
      <alignment horizontal="left" vertical="top"/>
    </xf>
    <xf numFmtId="0" fontId="51" fillId="0" borderId="0" xfId="0" applyFont="1" applyAlignment="1" applyProtection="1">
      <alignment horizontal="left" vertical="top"/>
      <protection locked="0"/>
    </xf>
    <xf numFmtId="0" fontId="0" fillId="0" borderId="0" xfId="0" quotePrefix="1"/>
    <xf numFmtId="0" fontId="31" fillId="0" borderId="0" xfId="0" applyFont="1" applyAlignment="1">
      <alignment horizontal="center" vertical="top"/>
    </xf>
    <xf numFmtId="0" fontId="27" fillId="0" borderId="0" xfId="0" applyFont="1" applyAlignment="1">
      <alignment horizontal="centerContinuous"/>
    </xf>
    <xf numFmtId="9" fontId="27" fillId="0" borderId="0" xfId="2" applyFont="1" applyAlignment="1">
      <alignment horizontal="centerContinuous"/>
    </xf>
    <xf numFmtId="0" fontId="0" fillId="0" borderId="0" xfId="0" applyAlignment="1">
      <alignment horizontal="center"/>
    </xf>
    <xf numFmtId="0" fontId="31" fillId="0" borderId="4" xfId="0" applyFont="1" applyBorder="1" applyAlignment="1">
      <alignment horizontal="centerContinuous" vertical="distributed"/>
    </xf>
    <xf numFmtId="164" fontId="0" fillId="0" borderId="0" xfId="1" applyNumberFormat="1" applyFont="1"/>
    <xf numFmtId="1" fontId="32" fillId="56" borderId="0" xfId="116" applyNumberFormat="1" applyFont="1" applyFill="1" applyAlignment="1">
      <alignment horizontal="left" vertical="top"/>
    </xf>
    <xf numFmtId="49" fontId="32" fillId="56" borderId="0" xfId="116" applyNumberFormat="1" applyFont="1" applyFill="1" applyAlignment="1">
      <alignment horizontal="left" vertical="top"/>
    </xf>
    <xf numFmtId="0" fontId="32" fillId="56" borderId="0" xfId="116" applyFont="1" applyFill="1" applyAlignment="1">
      <alignment horizontal="left" vertical="top"/>
    </xf>
    <xf numFmtId="0" fontId="0" fillId="56" borderId="0" xfId="0" applyFill="1"/>
    <xf numFmtId="0" fontId="27" fillId="0" borderId="0" xfId="0" applyFont="1" applyAlignment="1">
      <alignment horizontal="centerContinuous" vertical="top"/>
    </xf>
    <xf numFmtId="0" fontId="31" fillId="0" borderId="4" xfId="0" applyFont="1" applyBorder="1" applyAlignment="1">
      <alignment horizontal="centerContinuous"/>
    </xf>
    <xf numFmtId="0" fontId="27" fillId="0" borderId="4" xfId="0" applyFont="1" applyBorder="1" applyAlignment="1">
      <alignment horizontal="centerContinuous"/>
    </xf>
    <xf numFmtId="164" fontId="55" fillId="0" borderId="0" xfId="1" applyNumberFormat="1" applyFont="1"/>
    <xf numFmtId="0" fontId="56" fillId="0" borderId="0" xfId="0" applyFont="1"/>
    <xf numFmtId="0" fontId="57" fillId="0" borderId="0" xfId="0" applyFont="1"/>
    <xf numFmtId="0" fontId="0" fillId="0" borderId="0" xfId="0" applyAlignment="1">
      <alignment vertical="top" wrapText="1"/>
    </xf>
    <xf numFmtId="0" fontId="54" fillId="0" borderId="0" xfId="0" applyFont="1" applyAlignment="1">
      <alignment wrapText="1"/>
    </xf>
    <xf numFmtId="0" fontId="58" fillId="0" borderId="0" xfId="0" applyFont="1" applyAlignment="1">
      <alignment horizontal="center" wrapText="1"/>
    </xf>
    <xf numFmtId="0" fontId="54" fillId="0" borderId="0" xfId="0" applyFont="1"/>
    <xf numFmtId="0" fontId="58" fillId="0" borderId="0" xfId="0" applyFont="1" applyAlignment="1">
      <alignment horizontal="center"/>
    </xf>
    <xf numFmtId="0" fontId="58" fillId="0" borderId="0" xfId="0" applyFont="1"/>
    <xf numFmtId="0" fontId="0" fillId="57" borderId="0" xfId="0" applyFill="1" applyAlignment="1">
      <alignment vertical="top"/>
    </xf>
    <xf numFmtId="0" fontId="0" fillId="57" borderId="0" xfId="0" applyFill="1"/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164" fontId="1" fillId="0" borderId="0" xfId="1" applyNumberFormat="1" applyAlignment="1">
      <alignment vertical="top"/>
    </xf>
    <xf numFmtId="0" fontId="0" fillId="60" borderId="0" xfId="0" applyFill="1"/>
    <xf numFmtId="164" fontId="1" fillId="0" borderId="3" xfId="1" applyNumberFormat="1" applyBorder="1" applyAlignment="1">
      <alignment vertical="top"/>
    </xf>
    <xf numFmtId="0" fontId="0" fillId="0" borderId="0" xfId="0" applyAlignment="1">
      <alignment horizontal="center" vertical="top"/>
    </xf>
    <xf numFmtId="0" fontId="59" fillId="0" borderId="0" xfId="0" applyFont="1" applyAlignment="1">
      <alignment vertical="top" wrapText="1"/>
    </xf>
    <xf numFmtId="0" fontId="60" fillId="63" borderId="0" xfId="0" applyFont="1" applyFill="1"/>
    <xf numFmtId="0" fontId="0" fillId="63" borderId="0" xfId="0" applyFill="1"/>
    <xf numFmtId="0" fontId="0" fillId="65" borderId="0" xfId="0" applyFill="1"/>
    <xf numFmtId="0" fontId="31" fillId="0" borderId="2" xfId="0" applyFont="1" applyBorder="1" applyAlignment="1">
      <alignment horizontal="center" vertical="top" wrapText="1"/>
    </xf>
    <xf numFmtId="0" fontId="61" fillId="0" borderId="0" xfId="0" applyFont="1" applyAlignment="1">
      <alignment vertical="top" wrapText="1"/>
    </xf>
    <xf numFmtId="0" fontId="28" fillId="0" borderId="0" xfId="5" applyFont="1" applyAlignment="1">
      <alignment horizontal="left" vertical="top"/>
    </xf>
    <xf numFmtId="0" fontId="31" fillId="0" borderId="4" xfId="0" applyFont="1" applyBorder="1" applyAlignment="1">
      <alignment horizontal="center" vertical="top" wrapText="1"/>
    </xf>
    <xf numFmtId="0" fontId="31" fillId="0" borderId="0" xfId="0" applyFont="1" applyAlignment="1">
      <alignment horizontal="centerContinuous"/>
    </xf>
    <xf numFmtId="9" fontId="27" fillId="0" borderId="2" xfId="2" applyFont="1" applyBorder="1"/>
    <xf numFmtId="9" fontId="27" fillId="0" borderId="3" xfId="2" applyFont="1" applyBorder="1"/>
    <xf numFmtId="164" fontId="33" fillId="0" borderId="0" xfId="1" applyNumberFormat="1" applyFont="1"/>
    <xf numFmtId="164" fontId="0" fillId="0" borderId="0" xfId="1" applyNumberFormat="1" applyFont="1" applyAlignment="1">
      <alignment horizontal="left" indent="2"/>
    </xf>
    <xf numFmtId="164" fontId="1" fillId="0" borderId="0" xfId="1" applyNumberFormat="1"/>
    <xf numFmtId="164" fontId="0" fillId="0" borderId="0" xfId="1" applyNumberFormat="1" applyFont="1" applyAlignment="1">
      <alignment horizontal="left" indent="1"/>
    </xf>
    <xf numFmtId="49" fontId="59" fillId="0" borderId="0" xfId="0" applyNumberFormat="1" applyFont="1" applyAlignment="1">
      <alignment vertical="top"/>
    </xf>
    <xf numFmtId="0" fontId="59" fillId="0" borderId="0" xfId="0" applyFont="1" applyAlignment="1">
      <alignment horizontal="center" vertical="top"/>
    </xf>
    <xf numFmtId="0" fontId="59" fillId="0" borderId="0" xfId="0" applyFont="1" applyAlignment="1">
      <alignment vertical="top"/>
    </xf>
    <xf numFmtId="164" fontId="59" fillId="0" borderId="0" xfId="1" applyNumberFormat="1" applyFont="1" applyAlignment="1">
      <alignment vertical="top"/>
    </xf>
    <xf numFmtId="164" fontId="1" fillId="0" borderId="0" xfId="1" applyNumberFormat="1" applyFill="1" applyAlignment="1">
      <alignment vertical="top"/>
    </xf>
    <xf numFmtId="9" fontId="27" fillId="0" borderId="0" xfId="2" applyFont="1" applyFill="1"/>
    <xf numFmtId="49" fontId="0" fillId="67" borderId="0" xfId="0" applyNumberFormat="1" applyFill="1" applyAlignment="1">
      <alignment vertical="top"/>
    </xf>
    <xf numFmtId="49" fontId="0" fillId="67" borderId="0" xfId="0" applyNumberFormat="1" applyFill="1" applyAlignment="1">
      <alignment vertical="top" wrapText="1"/>
    </xf>
    <xf numFmtId="0" fontId="0" fillId="67" borderId="0" xfId="0" applyFill="1" applyAlignment="1">
      <alignment vertical="top" wrapText="1"/>
    </xf>
    <xf numFmtId="0" fontId="0" fillId="67" borderId="0" xfId="0" applyFill="1" applyAlignment="1">
      <alignment horizontal="center" vertical="top"/>
    </xf>
    <xf numFmtId="0" fontId="0" fillId="67" borderId="0" xfId="0" applyFill="1" applyAlignment="1">
      <alignment vertical="top"/>
    </xf>
    <xf numFmtId="164" fontId="1" fillId="67" borderId="0" xfId="1" applyNumberFormat="1" applyFill="1" applyAlignment="1">
      <alignment vertical="top"/>
    </xf>
    <xf numFmtId="0" fontId="61" fillId="67" borderId="0" xfId="0" applyFont="1" applyFill="1" applyAlignment="1">
      <alignment vertical="top" wrapText="1"/>
    </xf>
    <xf numFmtId="49" fontId="32" fillId="0" borderId="0" xfId="116" applyNumberFormat="1" applyFont="1" applyFill="1" applyAlignment="1">
      <alignment horizontal="left" vertical="top"/>
    </xf>
    <xf numFmtId="0" fontId="0" fillId="0" borderId="0" xfId="0" applyAlignment="1">
      <alignment horizontal="left"/>
    </xf>
    <xf numFmtId="43" fontId="28" fillId="0" borderId="0" xfId="0" applyNumberFormat="1" applyFont="1" applyFill="1" applyAlignment="1">
      <alignment horizontal="center"/>
    </xf>
    <xf numFmtId="0" fontId="27" fillId="0" borderId="0" xfId="0" applyFont="1" applyFill="1"/>
    <xf numFmtId="0" fontId="27" fillId="0" borderId="0" xfId="0" applyFont="1" applyFill="1" applyAlignment="1">
      <alignment vertical="top"/>
    </xf>
    <xf numFmtId="0" fontId="27" fillId="0" borderId="0" xfId="0" applyFont="1" applyFill="1" applyAlignment="1">
      <alignment horizontal="centerContinuous" vertical="top"/>
    </xf>
    <xf numFmtId="0" fontId="31" fillId="0" borderId="4" xfId="0" applyFont="1" applyFill="1" applyBorder="1" applyAlignment="1">
      <alignment horizontal="centerContinuous" vertical="distributed"/>
    </xf>
    <xf numFmtId="0" fontId="31" fillId="0" borderId="4" xfId="0" applyFont="1" applyFill="1" applyBorder="1" applyAlignment="1">
      <alignment horizontal="center" vertical="top" wrapText="1"/>
    </xf>
    <xf numFmtId="0" fontId="31" fillId="0" borderId="0" xfId="0" applyFont="1" applyFill="1" applyAlignment="1">
      <alignment horizontal="center" vertical="top" wrapText="1"/>
    </xf>
    <xf numFmtId="164" fontId="27" fillId="0" borderId="0" xfId="1" applyNumberFormat="1" applyFont="1" applyFill="1"/>
    <xf numFmtId="164" fontId="27" fillId="0" borderId="2" xfId="0" applyNumberFormat="1" applyFont="1" applyFill="1" applyBorder="1"/>
    <xf numFmtId="164" fontId="27" fillId="0" borderId="0" xfId="0" applyNumberFormat="1" applyFont="1" applyFill="1"/>
    <xf numFmtId="41" fontId="27" fillId="0" borderId="0" xfId="0" applyNumberFormat="1" applyFont="1" applyFill="1"/>
    <xf numFmtId="164" fontId="27" fillId="0" borderId="2" xfId="0" applyNumberFormat="1" applyFont="1" applyFill="1" applyBorder="1" applyAlignment="1">
      <alignment vertical="top"/>
    </xf>
    <xf numFmtId="164" fontId="33" fillId="0" borderId="0" xfId="1" applyNumberFormat="1" applyFont="1" applyFill="1"/>
    <xf numFmtId="164" fontId="1" fillId="0" borderId="0" xfId="1" applyNumberFormat="1" applyFill="1"/>
    <xf numFmtId="164" fontId="0" fillId="0" borderId="3" xfId="1" applyNumberFormat="1" applyFont="1" applyFill="1" applyBorder="1"/>
    <xf numFmtId="164" fontId="27" fillId="0" borderId="29" xfId="0" applyNumberFormat="1" applyFont="1" applyFill="1" applyBorder="1"/>
    <xf numFmtId="164" fontId="1" fillId="0" borderId="0" xfId="1" applyNumberFormat="1" applyBorder="1"/>
    <xf numFmtId="0" fontId="27" fillId="0" borderId="0" xfId="0" applyFont="1" applyBorder="1" applyAlignment="1">
      <alignment vertical="top"/>
    </xf>
    <xf numFmtId="164" fontId="0" fillId="0" borderId="0" xfId="1" applyNumberFormat="1" applyFont="1" applyBorder="1"/>
    <xf numFmtId="164" fontId="27" fillId="0" borderId="0" xfId="0" applyNumberFormat="1" applyFont="1" applyBorder="1"/>
    <xf numFmtId="164" fontId="0" fillId="0" borderId="0" xfId="1" applyNumberFormat="1" applyFont="1" applyAlignment="1">
      <alignment horizontal="right"/>
    </xf>
    <xf numFmtId="0" fontId="27" fillId="0" borderId="0" xfId="0" applyFont="1" applyAlignment="1">
      <alignment horizontal="right" vertical="top"/>
    </xf>
    <xf numFmtId="0" fontId="31" fillId="0" borderId="4" xfId="0" applyFont="1" applyBorder="1" applyAlignment="1">
      <alignment horizontal="center" vertical="top" wrapText="1"/>
    </xf>
    <xf numFmtId="0" fontId="0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164" fontId="0" fillId="0" borderId="0" xfId="1" applyNumberFormat="1" applyFont="1" applyFill="1" applyAlignment="1"/>
    <xf numFmtId="0" fontId="0" fillId="0" borderId="0" xfId="0" applyFont="1" applyFill="1" applyAlignment="1"/>
    <xf numFmtId="0" fontId="0" fillId="0" borderId="0" xfId="0" applyFont="1" applyAlignment="1"/>
    <xf numFmtId="164" fontId="0" fillId="0" borderId="0" xfId="1" applyNumberFormat="1" applyFont="1" applyAlignment="1"/>
    <xf numFmtId="164" fontId="0" fillId="0" borderId="0" xfId="1" applyNumberFormat="1" applyFont="1" applyFill="1" applyBorder="1" applyAlignment="1"/>
    <xf numFmtId="0" fontId="62" fillId="0" borderId="24" xfId="0" applyFont="1" applyBorder="1" applyAlignment="1" applyProtection="1">
      <alignment horizontal="center"/>
      <protection locked="0"/>
    </xf>
    <xf numFmtId="0" fontId="0" fillId="62" borderId="28" xfId="1" applyNumberFormat="1" applyFont="1" applyFill="1" applyBorder="1" applyAlignment="1">
      <alignment horizontal="centerContinuous"/>
    </xf>
    <xf numFmtId="0" fontId="0" fillId="61" borderId="28" xfId="1" applyNumberFormat="1" applyFont="1" applyFill="1" applyBorder="1" applyAlignment="1">
      <alignment horizontal="centerContinuous"/>
    </xf>
    <xf numFmtId="0" fontId="0" fillId="0" borderId="0" xfId="1" applyNumberFormat="1" applyFont="1" applyFill="1" applyBorder="1" applyAlignment="1">
      <alignment horizontal="centerContinuous"/>
    </xf>
    <xf numFmtId="49" fontId="0" fillId="58" borderId="2" xfId="1" applyNumberFormat="1" applyFont="1" applyFill="1" applyBorder="1" applyAlignment="1">
      <alignment horizontal="centerContinuous"/>
    </xf>
    <xf numFmtId="0" fontId="0" fillId="58" borderId="2" xfId="1" applyNumberFormat="1" applyFont="1" applyFill="1" applyBorder="1" applyAlignment="1">
      <alignment horizontal="centerContinuous"/>
    </xf>
    <xf numFmtId="0" fontId="62" fillId="0" borderId="35" xfId="0" applyFont="1" applyBorder="1" applyAlignment="1" applyProtection="1">
      <alignment horizontal="center" vertical="top"/>
      <protection locked="0"/>
    </xf>
    <xf numFmtId="0" fontId="62" fillId="0" borderId="36" xfId="0" applyFont="1" applyBorder="1" applyAlignment="1" applyProtection="1">
      <alignment horizontal="center" vertical="top"/>
      <protection locked="0"/>
    </xf>
    <xf numFmtId="0" fontId="0" fillId="0" borderId="25" xfId="0" applyFont="1" applyBorder="1" applyAlignment="1" applyProtection="1">
      <alignment horizontal="center" vertical="top" wrapText="1"/>
      <protection locked="0"/>
    </xf>
    <xf numFmtId="164" fontId="0" fillId="64" borderId="1" xfId="1" applyNumberFormat="1" applyFont="1" applyFill="1" applyBorder="1" applyAlignment="1">
      <alignment horizontal="center" vertical="top" wrapText="1"/>
    </xf>
    <xf numFmtId="164" fontId="62" fillId="64" borderId="1" xfId="166" applyNumberFormat="1" applyFont="1" applyFill="1" applyBorder="1" applyAlignment="1" applyProtection="1">
      <alignment horizontal="center" vertical="top" wrapText="1"/>
      <protection locked="0"/>
    </xf>
    <xf numFmtId="164" fontId="62" fillId="64" borderId="1" xfId="1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ont="1" applyAlignment="1">
      <alignment horizontal="center" vertical="top" wrapText="1"/>
    </xf>
    <xf numFmtId="164" fontId="0" fillId="62" borderId="1" xfId="1" applyNumberFormat="1" applyFont="1" applyFill="1" applyBorder="1" applyAlignment="1">
      <alignment horizontal="center" vertical="top" wrapText="1"/>
    </xf>
    <xf numFmtId="164" fontId="62" fillId="68" borderId="1" xfId="166" applyNumberFormat="1" applyFont="1" applyFill="1" applyBorder="1" applyAlignment="1" applyProtection="1">
      <alignment horizontal="center" vertical="top" wrapText="1"/>
      <protection locked="0"/>
    </xf>
    <xf numFmtId="164" fontId="62" fillId="68" borderId="1" xfId="1" applyNumberFormat="1" applyFont="1" applyFill="1" applyBorder="1" applyAlignment="1" applyProtection="1">
      <alignment horizontal="center" vertical="top" wrapText="1"/>
      <protection locked="0"/>
    </xf>
    <xf numFmtId="164" fontId="0" fillId="61" borderId="1" xfId="1" applyNumberFormat="1" applyFont="1" applyFill="1" applyBorder="1" applyAlignment="1">
      <alignment horizontal="center" vertical="top" wrapText="1"/>
    </xf>
    <xf numFmtId="164" fontId="62" fillId="66" borderId="1" xfId="166" applyNumberFormat="1" applyFont="1" applyFill="1" applyBorder="1" applyAlignment="1" applyProtection="1">
      <alignment horizontal="center" vertical="top" wrapText="1"/>
      <protection locked="0"/>
    </xf>
    <xf numFmtId="164" fontId="62" fillId="66" borderId="1" xfId="1" applyNumberFormat="1" applyFont="1" applyFill="1" applyBorder="1" applyAlignment="1" applyProtection="1">
      <alignment horizontal="center" vertical="top" wrapText="1"/>
      <protection locked="0"/>
    </xf>
    <xf numFmtId="164" fontId="0" fillId="59" borderId="1" xfId="1" applyNumberFormat="1" applyFont="1" applyFill="1" applyBorder="1" applyAlignment="1">
      <alignment horizontal="center" vertical="top" wrapText="1"/>
    </xf>
    <xf numFmtId="164" fontId="62" fillId="69" borderId="1" xfId="166" applyNumberFormat="1" applyFont="1" applyFill="1" applyBorder="1" applyAlignment="1" applyProtection="1">
      <alignment horizontal="center" vertical="top" wrapText="1"/>
      <protection locked="0"/>
    </xf>
    <xf numFmtId="164" fontId="62" fillId="69" borderId="1" xfId="1" applyNumberFormat="1" applyFont="1" applyFill="1" applyBorder="1" applyAlignment="1" applyProtection="1">
      <alignment horizontal="center" vertical="top" wrapText="1"/>
      <protection locked="0"/>
    </xf>
    <xf numFmtId="164" fontId="62" fillId="69" borderId="27" xfId="1" applyNumberFormat="1" applyFont="1" applyFill="1" applyBorder="1" applyAlignment="1" applyProtection="1">
      <alignment horizontal="center" vertical="top" wrapText="1"/>
      <protection locked="0"/>
    </xf>
    <xf numFmtId="164" fontId="62" fillId="0" borderId="0" xfId="1" applyNumberFormat="1" applyFont="1" applyFill="1" applyBorder="1" applyAlignment="1" applyProtection="1">
      <alignment horizontal="center" vertical="top" wrapText="1"/>
      <protection locked="0"/>
    </xf>
    <xf numFmtId="164" fontId="0" fillId="58" borderId="32" xfId="1" applyNumberFormat="1" applyFont="1" applyFill="1" applyBorder="1" applyAlignment="1">
      <alignment horizontal="center" vertical="top" wrapText="1"/>
    </xf>
    <xf numFmtId="164" fontId="0" fillId="58" borderId="30" xfId="1" applyNumberFormat="1" applyFont="1" applyFill="1" applyBorder="1" applyAlignment="1">
      <alignment horizontal="center" vertical="top" wrapText="1"/>
    </xf>
    <xf numFmtId="164" fontId="62" fillId="70" borderId="33" xfId="1" applyNumberFormat="1" applyFont="1" applyFill="1" applyBorder="1" applyAlignment="1" applyProtection="1">
      <alignment horizontal="center" vertical="top" wrapText="1"/>
      <protection locked="0"/>
    </xf>
    <xf numFmtId="0" fontId="62" fillId="0" borderId="1" xfId="0" applyFont="1" applyBorder="1" applyAlignment="1" applyProtection="1">
      <alignment horizontal="left" vertical="top"/>
      <protection locked="0"/>
    </xf>
    <xf numFmtId="0" fontId="62" fillId="55" borderId="34" xfId="0" applyFont="1" applyFill="1" applyBorder="1" applyAlignment="1" applyProtection="1">
      <alignment horizontal="left"/>
      <protection locked="0"/>
    </xf>
    <xf numFmtId="0" fontId="62" fillId="55" borderId="24" xfId="0" applyFont="1" applyFill="1" applyBorder="1" applyAlignment="1" applyProtection="1">
      <alignment horizontal="left"/>
      <protection locked="0"/>
    </xf>
    <xf numFmtId="37" fontId="59" fillId="64" borderId="1" xfId="0" applyNumberFormat="1" applyFont="1" applyFill="1" applyBorder="1"/>
    <xf numFmtId="164" fontId="0" fillId="62" borderId="30" xfId="1" applyNumberFormat="1" applyFont="1" applyFill="1" applyBorder="1" applyAlignment="1">
      <alignment horizontal="right" vertical="top" wrapText="1"/>
    </xf>
    <xf numFmtId="37" fontId="59" fillId="62" borderId="1" xfId="0" applyNumberFormat="1" applyFont="1" applyFill="1" applyBorder="1"/>
    <xf numFmtId="164" fontId="0" fillId="61" borderId="30" xfId="1" applyNumberFormat="1" applyFont="1" applyFill="1" applyBorder="1" applyAlignment="1">
      <alignment horizontal="right" vertical="top" wrapText="1"/>
    </xf>
    <xf numFmtId="164" fontId="62" fillId="66" borderId="1" xfId="166" applyNumberFormat="1" applyFont="1" applyFill="1" applyBorder="1" applyAlignment="1" applyProtection="1">
      <alignment horizontal="right" vertical="top" wrapText="1"/>
      <protection locked="0"/>
    </xf>
    <xf numFmtId="37" fontId="59" fillId="61" borderId="1" xfId="0" applyNumberFormat="1" applyFont="1" applyFill="1" applyBorder="1" applyAlignment="1">
      <alignment horizontal="right"/>
    </xf>
    <xf numFmtId="164" fontId="0" fillId="59" borderId="30" xfId="1" applyNumberFormat="1" applyFont="1" applyFill="1" applyBorder="1" applyAlignment="1">
      <alignment horizontal="right" vertical="top" wrapText="1"/>
    </xf>
    <xf numFmtId="164" fontId="62" fillId="69" borderId="1" xfId="166" applyNumberFormat="1" applyFont="1" applyFill="1" applyBorder="1" applyAlignment="1" applyProtection="1">
      <alignment horizontal="right" vertical="top" wrapText="1"/>
      <protection locked="0"/>
    </xf>
    <xf numFmtId="37" fontId="59" fillId="59" borderId="27" xfId="0" applyNumberFormat="1" applyFont="1" applyFill="1" applyBorder="1" applyAlignment="1">
      <alignment horizontal="right"/>
    </xf>
    <xf numFmtId="0" fontId="62" fillId="55" borderId="1" xfId="0" applyFont="1" applyFill="1" applyBorder="1" applyAlignment="1" applyProtection="1">
      <alignment horizontal="left"/>
      <protection locked="0"/>
    </xf>
    <xf numFmtId="164" fontId="0" fillId="62" borderId="1" xfId="1" applyNumberFormat="1" applyFont="1" applyFill="1" applyBorder="1" applyAlignment="1"/>
    <xf numFmtId="164" fontId="0" fillId="61" borderId="1" xfId="1" applyNumberFormat="1" applyFont="1" applyFill="1" applyBorder="1" applyAlignment="1">
      <alignment horizontal="right"/>
    </xf>
    <xf numFmtId="164" fontId="0" fillId="59" borderId="1" xfId="1" applyNumberFormat="1" applyFont="1" applyFill="1" applyBorder="1" applyAlignment="1">
      <alignment horizontal="right"/>
    </xf>
    <xf numFmtId="0" fontId="0" fillId="59" borderId="1" xfId="0" applyFont="1" applyFill="1" applyBorder="1" applyAlignment="1">
      <alignment horizontal="right"/>
    </xf>
    <xf numFmtId="37" fontId="59" fillId="0" borderId="0" xfId="0" applyNumberFormat="1" applyFont="1" applyFill="1" applyBorder="1"/>
    <xf numFmtId="164" fontId="0" fillId="58" borderId="32" xfId="1" applyNumberFormat="1" applyFont="1" applyFill="1" applyBorder="1" applyAlignment="1"/>
    <xf numFmtId="164" fontId="0" fillId="58" borderId="30" xfId="1" applyNumberFormat="1" applyFont="1" applyFill="1" applyBorder="1" applyAlignment="1"/>
    <xf numFmtId="37" fontId="59" fillId="58" borderId="33" xfId="0" applyNumberFormat="1" applyFont="1" applyFill="1" applyBorder="1"/>
    <xf numFmtId="37" fontId="59" fillId="58" borderId="27" xfId="0" applyNumberFormat="1" applyFont="1" applyFill="1" applyBorder="1"/>
    <xf numFmtId="0" fontId="0" fillId="0" borderId="1" xfId="0" applyFont="1" applyBorder="1" applyAlignment="1"/>
    <xf numFmtId="164" fontId="62" fillId="70" borderId="27" xfId="1" applyNumberFormat="1" applyFont="1" applyFill="1" applyBorder="1" applyAlignment="1" applyProtection="1">
      <alignment horizontal="center" vertical="top" wrapText="1"/>
      <protection locked="0"/>
    </xf>
    <xf numFmtId="164" fontId="0" fillId="64" borderId="1" xfId="1" applyNumberFormat="1" applyFont="1" applyFill="1" applyBorder="1" applyAlignment="1">
      <alignment horizontal="right"/>
    </xf>
    <xf numFmtId="0" fontId="62" fillId="0" borderId="1" xfId="0" applyFont="1" applyFill="1" applyBorder="1" applyAlignment="1" applyProtection="1">
      <alignment horizontal="left"/>
      <protection locked="0"/>
    </xf>
    <xf numFmtId="0" fontId="62" fillId="0" borderId="1" xfId="0" applyFont="1" applyBorder="1" applyAlignment="1" applyProtection="1">
      <alignment horizontal="right"/>
      <protection locked="0"/>
    </xf>
    <xf numFmtId="166" fontId="62" fillId="0" borderId="26" xfId="0" applyNumberFormat="1" applyFont="1" applyBorder="1" applyAlignment="1" applyProtection="1">
      <alignment horizontal="right"/>
      <protection locked="0"/>
    </xf>
    <xf numFmtId="164" fontId="0" fillId="0" borderId="1" xfId="1" applyNumberFormat="1" applyFont="1" applyFill="1" applyBorder="1" applyAlignment="1"/>
    <xf numFmtId="164" fontId="33" fillId="0" borderId="1" xfId="1" applyNumberFormat="1" applyFont="1" applyFill="1" applyBorder="1" applyAlignment="1"/>
    <xf numFmtId="0" fontId="33" fillId="0" borderId="0" xfId="0" applyFont="1" applyAlignment="1"/>
    <xf numFmtId="164" fontId="33" fillId="0" borderId="1" xfId="1" applyNumberFormat="1" applyFont="1" applyBorder="1" applyAlignment="1"/>
    <xf numFmtId="164" fontId="0" fillId="0" borderId="27" xfId="1" applyNumberFormat="1" applyFont="1" applyBorder="1" applyAlignment="1"/>
    <xf numFmtId="164" fontId="0" fillId="0" borderId="28" xfId="1" applyNumberFormat="1" applyFont="1" applyBorder="1" applyAlignment="1"/>
    <xf numFmtId="164" fontId="0" fillId="0" borderId="1" xfId="1" applyNumberFormat="1" applyFont="1" applyBorder="1" applyAlignment="1"/>
    <xf numFmtId="164" fontId="0" fillId="0" borderId="0" xfId="0" applyNumberFormat="1" applyFont="1" applyFill="1" applyAlignment="1"/>
    <xf numFmtId="164" fontId="0" fillId="0" borderId="0" xfId="0" applyNumberFormat="1" applyFont="1" applyAlignment="1"/>
    <xf numFmtId="43" fontId="0" fillId="0" borderId="0" xfId="0" applyNumberFormat="1" applyFont="1" applyAlignment="1"/>
    <xf numFmtId="43" fontId="0" fillId="0" borderId="0" xfId="1" applyFont="1" applyAlignment="1"/>
    <xf numFmtId="164" fontId="62" fillId="64" borderId="1" xfId="166" applyNumberFormat="1" applyFont="1" applyFill="1" applyBorder="1" applyAlignment="1" applyProtection="1">
      <alignment horizontal="right" vertical="top" wrapText="1"/>
      <protection locked="0"/>
    </xf>
    <xf numFmtId="164" fontId="0" fillId="64" borderId="1" xfId="0" applyNumberFormat="1" applyFont="1" applyFill="1" applyBorder="1" applyAlignment="1">
      <alignment horizontal="right"/>
    </xf>
    <xf numFmtId="166" fontId="62" fillId="0" borderId="1" xfId="0" applyNumberFormat="1" applyFont="1" applyBorder="1" applyAlignment="1" applyProtection="1">
      <alignment horizontal="left"/>
      <protection locked="0"/>
    </xf>
    <xf numFmtId="9" fontId="27" fillId="0" borderId="0" xfId="2" applyFont="1" applyBorder="1"/>
    <xf numFmtId="164" fontId="29" fillId="0" borderId="0" xfId="1" applyNumberFormat="1" applyFont="1" applyBorder="1" applyAlignment="1">
      <alignment vertical="top"/>
    </xf>
    <xf numFmtId="0" fontId="27" fillId="0" borderId="0" xfId="0" applyFont="1" applyBorder="1"/>
    <xf numFmtId="0" fontId="28" fillId="0" borderId="0" xfId="5" applyFont="1" applyBorder="1"/>
    <xf numFmtId="0" fontId="29" fillId="0" borderId="0" xfId="5" applyFont="1" applyBorder="1" applyAlignment="1">
      <alignment horizontal="left"/>
    </xf>
    <xf numFmtId="164" fontId="27" fillId="0" borderId="4" xfId="1" applyNumberFormat="1" applyFont="1" applyBorder="1"/>
    <xf numFmtId="164" fontId="27" fillId="0" borderId="4" xfId="1" applyNumberFormat="1" applyFont="1" applyFill="1" applyBorder="1"/>
    <xf numFmtId="37" fontId="59" fillId="59" borderId="0" xfId="0" applyNumberFormat="1" applyFont="1" applyFill="1" applyBorder="1" applyAlignment="1">
      <alignment horizontal="right"/>
    </xf>
    <xf numFmtId="37" fontId="59" fillId="59" borderId="1" xfId="0" applyNumberFormat="1" applyFont="1" applyFill="1" applyBorder="1" applyAlignment="1">
      <alignment horizontal="right"/>
    </xf>
    <xf numFmtId="164" fontId="0" fillId="59" borderId="1" xfId="1" applyNumberFormat="1" applyFont="1" applyFill="1" applyBorder="1" applyAlignment="1">
      <alignment horizontal="left"/>
    </xf>
    <xf numFmtId="164" fontId="0" fillId="0" borderId="0" xfId="1" applyNumberFormat="1" applyFont="1" applyAlignment="1">
      <alignment horizontal="left"/>
    </xf>
    <xf numFmtId="49" fontId="0" fillId="59" borderId="4" xfId="1" applyNumberFormat="1" applyFont="1" applyFill="1" applyBorder="1" applyAlignment="1">
      <alignment horizontal="left"/>
    </xf>
    <xf numFmtId="37" fontId="59" fillId="59" borderId="1" xfId="0" applyNumberFormat="1" applyFont="1" applyFill="1" applyBorder="1" applyAlignment="1">
      <alignment horizontal="left"/>
    </xf>
    <xf numFmtId="164" fontId="0" fillId="0" borderId="30" xfId="1" applyNumberFormat="1" applyFont="1" applyBorder="1" applyAlignment="1">
      <alignment horizontal="left"/>
    </xf>
    <xf numFmtId="0" fontId="0" fillId="0" borderId="0" xfId="0" applyFont="1" applyAlignment="1">
      <alignment horizontal="right"/>
    </xf>
    <xf numFmtId="164" fontId="33" fillId="0" borderId="1" xfId="1" applyNumberFormat="1" applyFont="1" applyBorder="1" applyAlignment="1">
      <alignment horizontal="right"/>
    </xf>
    <xf numFmtId="164" fontId="0" fillId="0" borderId="0" xfId="0" applyNumberFormat="1" applyFont="1" applyAlignment="1">
      <alignment horizontal="right"/>
    </xf>
    <xf numFmtId="0" fontId="27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9" fontId="27" fillId="0" borderId="0" xfId="2" applyFont="1" applyAlignment="1">
      <alignment horizontal="left" vertical="center" wrapText="1"/>
    </xf>
    <xf numFmtId="0" fontId="31" fillId="0" borderId="4" xfId="0" applyFont="1" applyBorder="1" applyAlignment="1">
      <alignment horizontal="center" vertical="distributed"/>
    </xf>
    <xf numFmtId="0" fontId="31" fillId="0" borderId="4" xfId="0" applyFont="1" applyBorder="1" applyAlignment="1">
      <alignment horizontal="center" vertical="top" wrapText="1"/>
    </xf>
    <xf numFmtId="49" fontId="0" fillId="64" borderId="31" xfId="1" applyNumberFormat="1" applyFont="1" applyFill="1" applyBorder="1" applyAlignment="1">
      <alignment horizontal="center"/>
    </xf>
    <xf numFmtId="49" fontId="0" fillId="64" borderId="2" xfId="1" applyNumberFormat="1" applyFont="1" applyFill="1" applyBorder="1" applyAlignment="1">
      <alignment horizontal="center"/>
    </xf>
    <xf numFmtId="49" fontId="0" fillId="64" borderId="28" xfId="1" applyNumberFormat="1" applyFont="1" applyFill="1" applyBorder="1" applyAlignment="1">
      <alignment horizontal="center"/>
    </xf>
    <xf numFmtId="49" fontId="0" fillId="62" borderId="27" xfId="1" applyNumberFormat="1" applyFont="1" applyFill="1" applyBorder="1" applyAlignment="1">
      <alignment horizontal="center"/>
    </xf>
    <xf numFmtId="49" fontId="0" fillId="62" borderId="2" xfId="1" applyNumberFormat="1" applyFont="1" applyFill="1" applyBorder="1" applyAlignment="1">
      <alignment horizontal="center"/>
    </xf>
    <xf numFmtId="49" fontId="0" fillId="61" borderId="27" xfId="1" applyNumberFormat="1" applyFont="1" applyFill="1" applyBorder="1" applyAlignment="1">
      <alignment horizontal="center"/>
    </xf>
    <xf numFmtId="49" fontId="0" fillId="61" borderId="2" xfId="1" applyNumberFormat="1" applyFont="1" applyFill="1" applyBorder="1" applyAlignment="1">
      <alignment horizontal="center"/>
    </xf>
    <xf numFmtId="49" fontId="0" fillId="61" borderId="28" xfId="1" applyNumberFormat="1" applyFont="1" applyFill="1" applyBorder="1" applyAlignment="1">
      <alignment horizontal="center"/>
    </xf>
    <xf numFmtId="49" fontId="0" fillId="59" borderId="27" xfId="1" applyNumberFormat="1" applyFont="1" applyFill="1" applyBorder="1" applyAlignment="1">
      <alignment horizontal="center"/>
    </xf>
    <xf numFmtId="49" fontId="0" fillId="59" borderId="2" xfId="1" applyNumberFormat="1" applyFont="1" applyFill="1" applyBorder="1" applyAlignment="1">
      <alignment horizontal="center"/>
    </xf>
    <xf numFmtId="49" fontId="0" fillId="59" borderId="2" xfId="1" applyNumberFormat="1" applyFont="1" applyFill="1" applyBorder="1" applyAlignment="1">
      <alignment horizontal="right"/>
    </xf>
    <xf numFmtId="0" fontId="0" fillId="67" borderId="4" xfId="0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wrapText="1"/>
    </xf>
  </cellXfs>
  <cellStyles count="565">
    <cellStyle name="20% - Accent1" xfId="140" builtinId="30" customBuiltin="1"/>
    <cellStyle name="20% - Accent1 2" xfId="9"/>
    <cellStyle name="20% - Accent1 2 2" xfId="499"/>
    <cellStyle name="20% - Accent1 2 3" xfId="427"/>
    <cellStyle name="20% - Accent1 3" xfId="10"/>
    <cellStyle name="20% - Accent1 4" xfId="11"/>
    <cellStyle name="20% - Accent1 4 2" xfId="458"/>
    <cellStyle name="20% - Accent1 5" xfId="442"/>
    <cellStyle name="20% - Accent1 6" xfId="520"/>
    <cellStyle name="20% - Accent1 7" xfId="539"/>
    <cellStyle name="20% - Accent2" xfId="144" builtinId="34" customBuiltin="1"/>
    <cellStyle name="20% - Accent2 2" xfId="12"/>
    <cellStyle name="20% - Accent2 2 2" xfId="500"/>
    <cellStyle name="20% - Accent2 2 3" xfId="429"/>
    <cellStyle name="20% - Accent2 3" xfId="13"/>
    <cellStyle name="20% - Accent2 4" xfId="14"/>
    <cellStyle name="20% - Accent2 4 2" xfId="460"/>
    <cellStyle name="20% - Accent2 5" xfId="443"/>
    <cellStyle name="20% - Accent2 6" xfId="522"/>
    <cellStyle name="20% - Accent2 7" xfId="541"/>
    <cellStyle name="20% - Accent3" xfId="148" builtinId="38" customBuiltin="1"/>
    <cellStyle name="20% - Accent3 2" xfId="15"/>
    <cellStyle name="20% - Accent3 2 2" xfId="501"/>
    <cellStyle name="20% - Accent3 2 3" xfId="431"/>
    <cellStyle name="20% - Accent3 3" xfId="16"/>
    <cellStyle name="20% - Accent3 4" xfId="17"/>
    <cellStyle name="20% - Accent3 4 2" xfId="462"/>
    <cellStyle name="20% - Accent3 5" xfId="444"/>
    <cellStyle name="20% - Accent3 6" xfId="524"/>
    <cellStyle name="20% - Accent3 7" xfId="543"/>
    <cellStyle name="20% - Accent4" xfId="152" builtinId="42" customBuiltin="1"/>
    <cellStyle name="20% - Accent4 2" xfId="18"/>
    <cellStyle name="20% - Accent4 2 2" xfId="502"/>
    <cellStyle name="20% - Accent4 2 3" xfId="433"/>
    <cellStyle name="20% - Accent4 3" xfId="19"/>
    <cellStyle name="20% - Accent4 4" xfId="20"/>
    <cellStyle name="20% - Accent4 4 2" xfId="464"/>
    <cellStyle name="20% - Accent4 5" xfId="445"/>
    <cellStyle name="20% - Accent4 6" xfId="526"/>
    <cellStyle name="20% - Accent4 7" xfId="545"/>
    <cellStyle name="20% - Accent5" xfId="156" builtinId="46" customBuiltin="1"/>
    <cellStyle name="20% - Accent5 2" xfId="21"/>
    <cellStyle name="20% - Accent5 2 2" xfId="503"/>
    <cellStyle name="20% - Accent5 2 3" xfId="435"/>
    <cellStyle name="20% - Accent5 3" xfId="22"/>
    <cellStyle name="20% - Accent5 4" xfId="23"/>
    <cellStyle name="20% - Accent5 4 2" xfId="466"/>
    <cellStyle name="20% - Accent5 5" xfId="446"/>
    <cellStyle name="20% - Accent5 6" xfId="528"/>
    <cellStyle name="20% - Accent5 7" xfId="547"/>
    <cellStyle name="20% - Accent6" xfId="160" builtinId="50" customBuiltin="1"/>
    <cellStyle name="20% - Accent6 2" xfId="24"/>
    <cellStyle name="20% - Accent6 2 2" xfId="504"/>
    <cellStyle name="20% - Accent6 2 3" xfId="437"/>
    <cellStyle name="20% - Accent6 3" xfId="25"/>
    <cellStyle name="20% - Accent6 4" xfId="26"/>
    <cellStyle name="20% - Accent6 4 2" xfId="468"/>
    <cellStyle name="20% - Accent6 5" xfId="447"/>
    <cellStyle name="20% - Accent6 6" xfId="530"/>
    <cellStyle name="20% - Accent6 7" xfId="549"/>
    <cellStyle name="40% - Accent1" xfId="141" builtinId="31" customBuiltin="1"/>
    <cellStyle name="40% - Accent1 2" xfId="27"/>
    <cellStyle name="40% - Accent1 2 2" xfId="505"/>
    <cellStyle name="40% - Accent1 2 3" xfId="428"/>
    <cellStyle name="40% - Accent1 3" xfId="28"/>
    <cellStyle name="40% - Accent1 4" xfId="29"/>
    <cellStyle name="40% - Accent1 4 2" xfId="459"/>
    <cellStyle name="40% - Accent1 5" xfId="448"/>
    <cellStyle name="40% - Accent1 6" xfId="521"/>
    <cellStyle name="40% - Accent1 7" xfId="540"/>
    <cellStyle name="40% - Accent2" xfId="145" builtinId="35" customBuiltin="1"/>
    <cellStyle name="40% - Accent2 2" xfId="30"/>
    <cellStyle name="40% - Accent2 2 2" xfId="506"/>
    <cellStyle name="40% - Accent2 2 3" xfId="430"/>
    <cellStyle name="40% - Accent2 3" xfId="31"/>
    <cellStyle name="40% - Accent2 4" xfId="32"/>
    <cellStyle name="40% - Accent2 4 2" xfId="461"/>
    <cellStyle name="40% - Accent2 5" xfId="449"/>
    <cellStyle name="40% - Accent2 6" xfId="523"/>
    <cellStyle name="40% - Accent2 7" xfId="542"/>
    <cellStyle name="40% - Accent3" xfId="149" builtinId="39" customBuiltin="1"/>
    <cellStyle name="40% - Accent3 2" xfId="33"/>
    <cellStyle name="40% - Accent3 2 2" xfId="507"/>
    <cellStyle name="40% - Accent3 2 3" xfId="432"/>
    <cellStyle name="40% - Accent3 3" xfId="34"/>
    <cellStyle name="40% - Accent3 4" xfId="35"/>
    <cellStyle name="40% - Accent3 4 2" xfId="463"/>
    <cellStyle name="40% - Accent3 5" xfId="450"/>
    <cellStyle name="40% - Accent3 6" xfId="525"/>
    <cellStyle name="40% - Accent3 7" xfId="544"/>
    <cellStyle name="40% - Accent4" xfId="153" builtinId="43" customBuiltin="1"/>
    <cellStyle name="40% - Accent4 2" xfId="36"/>
    <cellStyle name="40% - Accent4 2 2" xfId="508"/>
    <cellStyle name="40% - Accent4 2 3" xfId="434"/>
    <cellStyle name="40% - Accent4 3" xfId="37"/>
    <cellStyle name="40% - Accent4 4" xfId="38"/>
    <cellStyle name="40% - Accent4 4 2" xfId="465"/>
    <cellStyle name="40% - Accent4 5" xfId="451"/>
    <cellStyle name="40% - Accent4 6" xfId="527"/>
    <cellStyle name="40% - Accent4 7" xfId="546"/>
    <cellStyle name="40% - Accent5" xfId="157" builtinId="47" customBuiltin="1"/>
    <cellStyle name="40% - Accent5 2" xfId="39"/>
    <cellStyle name="40% - Accent5 2 2" xfId="509"/>
    <cellStyle name="40% - Accent5 2 3" xfId="436"/>
    <cellStyle name="40% - Accent5 3" xfId="40"/>
    <cellStyle name="40% - Accent5 4" xfId="41"/>
    <cellStyle name="40% - Accent5 4 2" xfId="467"/>
    <cellStyle name="40% - Accent5 5" xfId="452"/>
    <cellStyle name="40% - Accent5 6" xfId="529"/>
    <cellStyle name="40% - Accent5 7" xfId="548"/>
    <cellStyle name="40% - Accent6" xfId="161" builtinId="51" customBuiltin="1"/>
    <cellStyle name="40% - Accent6 2" xfId="42"/>
    <cellStyle name="40% - Accent6 2 2" xfId="510"/>
    <cellStyle name="40% - Accent6 2 3" xfId="438"/>
    <cellStyle name="40% - Accent6 3" xfId="43"/>
    <cellStyle name="40% - Accent6 4" xfId="44"/>
    <cellStyle name="40% - Accent6 4 2" xfId="469"/>
    <cellStyle name="40% - Accent6 5" xfId="453"/>
    <cellStyle name="40% - Accent6 6" xfId="531"/>
    <cellStyle name="40% - Accent6 7" xfId="550"/>
    <cellStyle name="60% - Accent1" xfId="142" builtinId="32" customBuiltin="1"/>
    <cellStyle name="60% - Accent1 2" xfId="45"/>
    <cellStyle name="60% - Accent1 3" xfId="471"/>
    <cellStyle name="60% - Accent2" xfId="146" builtinId="36" customBuiltin="1"/>
    <cellStyle name="60% - Accent2 2" xfId="46"/>
    <cellStyle name="60% - Accent2 3" xfId="472"/>
    <cellStyle name="60% - Accent3" xfId="150" builtinId="40" customBuiltin="1"/>
    <cellStyle name="60% - Accent3 2" xfId="47"/>
    <cellStyle name="60% - Accent3 3" xfId="473"/>
    <cellStyle name="60% - Accent4" xfId="154" builtinId="44" customBuiltin="1"/>
    <cellStyle name="60% - Accent4 2" xfId="48"/>
    <cellStyle name="60% - Accent4 3" xfId="474"/>
    <cellStyle name="60% - Accent5" xfId="158" builtinId="48" customBuiltin="1"/>
    <cellStyle name="60% - Accent5 2" xfId="49"/>
    <cellStyle name="60% - Accent5 3" xfId="475"/>
    <cellStyle name="60% - Accent6" xfId="162" builtinId="52" customBuiltin="1"/>
    <cellStyle name="60% - Accent6 2" xfId="50"/>
    <cellStyle name="60% - Accent6 3" xfId="476"/>
    <cellStyle name="Accent1" xfId="139" builtinId="29" customBuiltin="1"/>
    <cellStyle name="Accent1 2" xfId="51"/>
    <cellStyle name="Accent1 3" xfId="477"/>
    <cellStyle name="Accent2" xfId="143" builtinId="33" customBuiltin="1"/>
    <cellStyle name="Accent2 2" xfId="52"/>
    <cellStyle name="Accent2 3" xfId="478"/>
    <cellStyle name="Accent3" xfId="147" builtinId="37" customBuiltin="1"/>
    <cellStyle name="Accent3 2" xfId="53"/>
    <cellStyle name="Accent3 3" xfId="479"/>
    <cellStyle name="Accent4" xfId="151" builtinId="41" customBuiltin="1"/>
    <cellStyle name="Accent4 2" xfId="54"/>
    <cellStyle name="Accent4 3" xfId="480"/>
    <cellStyle name="Accent5" xfId="155" builtinId="45" customBuiltin="1"/>
    <cellStyle name="Accent5 2" xfId="55"/>
    <cellStyle name="Accent5 3" xfId="481"/>
    <cellStyle name="Accent6" xfId="159" builtinId="49" customBuiltin="1"/>
    <cellStyle name="Accent6 2" xfId="56"/>
    <cellStyle name="Accent6 3" xfId="482"/>
    <cellStyle name="Bad" xfId="128" builtinId="27" customBuiltin="1"/>
    <cellStyle name="Bad 2" xfId="57"/>
    <cellStyle name="Bad 3" xfId="483"/>
    <cellStyle name="Calculation" xfId="132" builtinId="22" customBuiltin="1"/>
    <cellStyle name="Calculation 2" xfId="58"/>
    <cellStyle name="Calculation 3" xfId="484"/>
    <cellStyle name="Check Cell" xfId="134" builtinId="23" customBuiltin="1"/>
    <cellStyle name="Check Cell 2" xfId="59"/>
    <cellStyle name="Check Cell 3" xfId="485"/>
    <cellStyle name="Comma" xfId="1" builtinId="3"/>
    <cellStyle name="Comma 10" xfId="424"/>
    <cellStyle name="Comma 10 2" xfId="440"/>
    <cellStyle name="Comma 10 2 2" xfId="517"/>
    <cellStyle name="Comma 10 3" xfId="455"/>
    <cellStyle name="Comma 11" xfId="562"/>
    <cellStyle name="Comma 12" xfId="564"/>
    <cellStyle name="Comma 2" xfId="8"/>
    <cellStyle name="Comma 2 2" xfId="60"/>
    <cellStyle name="Comma 2 2 2" xfId="61"/>
    <cellStyle name="Comma 2 2 2 2" xfId="165"/>
    <cellStyle name="Comma 2 2 2 2 2" xfId="515"/>
    <cellStyle name="Comma 2 2 3" xfId="560"/>
    <cellStyle name="Comma 2 3" xfId="62"/>
    <cellStyle name="Comma 2 3 2" xfId="167"/>
    <cellStyle name="Comma 2 3 2 2" xfId="168"/>
    <cellStyle name="Comma 2 3 3" xfId="166"/>
    <cellStyle name="Comma 2 4" xfId="63"/>
    <cellStyle name="Comma 2 4 2" xfId="170"/>
    <cellStyle name="Comma 2 4 2 2" xfId="171"/>
    <cellStyle name="Comma 2 4 2 2 2" xfId="172"/>
    <cellStyle name="Comma 2 4 2 3" xfId="173"/>
    <cellStyle name="Comma 2 4 3" xfId="174"/>
    <cellStyle name="Comma 2 4 3 2" xfId="175"/>
    <cellStyle name="Comma 2 4 4" xfId="176"/>
    <cellStyle name="Comma 2 4 5" xfId="169"/>
    <cellStyle name="Comma 2 5" xfId="177"/>
    <cellStyle name="Comma 2 6" xfId="164"/>
    <cellStyle name="Comma 3" xfId="64"/>
    <cellStyle name="Comma 3 2" xfId="103"/>
    <cellStyle name="Comma 3 2 2" xfId="178"/>
    <cellStyle name="Comma 3 2 2 2" xfId="179"/>
    <cellStyle name="Comma 3 2 2 2 2" xfId="180"/>
    <cellStyle name="Comma 3 2 2 2 2 2" xfId="181"/>
    <cellStyle name="Comma 3 2 2 2 3" xfId="182"/>
    <cellStyle name="Comma 3 2 2 3" xfId="183"/>
    <cellStyle name="Comma 3 2 2 3 2" xfId="184"/>
    <cellStyle name="Comma 3 2 2 4" xfId="185"/>
    <cellStyle name="Comma 3 2 2 4 2" xfId="186"/>
    <cellStyle name="Comma 3 2 2 5" xfId="187"/>
    <cellStyle name="Comma 3 2 3" xfId="188"/>
    <cellStyle name="Comma 3 2 3 2" xfId="189"/>
    <cellStyle name="Comma 3 2 3 2 2" xfId="190"/>
    <cellStyle name="Comma 3 2 3 3" xfId="191"/>
    <cellStyle name="Comma 3 2 4" xfId="192"/>
    <cellStyle name="Comma 3 2 4 2" xfId="193"/>
    <cellStyle name="Comma 3 2 5" xfId="194"/>
    <cellStyle name="Comma 3 2 5 2" xfId="195"/>
    <cellStyle name="Comma 3 2 6" xfId="196"/>
    <cellStyle name="Comma 3 3" xfId="104"/>
    <cellStyle name="Comma 3 3 2" xfId="198"/>
    <cellStyle name="Comma 3 3 2 2" xfId="199"/>
    <cellStyle name="Comma 3 3 3" xfId="197"/>
    <cellStyle name="Comma 3 4" xfId="200"/>
    <cellStyle name="Comma 3 4 2" xfId="201"/>
    <cellStyle name="Comma 3 4 2 2" xfId="202"/>
    <cellStyle name="Comma 3 4 2 2 2" xfId="203"/>
    <cellStyle name="Comma 3 4 2 3" xfId="204"/>
    <cellStyle name="Comma 3 4 3" xfId="205"/>
    <cellStyle name="Comma 3 4 3 2" xfId="206"/>
    <cellStyle name="Comma 3 4 4" xfId="207"/>
    <cellStyle name="Comma 3 4 5" xfId="421"/>
    <cellStyle name="Comma 3 5" xfId="208"/>
    <cellStyle name="Comma 3 5 2" xfId="209"/>
    <cellStyle name="Comma 3 5 2 2" xfId="210"/>
    <cellStyle name="Comma 3 5 3" xfId="211"/>
    <cellStyle name="Comma 3 6" xfId="212"/>
    <cellStyle name="Comma 3 6 2" xfId="213"/>
    <cellStyle name="Comma 3 7" xfId="214"/>
    <cellStyle name="Comma 4" xfId="65"/>
    <cellStyle name="Comma 4 2" xfId="216"/>
    <cellStyle name="Comma 4 2 2" xfId="217"/>
    <cellStyle name="Comma 4 2 2 2" xfId="218"/>
    <cellStyle name="Comma 4 2 3" xfId="219"/>
    <cellStyle name="Comma 4 2 3 2" xfId="220"/>
    <cellStyle name="Comma 4 2 4" xfId="221"/>
    <cellStyle name="Comma 4 2 5" xfId="416"/>
    <cellStyle name="Comma 4 3" xfId="222"/>
    <cellStyle name="Comma 4 3 2" xfId="223"/>
    <cellStyle name="Comma 4 3 3" xfId="417"/>
    <cellStyle name="Comma 4 4" xfId="224"/>
    <cellStyle name="Comma 4 4 2" xfId="225"/>
    <cellStyle name="Comma 4 5" xfId="226"/>
    <cellStyle name="Comma 4 6" xfId="215"/>
    <cellStyle name="Comma 5" xfId="117"/>
    <cellStyle name="Comma 5 2" xfId="228"/>
    <cellStyle name="Comma 5 3" xfId="229"/>
    <cellStyle name="Comma 5 3 2" xfId="230"/>
    <cellStyle name="Comma 5 4" xfId="227"/>
    <cellStyle name="Comma 6" xfId="120"/>
    <cellStyle name="Comma 6 2" xfId="231"/>
    <cellStyle name="Comma 6 2 2" xfId="232"/>
    <cellStyle name="Comma 6 2 3" xfId="533"/>
    <cellStyle name="Comma 6 3" xfId="233"/>
    <cellStyle name="Comma 7" xfId="4"/>
    <cellStyle name="Comma 7 2" xfId="235"/>
    <cellStyle name="Comma 7 3" xfId="234"/>
    <cellStyle name="Comma 8" xfId="236"/>
    <cellStyle name="Comma 8 2" xfId="537"/>
    <cellStyle name="Comma 8 2 2" xfId="556"/>
    <cellStyle name="Comma 8 3" xfId="554"/>
    <cellStyle name="Comma 9" xfId="415"/>
    <cellStyle name="Comma0" xfId="66"/>
    <cellStyle name="Comma0 - Style1" xfId="67"/>
    <cellStyle name="Comma0 10" xfId="237"/>
    <cellStyle name="Comma0 11" xfId="238"/>
    <cellStyle name="Comma0 12" xfId="239"/>
    <cellStyle name="Comma0 13" xfId="240"/>
    <cellStyle name="Comma0 14" xfId="241"/>
    <cellStyle name="Comma0 15" xfId="242"/>
    <cellStyle name="Comma0 16" xfId="243"/>
    <cellStyle name="Comma0 17" xfId="244"/>
    <cellStyle name="Comma0 18" xfId="245"/>
    <cellStyle name="Comma0 19" xfId="246"/>
    <cellStyle name="Comma0 2" xfId="105"/>
    <cellStyle name="Comma0 20" xfId="247"/>
    <cellStyle name="Comma0 21" xfId="248"/>
    <cellStyle name="Comma0 22" xfId="249"/>
    <cellStyle name="Comma0 23" xfId="250"/>
    <cellStyle name="Comma0 24" xfId="251"/>
    <cellStyle name="Comma0 25" xfId="252"/>
    <cellStyle name="Comma0 26" xfId="253"/>
    <cellStyle name="Comma0 27" xfId="254"/>
    <cellStyle name="Comma0 28" xfId="255"/>
    <cellStyle name="Comma0 29" xfId="256"/>
    <cellStyle name="Comma0 3" xfId="257"/>
    <cellStyle name="Comma0 30" xfId="258"/>
    <cellStyle name="Comma0 31" xfId="259"/>
    <cellStyle name="Comma0 32" xfId="260"/>
    <cellStyle name="Comma0 33" xfId="261"/>
    <cellStyle name="Comma0 34" xfId="262"/>
    <cellStyle name="Comma0 35" xfId="263"/>
    <cellStyle name="Comma0 36" xfId="264"/>
    <cellStyle name="Comma0 37" xfId="265"/>
    <cellStyle name="Comma0 38" xfId="266"/>
    <cellStyle name="Comma0 39" xfId="267"/>
    <cellStyle name="Comma0 4" xfId="268"/>
    <cellStyle name="Comma0 5" xfId="269"/>
    <cellStyle name="Comma0 6" xfId="270"/>
    <cellStyle name="Comma0 7" xfId="271"/>
    <cellStyle name="Comma0 8" xfId="272"/>
    <cellStyle name="Comma0 9" xfId="273"/>
    <cellStyle name="Comma1 - Style1" xfId="68"/>
    <cellStyle name="Currency 2" xfId="7"/>
    <cellStyle name="Currency 2 2" xfId="274"/>
    <cellStyle name="Currency 3" xfId="69"/>
    <cellStyle name="Currency 3 2" xfId="276"/>
    <cellStyle name="Currency 3 2 2" xfId="277"/>
    <cellStyle name="Currency 3 2 2 2" xfId="278"/>
    <cellStyle name="Currency 3 2 2 2 2" xfId="279"/>
    <cellStyle name="Currency 3 2 2 3" xfId="280"/>
    <cellStyle name="Currency 3 2 3" xfId="281"/>
    <cellStyle name="Currency 3 2 3 2" xfId="282"/>
    <cellStyle name="Currency 3 2 4" xfId="283"/>
    <cellStyle name="Currency 3 3" xfId="284"/>
    <cellStyle name="Currency 3 3 2" xfId="285"/>
    <cellStyle name="Currency 3 3 2 2" xfId="286"/>
    <cellStyle name="Currency 3 3 3" xfId="287"/>
    <cellStyle name="Currency 3 4" xfId="288"/>
    <cellStyle name="Currency 3 4 2" xfId="289"/>
    <cellStyle name="Currency 3 5" xfId="290"/>
    <cellStyle name="Currency 3 6" xfId="291"/>
    <cellStyle name="Currency 3 7" xfId="275"/>
    <cellStyle name="Currency 4" xfId="292"/>
    <cellStyle name="Currency 4 2" xfId="293"/>
    <cellStyle name="Currency 4 2 2" xfId="557"/>
    <cellStyle name="Currency 4 3" xfId="536"/>
    <cellStyle name="Currency 5" xfId="294"/>
    <cellStyle name="Currency 5 2" xfId="295"/>
    <cellStyle name="Currency0" xfId="70"/>
    <cellStyle name="Currency0 2" xfId="106"/>
    <cellStyle name="Date" xfId="71"/>
    <cellStyle name="Date 2" xfId="107"/>
    <cellStyle name="Explanatory Text" xfId="137" builtinId="53" customBuiltin="1"/>
    <cellStyle name="Explanatory Text 2" xfId="72"/>
    <cellStyle name="Explanatory Text 3" xfId="486"/>
    <cellStyle name="Fixed" xfId="73"/>
    <cellStyle name="Fixed 2" xfId="108"/>
    <cellStyle name="Good" xfId="127" builtinId="26" customBuiltin="1"/>
    <cellStyle name="Good 2" xfId="74"/>
    <cellStyle name="Good 3" xfId="487"/>
    <cellStyle name="Heading 1" xfId="123" builtinId="16" customBuiltin="1"/>
    <cellStyle name="Heading 1 2" xfId="75"/>
    <cellStyle name="Heading 1 2 2" xfId="297"/>
    <cellStyle name="Heading 1 2 2 2" xfId="511"/>
    <cellStyle name="Heading 1 2 3" xfId="296"/>
    <cellStyle name="Heading 1 3" xfId="76"/>
    <cellStyle name="Heading 2" xfId="124" builtinId="17" customBuiltin="1"/>
    <cellStyle name="Heading 2 2" xfId="77"/>
    <cellStyle name="Heading 2 2 2" xfId="299"/>
    <cellStyle name="Heading 2 2 2 2" xfId="512"/>
    <cellStyle name="Heading 2 2 3" xfId="298"/>
    <cellStyle name="Heading 2 3" xfId="78"/>
    <cellStyle name="Heading 3" xfId="125" builtinId="18" customBuiltin="1"/>
    <cellStyle name="Heading 3 2" xfId="79"/>
    <cellStyle name="Heading 3 3" xfId="488"/>
    <cellStyle name="Heading 4" xfId="126" builtinId="19" customBuiltin="1"/>
    <cellStyle name="Heading 4 2" xfId="80"/>
    <cellStyle name="Heading 4 3" xfId="489"/>
    <cellStyle name="Input" xfId="130" builtinId="20" customBuiltin="1"/>
    <cellStyle name="Input 2" xfId="81"/>
    <cellStyle name="Input 3" xfId="490"/>
    <cellStyle name="Linked Cell" xfId="133" builtinId="24" customBuiltin="1"/>
    <cellStyle name="Linked Cell 2" xfId="82"/>
    <cellStyle name="Linked Cell 3" xfId="491"/>
    <cellStyle name="Neutral" xfId="129" builtinId="28" customBuiltin="1"/>
    <cellStyle name="Neutral 2" xfId="83"/>
    <cellStyle name="Neutral 3" xfId="492"/>
    <cellStyle name="Normal" xfId="0" builtinId="0"/>
    <cellStyle name="Normal 10" xfId="116"/>
    <cellStyle name="Normal 10 2" xfId="414"/>
    <cellStyle name="Normal 11" xfId="118"/>
    <cellStyle name="Normal 11 2" xfId="439"/>
    <cellStyle name="Normal 11 2 2" xfId="516"/>
    <cellStyle name="Normal 11 3" xfId="454"/>
    <cellStyle name="Normal 11 4" xfId="423"/>
    <cellStyle name="Normal 12" xfId="119"/>
    <cellStyle name="Normal 13" xfId="3"/>
    <cellStyle name="Normal 14" xfId="163"/>
    <cellStyle name="Normal 14 2" xfId="551"/>
    <cellStyle name="Normal 15" xfId="384"/>
    <cellStyle name="Normal 15 2" xfId="552"/>
    <cellStyle name="Normal 16" xfId="561"/>
    <cellStyle name="Normal 17" xfId="553"/>
    <cellStyle name="Normal 18" xfId="563"/>
    <cellStyle name="Normal 2" xfId="84"/>
    <cellStyle name="Normal 2 2" xfId="85"/>
    <cellStyle name="Normal 2 2 2" xfId="86"/>
    <cellStyle name="Normal 2 2 2 2" xfId="302"/>
    <cellStyle name="Normal 2 2 2 3" xfId="301"/>
    <cellStyle name="Normal 2 2 3" xfId="300"/>
    <cellStyle name="Normal 2 2 3 2" xfId="559"/>
    <cellStyle name="Normal 2 3" xfId="87"/>
    <cellStyle name="Normal 2 3 2" xfId="497"/>
    <cellStyle name="Normal 2 4" xfId="6"/>
    <cellStyle name="Normal 2 4 2" xfId="558"/>
    <cellStyle name="Normal 3" xfId="88"/>
    <cellStyle name="Normal 3 2" xfId="89"/>
    <cellStyle name="Normal 3 2 2" xfId="115"/>
    <cellStyle name="Normal 3 2 2 2" xfId="304"/>
    <cellStyle name="Normal 3 2 2 2 2" xfId="305"/>
    <cellStyle name="Normal 3 2 2 2 2 2" xfId="306"/>
    <cellStyle name="Normal 3 2 2 2 3" xfId="307"/>
    <cellStyle name="Normal 3 2 2 3" xfId="308"/>
    <cellStyle name="Normal 3 2 2 3 2" xfId="309"/>
    <cellStyle name="Normal 3 2 2 4" xfId="310"/>
    <cellStyle name="Normal 3 2 2 4 2" xfId="311"/>
    <cellStyle name="Normal 3 2 2 5" xfId="312"/>
    <cellStyle name="Normal 3 2 3" xfId="313"/>
    <cellStyle name="Normal 3 2 3 2" xfId="314"/>
    <cellStyle name="Normal 3 2 4" xfId="303"/>
    <cellStyle name="Normal 3 3" xfId="109"/>
    <cellStyle name="Normal 3 3 2" xfId="316"/>
    <cellStyle name="Normal 3 3 2 2" xfId="317"/>
    <cellStyle name="Normal 3 3 3" xfId="315"/>
    <cellStyle name="Normal 3 4" xfId="318"/>
    <cellStyle name="Normal 3 4 2" xfId="319"/>
    <cellStyle name="Normal 3 4 2 2" xfId="320"/>
    <cellStyle name="Normal 3 4 2 2 2" xfId="321"/>
    <cellStyle name="Normal 3 4 2 3" xfId="322"/>
    <cellStyle name="Normal 3 4 3" xfId="323"/>
    <cellStyle name="Normal 3 4 3 2" xfId="324"/>
    <cellStyle name="Normal 3 4 4" xfId="325"/>
    <cellStyle name="Normal 3 5" xfId="326"/>
    <cellStyle name="Normal 3 5 2" xfId="327"/>
    <cellStyle name="Normal 3 5 2 2" xfId="328"/>
    <cellStyle name="Normal 3 5 3" xfId="329"/>
    <cellStyle name="Normal 3 6" xfId="330"/>
    <cellStyle name="Normal 3 6 2" xfId="331"/>
    <cellStyle name="Normal 3 7" xfId="332"/>
    <cellStyle name="Normal 4" xfId="90"/>
    <cellStyle name="Normal 4 2" xfId="102"/>
    <cellStyle name="Normal 4 2 2" xfId="334"/>
    <cellStyle name="Normal 4 2 2 2" xfId="335"/>
    <cellStyle name="Normal 4 2 2 2 2" xfId="336"/>
    <cellStyle name="Normal 4 2 2 3" xfId="337"/>
    <cellStyle name="Normal 4 2 3" xfId="338"/>
    <cellStyle name="Normal 4 2 3 2" xfId="339"/>
    <cellStyle name="Normal 4 2 4" xfId="340"/>
    <cellStyle name="Normal 4 2 5" xfId="333"/>
    <cellStyle name="Normal 4 3" xfId="341"/>
    <cellStyle name="Normal 4 3 2" xfId="342"/>
    <cellStyle name="Normal 4 3 2 2" xfId="343"/>
    <cellStyle name="Normal 4 3 3" xfId="344"/>
    <cellStyle name="Normal 4 3 4" xfId="418"/>
    <cellStyle name="Normal 4 4" xfId="345"/>
    <cellStyle name="Normal 4 4 2" xfId="346"/>
    <cellStyle name="Normal 4 5" xfId="347"/>
    <cellStyle name="Normal 4 6" xfId="348"/>
    <cellStyle name="Normal 5" xfId="91"/>
    <cellStyle name="Normal 5 2" xfId="110"/>
    <cellStyle name="Normal 5 2 2" xfId="498"/>
    <cellStyle name="Normal 5 3" xfId="426"/>
    <cellStyle name="Normal 5 4" xfId="535"/>
    <cellStyle name="Normal 5 5" xfId="420"/>
    <cellStyle name="Normal 6" xfId="111"/>
    <cellStyle name="Normal 6 2" xfId="349"/>
    <cellStyle name="Normal 6 2 2" xfId="350"/>
    <cellStyle name="Normal 6 2 2 2" xfId="351"/>
    <cellStyle name="Normal 6 2 2 2 2" xfId="352"/>
    <cellStyle name="Normal 6 2 2 3" xfId="353"/>
    <cellStyle name="Normal 6 2 3" xfId="354"/>
    <cellStyle name="Normal 6 2 3 2" xfId="355"/>
    <cellStyle name="Normal 6 2 4" xfId="356"/>
    <cellStyle name="Normal 6 2 4 2" xfId="357"/>
    <cellStyle name="Normal 6 2 5" xfId="358"/>
    <cellStyle name="Normal 6 2 6" xfId="532"/>
    <cellStyle name="Normal 6 3" xfId="359"/>
    <cellStyle name="Normal 6 3 2" xfId="360"/>
    <cellStyle name="Normal 6 3 2 2" xfId="361"/>
    <cellStyle name="Normal 6 3 3" xfId="362"/>
    <cellStyle name="Normal 6 3 4" xfId="470"/>
    <cellStyle name="Normal 6 4" xfId="363"/>
    <cellStyle name="Normal 6 4 2" xfId="364"/>
    <cellStyle name="Normal 6 5" xfId="365"/>
    <cellStyle name="Normal 6 5 2" xfId="366"/>
    <cellStyle name="Normal 6 6" xfId="367"/>
    <cellStyle name="Normal 7" xfId="5"/>
    <cellStyle name="Normal 7 2" xfId="369"/>
    <cellStyle name="Normal 7 2 2" xfId="370"/>
    <cellStyle name="Normal 7 2 2 2" xfId="371"/>
    <cellStyle name="Normal 7 2 3" xfId="372"/>
    <cellStyle name="Normal 7 3" xfId="373"/>
    <cellStyle name="Normal 7 3 2" xfId="374"/>
    <cellStyle name="Normal 7 4" xfId="375"/>
    <cellStyle name="Normal 7 4 2" xfId="376"/>
    <cellStyle name="Normal 7 5" xfId="377"/>
    <cellStyle name="Normal 7 6" xfId="368"/>
    <cellStyle name="Normal 8" xfId="92"/>
    <cellStyle name="Normal 8 2" xfId="379"/>
    <cellStyle name="Normal 8 2 2" xfId="380"/>
    <cellStyle name="Normal 8 3" xfId="381"/>
    <cellStyle name="Normal 8 4" xfId="378"/>
    <cellStyle name="Normal 9" xfId="112"/>
    <cellStyle name="Normal 9 2" xfId="383"/>
    <cellStyle name="Normal 9 3" xfId="382"/>
    <cellStyle name="Normal 9 3 2" xfId="555"/>
    <cellStyle name="Note" xfId="136" builtinId="10" customBuiltin="1"/>
    <cellStyle name="Note 2" xfId="93"/>
    <cellStyle name="Note 2 2" xfId="441"/>
    <cellStyle name="Note 2 2 2" xfId="513"/>
    <cellStyle name="Note 2 3" xfId="518"/>
    <cellStyle name="Note 2 4" xfId="456"/>
    <cellStyle name="Note 2 5" xfId="425"/>
    <cellStyle name="Note 3" xfId="493"/>
    <cellStyle name="Note 4" xfId="457"/>
    <cellStyle name="Note 5" xfId="519"/>
    <cellStyle name="Note 6" xfId="538"/>
    <cellStyle name="Output" xfId="131" builtinId="21" customBuiltin="1"/>
    <cellStyle name="Output 2" xfId="94"/>
    <cellStyle name="Output 3" xfId="494"/>
    <cellStyle name="Percent" xfId="2" builtinId="5"/>
    <cellStyle name="Percent 2" xfId="95"/>
    <cellStyle name="Percent 2 2" xfId="385"/>
    <cellStyle name="Percent 2 2 2" xfId="386"/>
    <cellStyle name="Percent 2 3" xfId="387"/>
    <cellStyle name="Percent 2 3 2" xfId="422"/>
    <cellStyle name="Percent 3" xfId="96"/>
    <cellStyle name="Percent 3 2" xfId="113"/>
    <cellStyle name="Percent 3 2 2" xfId="389"/>
    <cellStyle name="Percent 3 2 2 2" xfId="390"/>
    <cellStyle name="Percent 3 2 2 2 2" xfId="391"/>
    <cellStyle name="Percent 3 2 2 3" xfId="392"/>
    <cellStyle name="Percent 3 2 3" xfId="393"/>
    <cellStyle name="Percent 3 2 3 2" xfId="394"/>
    <cellStyle name="Percent 3 2 4" xfId="395"/>
    <cellStyle name="Percent 3 2 5" xfId="388"/>
    <cellStyle name="Percent 3 3" xfId="396"/>
    <cellStyle name="Percent 3 3 2" xfId="397"/>
    <cellStyle name="Percent 3 3 2 2" xfId="398"/>
    <cellStyle name="Percent 3 3 3" xfId="399"/>
    <cellStyle name="Percent 3 4" xfId="400"/>
    <cellStyle name="Percent 3 4 2" xfId="401"/>
    <cellStyle name="Percent 3 5" xfId="402"/>
    <cellStyle name="Percent 3 6" xfId="403"/>
    <cellStyle name="Percent 4" xfId="114"/>
    <cellStyle name="Percent 4 2" xfId="405"/>
    <cellStyle name="Percent 4 2 2" xfId="534"/>
    <cellStyle name="Percent 4 3" xfId="406"/>
    <cellStyle name="Percent 4 4" xfId="404"/>
    <cellStyle name="Percent 5" xfId="121"/>
    <cellStyle name="Percent 5 2" xfId="407"/>
    <cellStyle name="Percent 5 2 2" xfId="408"/>
    <cellStyle name="Percent 5 3" xfId="409"/>
    <cellStyle name="Percent 6" xfId="101"/>
    <cellStyle name="Percent 6 2" xfId="411"/>
    <cellStyle name="Percent 6 3" xfId="410"/>
    <cellStyle name="Percent 7" xfId="419"/>
    <cellStyle name="Title" xfId="122" builtinId="15" customBuiltin="1"/>
    <cellStyle name="Title 2" xfId="97"/>
    <cellStyle name="Title 3" xfId="495"/>
    <cellStyle name="Total" xfId="138" builtinId="25" customBuiltin="1"/>
    <cellStyle name="Total 2" xfId="98"/>
    <cellStyle name="Total 2 2" xfId="413"/>
    <cellStyle name="Total 2 2 2" xfId="514"/>
    <cellStyle name="Total 2 3" xfId="412"/>
    <cellStyle name="Total 3" xfId="99"/>
    <cellStyle name="Warning Text" xfId="135" builtinId="11" customBuiltin="1"/>
    <cellStyle name="Warning Text 2" xfId="100"/>
    <cellStyle name="Warning Text 3" xfId="496"/>
  </cellStyles>
  <dxfs count="0"/>
  <tableStyles count="0" defaultTableStyle="TableStyleMedium2" defaultPivotStyle="PivotStyleLight16"/>
  <colors>
    <mruColors>
      <color rgb="FFFF33CC"/>
      <color rgb="FF0000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\priv\Budget\FY2017-18\General%20Fund\2017-18%20Exception%20Increase%20Justification%20Form%20BR-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\priv\Budget\FY2015-16\Departments\Admin%20Services\CM%20decision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(24)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Expense%20Report%2010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equests"/>
      <sheetName val="Instruction on Preparing"/>
      <sheetName val="Sheet3"/>
    </sheetNames>
    <sheetDataSet>
      <sheetData sheetId="0"/>
      <sheetData sheetId="1"/>
      <sheetData sheetId="2">
        <row r="1">
          <cell r="A1" t="str">
            <v>Administrative Services</v>
          </cell>
        </row>
        <row r="2">
          <cell r="A2" t="str">
            <v>City Attorney</v>
          </cell>
        </row>
        <row r="3">
          <cell r="A3" t="str">
            <v>City Auditor</v>
          </cell>
        </row>
        <row r="4">
          <cell r="A4" t="str">
            <v>City Clerk</v>
          </cell>
        </row>
        <row r="5">
          <cell r="A5" t="str">
            <v>City Council</v>
          </cell>
        </row>
        <row r="6">
          <cell r="A6" t="str">
            <v>City Manager</v>
          </cell>
        </row>
        <row r="7">
          <cell r="A7" t="str">
            <v>Community Development Department</v>
          </cell>
        </row>
        <row r="8">
          <cell r="A8" t="str">
            <v>Community Services</v>
          </cell>
        </row>
        <row r="9">
          <cell r="A9" t="str">
            <v>Economic Development Department</v>
          </cell>
        </row>
        <row r="10">
          <cell r="A10" t="str">
            <v xml:space="preserve">Fire </v>
          </cell>
        </row>
        <row r="11">
          <cell r="A11" t="str">
            <v>Human resources</v>
          </cell>
        </row>
        <row r="12">
          <cell r="A12" t="str">
            <v>Information Technology</v>
          </cell>
        </row>
        <row r="13">
          <cell r="A13" t="str">
            <v>Non-departmental</v>
          </cell>
        </row>
        <row r="14">
          <cell r="A14" t="str">
            <v>Police</v>
          </cell>
        </row>
        <row r="15">
          <cell r="A15" t="str">
            <v>Public Works</v>
          </cell>
        </row>
        <row r="16">
          <cell r="A16" t="str">
            <v>Municipal Utilities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isting Service Levels"/>
      <sheetName val="New Requests"/>
      <sheetName val="Sheet3"/>
    </sheetNames>
    <sheetDataSet>
      <sheetData sheetId="0"/>
      <sheetData sheetId="1">
        <row r="4">
          <cell r="U4" t="str">
            <v>Mission Critical</v>
          </cell>
        </row>
        <row r="5">
          <cell r="U5" t="str">
            <v>New Services</v>
          </cell>
        </row>
        <row r="6">
          <cell r="U6" t="str">
            <v>Restored Services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2">
          <cell r="A2" t="str">
            <v>100.11.00.001-5000.01</v>
          </cell>
          <cell r="B2" t="str">
            <v>5000.01</v>
          </cell>
          <cell r="C2" t="str">
            <v>Salaries Regular</v>
          </cell>
          <cell r="D2" t="str">
            <v>100.11.00.001</v>
          </cell>
          <cell r="E2">
            <v>764130</v>
          </cell>
          <cell r="F2">
            <v>0</v>
          </cell>
          <cell r="G2">
            <v>764130</v>
          </cell>
          <cell r="H2">
            <v>62749.72</v>
          </cell>
          <cell r="I2">
            <v>0</v>
          </cell>
          <cell r="J2">
            <v>755081.31</v>
          </cell>
          <cell r="K2">
            <v>9048.69</v>
          </cell>
          <cell r="L2">
            <v>0.99</v>
          </cell>
          <cell r="M2">
            <v>768991.98</v>
          </cell>
        </row>
        <row r="3">
          <cell r="A3" t="str">
            <v>100.11.00.200-5000.01</v>
          </cell>
          <cell r="B3" t="str">
            <v>5000.01</v>
          </cell>
          <cell r="C3" t="str">
            <v>Salaries Regular</v>
          </cell>
          <cell r="D3" t="str">
            <v>100.11.00.200</v>
          </cell>
          <cell r="E3">
            <v>5118995</v>
          </cell>
          <cell r="F3">
            <v>89760</v>
          </cell>
          <cell r="G3">
            <v>5208755</v>
          </cell>
          <cell r="H3">
            <v>430446.87</v>
          </cell>
          <cell r="I3">
            <v>0</v>
          </cell>
          <cell r="J3">
            <v>5059396.8099999996</v>
          </cell>
          <cell r="K3">
            <v>149358.19</v>
          </cell>
          <cell r="L3">
            <v>0.97</v>
          </cell>
          <cell r="M3">
            <v>4649152.9400000004</v>
          </cell>
        </row>
        <row r="4">
          <cell r="A4" t="str">
            <v>100.11.00.210-5000.01</v>
          </cell>
          <cell r="B4" t="str">
            <v>5000.01</v>
          </cell>
          <cell r="C4" t="str">
            <v>Salaries Regular</v>
          </cell>
          <cell r="D4" t="str">
            <v>100.11.00.210</v>
          </cell>
          <cell r="E4">
            <v>1104580</v>
          </cell>
          <cell r="F4">
            <v>0</v>
          </cell>
          <cell r="G4">
            <v>1104580</v>
          </cell>
          <cell r="H4">
            <v>83605.63</v>
          </cell>
          <cell r="I4">
            <v>0</v>
          </cell>
          <cell r="J4">
            <v>1085137.1200000001</v>
          </cell>
          <cell r="K4">
            <v>19442.88</v>
          </cell>
          <cell r="L4">
            <v>0.98</v>
          </cell>
          <cell r="M4">
            <v>659296.36</v>
          </cell>
        </row>
        <row r="5">
          <cell r="A5" t="str">
            <v>100.11.00.220-5000.01</v>
          </cell>
          <cell r="B5" t="str">
            <v>5000.01</v>
          </cell>
          <cell r="C5" t="str">
            <v>Salaries Regular</v>
          </cell>
          <cell r="D5" t="str">
            <v>100.11.00.220</v>
          </cell>
          <cell r="E5">
            <v>415800</v>
          </cell>
          <cell r="F5">
            <v>0</v>
          </cell>
          <cell r="G5">
            <v>415800</v>
          </cell>
          <cell r="H5">
            <v>31534.76</v>
          </cell>
          <cell r="I5">
            <v>0</v>
          </cell>
          <cell r="J5">
            <v>367948.01</v>
          </cell>
          <cell r="K5">
            <v>47851.99</v>
          </cell>
          <cell r="L5">
            <v>0.88</v>
          </cell>
          <cell r="M5">
            <v>385943.65</v>
          </cell>
        </row>
        <row r="6">
          <cell r="A6" t="str">
            <v>100.11.00.230-5000.01</v>
          </cell>
          <cell r="B6" t="str">
            <v>5000.01</v>
          </cell>
          <cell r="C6" t="str">
            <v>Salaries Regular</v>
          </cell>
          <cell r="D6" t="str">
            <v>100.11.00.230</v>
          </cell>
          <cell r="E6">
            <v>790365</v>
          </cell>
          <cell r="F6">
            <v>0</v>
          </cell>
          <cell r="G6">
            <v>790365</v>
          </cell>
          <cell r="H6">
            <v>53781.5</v>
          </cell>
          <cell r="I6">
            <v>0</v>
          </cell>
          <cell r="J6">
            <v>663366.16</v>
          </cell>
          <cell r="K6">
            <v>126998.84</v>
          </cell>
          <cell r="L6">
            <v>0.84</v>
          </cell>
          <cell r="M6">
            <v>718437.91</v>
          </cell>
        </row>
        <row r="7">
          <cell r="A7" t="str">
            <v>100.11.00.240-5000.01</v>
          </cell>
          <cell r="B7" t="str">
            <v>5000.01</v>
          </cell>
          <cell r="C7" t="str">
            <v>Salaries Regular</v>
          </cell>
          <cell r="D7" t="str">
            <v>100.11.00.240</v>
          </cell>
          <cell r="E7">
            <v>129850</v>
          </cell>
          <cell r="F7">
            <v>0</v>
          </cell>
          <cell r="G7">
            <v>129850</v>
          </cell>
          <cell r="H7">
            <v>10613.82</v>
          </cell>
          <cell r="I7">
            <v>0</v>
          </cell>
          <cell r="J7">
            <v>130547.48</v>
          </cell>
          <cell r="K7">
            <v>-697.48</v>
          </cell>
          <cell r="L7">
            <v>1.01</v>
          </cell>
          <cell r="M7">
            <v>93781.21</v>
          </cell>
        </row>
        <row r="8">
          <cell r="A8" t="str">
            <v>100.11.00.250-5000.01</v>
          </cell>
          <cell r="B8" t="str">
            <v>5000.01</v>
          </cell>
          <cell r="C8" t="str">
            <v>Salaries Regular</v>
          </cell>
          <cell r="D8" t="str">
            <v>100.11.00.250</v>
          </cell>
          <cell r="E8">
            <v>166460</v>
          </cell>
          <cell r="F8">
            <v>0</v>
          </cell>
          <cell r="G8">
            <v>166460</v>
          </cell>
          <cell r="H8">
            <v>12179.34</v>
          </cell>
          <cell r="I8">
            <v>0</v>
          </cell>
          <cell r="J8">
            <v>189821.25</v>
          </cell>
          <cell r="K8">
            <v>-23361.25</v>
          </cell>
          <cell r="L8">
            <v>1.1399999999999999</v>
          </cell>
          <cell r="M8">
            <v>160883.04999999999</v>
          </cell>
        </row>
        <row r="9">
          <cell r="A9" t="str">
            <v>100.11.10.270-5000.01</v>
          </cell>
          <cell r="B9" t="str">
            <v>5000.01</v>
          </cell>
          <cell r="C9" t="str">
            <v>Salaries Regular</v>
          </cell>
          <cell r="D9" t="str">
            <v>100.11.10.270</v>
          </cell>
          <cell r="E9">
            <v>172580</v>
          </cell>
          <cell r="F9">
            <v>0</v>
          </cell>
          <cell r="G9">
            <v>172580</v>
          </cell>
          <cell r="H9">
            <v>9713.93</v>
          </cell>
          <cell r="I9">
            <v>0</v>
          </cell>
          <cell r="J9">
            <v>136261.14000000001</v>
          </cell>
          <cell r="K9">
            <v>36318.86</v>
          </cell>
          <cell r="L9">
            <v>0.79</v>
          </cell>
          <cell r="M9">
            <v>145332.46</v>
          </cell>
        </row>
        <row r="10">
          <cell r="A10" t="str">
            <v>100.11.00.001-5000.02</v>
          </cell>
          <cell r="B10" t="str">
            <v>5000.02</v>
          </cell>
          <cell r="C10" t="str">
            <v>Salaries Part Time</v>
          </cell>
          <cell r="D10" t="str">
            <v>100.11.00.001</v>
          </cell>
          <cell r="E10">
            <v>2500</v>
          </cell>
          <cell r="F10">
            <v>0</v>
          </cell>
          <cell r="G10">
            <v>2500</v>
          </cell>
          <cell r="H10">
            <v>308</v>
          </cell>
          <cell r="I10">
            <v>0</v>
          </cell>
          <cell r="J10">
            <v>6494.5</v>
          </cell>
          <cell r="K10">
            <v>-3994.5</v>
          </cell>
          <cell r="L10">
            <v>2.6</v>
          </cell>
          <cell r="M10">
            <v>90560.21</v>
          </cell>
        </row>
        <row r="11">
          <cell r="A11" t="str">
            <v>100.11.00.200-5000.02</v>
          </cell>
          <cell r="B11" t="str">
            <v>5000.02</v>
          </cell>
          <cell r="C11" t="str">
            <v>Salaries Part Time</v>
          </cell>
          <cell r="D11" t="str">
            <v>100.11.00.200</v>
          </cell>
          <cell r="E11">
            <v>60000</v>
          </cell>
          <cell r="F11">
            <v>0</v>
          </cell>
          <cell r="G11">
            <v>60000</v>
          </cell>
          <cell r="H11">
            <v>3952.37</v>
          </cell>
          <cell r="I11">
            <v>0</v>
          </cell>
          <cell r="J11">
            <v>58841.95</v>
          </cell>
          <cell r="K11">
            <v>1158.05</v>
          </cell>
          <cell r="L11">
            <v>0.98</v>
          </cell>
          <cell r="M11">
            <v>54027.89</v>
          </cell>
        </row>
        <row r="12">
          <cell r="A12" t="str">
            <v>100.11.00.210-5000.02</v>
          </cell>
          <cell r="B12" t="str">
            <v>5000.02</v>
          </cell>
          <cell r="C12" t="str">
            <v>Salaries Part Time</v>
          </cell>
          <cell r="D12" t="str">
            <v>100.11.00.210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>+++</v>
          </cell>
          <cell r="M12">
            <v>0</v>
          </cell>
        </row>
        <row r="13">
          <cell r="A13" t="str">
            <v>100.11.00.220-5000.02</v>
          </cell>
          <cell r="B13" t="str">
            <v>5000.02</v>
          </cell>
          <cell r="C13" t="str">
            <v>Salaries Part Time</v>
          </cell>
          <cell r="D13" t="str">
            <v>100.11.00.220</v>
          </cell>
          <cell r="E13">
            <v>61000</v>
          </cell>
          <cell r="F13">
            <v>0</v>
          </cell>
          <cell r="G13">
            <v>61000</v>
          </cell>
          <cell r="H13">
            <v>4471.37</v>
          </cell>
          <cell r="I13">
            <v>0</v>
          </cell>
          <cell r="J13">
            <v>48632.09</v>
          </cell>
          <cell r="K13">
            <v>12367.91</v>
          </cell>
          <cell r="L13">
            <v>0.8</v>
          </cell>
          <cell r="M13">
            <v>35704.32</v>
          </cell>
        </row>
        <row r="14">
          <cell r="A14" t="str">
            <v>100.11.00.230-5000.02</v>
          </cell>
          <cell r="B14" t="str">
            <v>5000.02</v>
          </cell>
          <cell r="C14" t="str">
            <v>Salaries Part Time</v>
          </cell>
          <cell r="D14" t="str">
            <v>100.11.00.230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33187.97</v>
          </cell>
          <cell r="K14">
            <v>-33187.97</v>
          </cell>
          <cell r="L14" t="str">
            <v>+++</v>
          </cell>
          <cell r="M14">
            <v>12859.82</v>
          </cell>
        </row>
        <row r="15">
          <cell r="A15" t="str">
            <v>100.11.00.240-5000.02</v>
          </cell>
          <cell r="B15" t="str">
            <v>5000.02</v>
          </cell>
          <cell r="C15" t="str">
            <v>Salaries Part Time</v>
          </cell>
          <cell r="D15" t="str">
            <v>100.11.00.240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>+++</v>
          </cell>
          <cell r="M15">
            <v>0</v>
          </cell>
        </row>
        <row r="16">
          <cell r="A16" t="str">
            <v>100.11.00.250-5000.02</v>
          </cell>
          <cell r="B16" t="str">
            <v>5000.02</v>
          </cell>
          <cell r="C16" t="str">
            <v>Salaries Part Time</v>
          </cell>
          <cell r="D16" t="str">
            <v>100.11.00.250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 t="str">
            <v>+++</v>
          </cell>
          <cell r="M16">
            <v>0</v>
          </cell>
        </row>
        <row r="17">
          <cell r="A17" t="str">
            <v>100.11.10.270-5000.02</v>
          </cell>
          <cell r="B17" t="str">
            <v>5000.02</v>
          </cell>
          <cell r="C17" t="str">
            <v>Salaries Part Time</v>
          </cell>
          <cell r="D17" t="str">
            <v>100.11.10.270</v>
          </cell>
          <cell r="E17">
            <v>25100</v>
          </cell>
          <cell r="F17">
            <v>0</v>
          </cell>
          <cell r="G17">
            <v>25100</v>
          </cell>
          <cell r="H17">
            <v>2325.46</v>
          </cell>
          <cell r="I17">
            <v>0</v>
          </cell>
          <cell r="J17">
            <v>33944.99</v>
          </cell>
          <cell r="K17">
            <v>-8844.99</v>
          </cell>
          <cell r="L17">
            <v>1.35</v>
          </cell>
          <cell r="M17">
            <v>40989.18</v>
          </cell>
        </row>
        <row r="18">
          <cell r="A18" t="str">
            <v>100.11.00.001-5000.03</v>
          </cell>
          <cell r="B18" t="str">
            <v>5000.03</v>
          </cell>
          <cell r="C18" t="str">
            <v>Salaries Overtime</v>
          </cell>
          <cell r="D18" t="str">
            <v>100.11.00.001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5226.6099999999997</v>
          </cell>
          <cell r="K18">
            <v>-5226.6099999999997</v>
          </cell>
          <cell r="L18" t="str">
            <v>+++</v>
          </cell>
          <cell r="M18">
            <v>10867.66</v>
          </cell>
        </row>
        <row r="19">
          <cell r="A19" t="str">
            <v>100.11.00.200-5000.03</v>
          </cell>
          <cell r="B19" t="str">
            <v>5000.03</v>
          </cell>
          <cell r="C19" t="str">
            <v>Salaries Overtime</v>
          </cell>
          <cell r="D19" t="str">
            <v>100.11.00.200</v>
          </cell>
          <cell r="E19">
            <v>602080</v>
          </cell>
          <cell r="F19">
            <v>0</v>
          </cell>
          <cell r="G19">
            <v>602080</v>
          </cell>
          <cell r="H19">
            <v>51770.68</v>
          </cell>
          <cell r="I19">
            <v>0</v>
          </cell>
          <cell r="J19">
            <v>910140.71</v>
          </cell>
          <cell r="K19">
            <v>-308060.71000000002</v>
          </cell>
          <cell r="L19">
            <v>1.51</v>
          </cell>
          <cell r="M19">
            <v>782654.43</v>
          </cell>
        </row>
        <row r="20">
          <cell r="A20" t="str">
            <v>100.11.00.210-5000.03</v>
          </cell>
          <cell r="B20" t="str">
            <v>5000.03</v>
          </cell>
          <cell r="C20" t="str">
            <v>Salaries Overtime</v>
          </cell>
          <cell r="D20" t="str">
            <v>100.11.00.210</v>
          </cell>
          <cell r="E20">
            <v>175000</v>
          </cell>
          <cell r="F20">
            <v>0</v>
          </cell>
          <cell r="G20">
            <v>175000</v>
          </cell>
          <cell r="H20">
            <v>8979.91</v>
          </cell>
          <cell r="I20">
            <v>0</v>
          </cell>
          <cell r="J20">
            <v>145442.31</v>
          </cell>
          <cell r="K20">
            <v>29557.69</v>
          </cell>
          <cell r="L20">
            <v>0.83</v>
          </cell>
          <cell r="M20">
            <v>79168.679999999993</v>
          </cell>
        </row>
        <row r="21">
          <cell r="A21" t="str">
            <v>100.11.00.220-5000.03</v>
          </cell>
          <cell r="B21" t="str">
            <v>5000.03</v>
          </cell>
          <cell r="C21" t="str">
            <v>Salaries Overtime</v>
          </cell>
          <cell r="D21" t="str">
            <v>100.11.00.220</v>
          </cell>
          <cell r="E21">
            <v>4160</v>
          </cell>
          <cell r="F21">
            <v>0</v>
          </cell>
          <cell r="G21">
            <v>4160</v>
          </cell>
          <cell r="H21">
            <v>1717.13</v>
          </cell>
          <cell r="I21">
            <v>0</v>
          </cell>
          <cell r="J21">
            <v>33408.28</v>
          </cell>
          <cell r="K21">
            <v>-29248.28</v>
          </cell>
          <cell r="L21">
            <v>8.0299999999999994</v>
          </cell>
          <cell r="M21">
            <v>7748.91</v>
          </cell>
        </row>
        <row r="22">
          <cell r="A22" t="str">
            <v>100.11.00.230-5000.03</v>
          </cell>
          <cell r="B22" t="str">
            <v>5000.03</v>
          </cell>
          <cell r="C22" t="str">
            <v>Salaries Overtime</v>
          </cell>
          <cell r="D22" t="str">
            <v>100.11.00.230</v>
          </cell>
          <cell r="E22">
            <v>52025</v>
          </cell>
          <cell r="F22">
            <v>0</v>
          </cell>
          <cell r="G22">
            <v>52025</v>
          </cell>
          <cell r="H22">
            <v>8952.89</v>
          </cell>
          <cell r="I22">
            <v>0</v>
          </cell>
          <cell r="J22">
            <v>110680.55</v>
          </cell>
          <cell r="K22">
            <v>-58655.55</v>
          </cell>
          <cell r="L22">
            <v>2.13</v>
          </cell>
          <cell r="M22">
            <v>104079.71</v>
          </cell>
        </row>
        <row r="23">
          <cell r="A23" t="str">
            <v>100.11.00.240-5000.03</v>
          </cell>
          <cell r="B23" t="str">
            <v>5000.03</v>
          </cell>
          <cell r="C23" t="str">
            <v>Salaries Overtime</v>
          </cell>
          <cell r="D23" t="str">
            <v>100.11.00.240</v>
          </cell>
          <cell r="E23">
            <v>31225</v>
          </cell>
          <cell r="F23">
            <v>0</v>
          </cell>
          <cell r="G23">
            <v>31225</v>
          </cell>
          <cell r="H23">
            <v>3091.26</v>
          </cell>
          <cell r="I23">
            <v>0</v>
          </cell>
          <cell r="J23">
            <v>49325.81</v>
          </cell>
          <cell r="K23">
            <v>-18100.810000000001</v>
          </cell>
          <cell r="L23">
            <v>1.58</v>
          </cell>
          <cell r="M23">
            <v>27975.38</v>
          </cell>
        </row>
        <row r="24">
          <cell r="A24" t="str">
            <v>100.11.00.250-5000.03</v>
          </cell>
          <cell r="B24" t="str">
            <v>5000.03</v>
          </cell>
          <cell r="C24" t="str">
            <v>Salaries Overtime</v>
          </cell>
          <cell r="D24" t="str">
            <v>100.11.00.250</v>
          </cell>
          <cell r="E24">
            <v>1875</v>
          </cell>
          <cell r="F24">
            <v>0</v>
          </cell>
          <cell r="G24">
            <v>1875</v>
          </cell>
          <cell r="H24">
            <v>0</v>
          </cell>
          <cell r="I24">
            <v>0</v>
          </cell>
          <cell r="J24">
            <v>4187.63</v>
          </cell>
          <cell r="K24">
            <v>-2312.63</v>
          </cell>
          <cell r="L24">
            <v>2.23</v>
          </cell>
          <cell r="M24">
            <v>653.03</v>
          </cell>
        </row>
        <row r="25">
          <cell r="A25" t="str">
            <v>100.11.10.270-5000.03</v>
          </cell>
          <cell r="B25" t="str">
            <v>5000.03</v>
          </cell>
          <cell r="C25" t="str">
            <v>Salaries Overtime</v>
          </cell>
          <cell r="D25" t="str">
            <v>100.11.10.270</v>
          </cell>
          <cell r="E25">
            <v>5725</v>
          </cell>
          <cell r="F25">
            <v>0</v>
          </cell>
          <cell r="G25">
            <v>5725</v>
          </cell>
          <cell r="H25">
            <v>747.5</v>
          </cell>
          <cell r="I25">
            <v>0</v>
          </cell>
          <cell r="J25">
            <v>9068.65</v>
          </cell>
          <cell r="K25">
            <v>-3343.65</v>
          </cell>
          <cell r="L25">
            <v>1.58</v>
          </cell>
          <cell r="M25">
            <v>16153.79</v>
          </cell>
        </row>
        <row r="26">
          <cell r="A26" t="str">
            <v>100.11.00.001-5000.04</v>
          </cell>
          <cell r="B26" t="str">
            <v>5000.04</v>
          </cell>
          <cell r="C26" t="str">
            <v>Salaries Holiday Pay</v>
          </cell>
          <cell r="D26" t="str">
            <v>100.11.00.001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+++</v>
          </cell>
          <cell r="M26">
            <v>0</v>
          </cell>
        </row>
        <row r="27">
          <cell r="A27" t="str">
            <v>100.11.00.200-5000.04</v>
          </cell>
          <cell r="B27" t="str">
            <v>5000.04</v>
          </cell>
          <cell r="C27" t="str">
            <v>Salaries Holiday Pay</v>
          </cell>
          <cell r="D27" t="str">
            <v>100.11.00.200</v>
          </cell>
          <cell r="E27">
            <v>10950</v>
          </cell>
          <cell r="F27">
            <v>0</v>
          </cell>
          <cell r="G27">
            <v>10950</v>
          </cell>
          <cell r="H27">
            <v>0</v>
          </cell>
          <cell r="I27">
            <v>0</v>
          </cell>
          <cell r="J27">
            <v>12179.27</v>
          </cell>
          <cell r="K27">
            <v>-1229.27</v>
          </cell>
          <cell r="L27">
            <v>1.1100000000000001</v>
          </cell>
          <cell r="M27">
            <v>8084.27</v>
          </cell>
        </row>
        <row r="28">
          <cell r="A28" t="str">
            <v>100.11.00.210-5000.04</v>
          </cell>
          <cell r="B28" t="str">
            <v>5000.04</v>
          </cell>
          <cell r="C28" t="str">
            <v>Salaries Holiday Pay</v>
          </cell>
          <cell r="D28" t="str">
            <v>100.11.00.210</v>
          </cell>
          <cell r="E28">
            <v>2650</v>
          </cell>
          <cell r="F28">
            <v>0</v>
          </cell>
          <cell r="G28">
            <v>2650</v>
          </cell>
          <cell r="H28">
            <v>0</v>
          </cell>
          <cell r="I28">
            <v>0</v>
          </cell>
          <cell r="J28">
            <v>613.74</v>
          </cell>
          <cell r="K28">
            <v>2036.26</v>
          </cell>
          <cell r="L28">
            <v>0.23</v>
          </cell>
          <cell r="M28">
            <v>1499.96</v>
          </cell>
        </row>
        <row r="29">
          <cell r="A29" t="str">
            <v>100.11.00.220-5000.04</v>
          </cell>
          <cell r="B29" t="str">
            <v>5000.04</v>
          </cell>
          <cell r="C29" t="str">
            <v>Salaries Holiday Pay</v>
          </cell>
          <cell r="D29" t="str">
            <v>100.11.00.220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378.1</v>
          </cell>
          <cell r="K29">
            <v>-378.1</v>
          </cell>
          <cell r="L29" t="str">
            <v>+++</v>
          </cell>
          <cell r="M29">
            <v>0</v>
          </cell>
        </row>
        <row r="30">
          <cell r="A30" t="str">
            <v>100.11.00.230-5000.04</v>
          </cell>
          <cell r="B30" t="str">
            <v>5000.04</v>
          </cell>
          <cell r="C30" t="str">
            <v>Salaries Holiday Pay</v>
          </cell>
          <cell r="D30" t="str">
            <v>100.11.00.230</v>
          </cell>
          <cell r="E30">
            <v>32650</v>
          </cell>
          <cell r="F30">
            <v>0</v>
          </cell>
          <cell r="G30">
            <v>32650</v>
          </cell>
          <cell r="H30">
            <v>0</v>
          </cell>
          <cell r="I30">
            <v>0</v>
          </cell>
          <cell r="J30">
            <v>27492.68</v>
          </cell>
          <cell r="K30">
            <v>5157.32</v>
          </cell>
          <cell r="L30">
            <v>0.84</v>
          </cell>
          <cell r="M30">
            <v>30773.27</v>
          </cell>
        </row>
        <row r="31">
          <cell r="A31" t="str">
            <v>100.11.00.240-5000.04</v>
          </cell>
          <cell r="B31" t="str">
            <v>5000.04</v>
          </cell>
          <cell r="C31" t="str">
            <v>Salaries Holiday Pay</v>
          </cell>
          <cell r="D31" t="str">
            <v>100.11.00.240</v>
          </cell>
          <cell r="E31">
            <v>5000</v>
          </cell>
          <cell r="F31">
            <v>0</v>
          </cell>
          <cell r="G31">
            <v>5000</v>
          </cell>
          <cell r="H31">
            <v>0</v>
          </cell>
          <cell r="I31">
            <v>0</v>
          </cell>
          <cell r="J31">
            <v>4874.01</v>
          </cell>
          <cell r="K31">
            <v>125.99</v>
          </cell>
          <cell r="L31">
            <v>0.97</v>
          </cell>
          <cell r="M31">
            <v>3437.45</v>
          </cell>
        </row>
        <row r="32">
          <cell r="A32" t="str">
            <v>100.11.00.250-5000.04</v>
          </cell>
          <cell r="B32" t="str">
            <v>5000.04</v>
          </cell>
          <cell r="C32" t="str">
            <v>Salaries Holiday Pay</v>
          </cell>
          <cell r="D32" t="str">
            <v>100.11.00.250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>+++</v>
          </cell>
          <cell r="M32">
            <v>0</v>
          </cell>
        </row>
        <row r="33">
          <cell r="A33" t="str">
            <v>100.11.10.270-5000.04</v>
          </cell>
          <cell r="B33" t="str">
            <v>5000.04</v>
          </cell>
          <cell r="C33" t="str">
            <v>Salaries Holiday Pay</v>
          </cell>
          <cell r="D33" t="str">
            <v>100.11.10.270</v>
          </cell>
          <cell r="E33">
            <v>725</v>
          </cell>
          <cell r="F33">
            <v>0</v>
          </cell>
          <cell r="G33">
            <v>725</v>
          </cell>
          <cell r="H33">
            <v>0</v>
          </cell>
          <cell r="I33">
            <v>0</v>
          </cell>
          <cell r="J33">
            <v>156.57</v>
          </cell>
          <cell r="K33">
            <v>568.42999999999995</v>
          </cell>
          <cell r="L33">
            <v>0.22</v>
          </cell>
          <cell r="M33">
            <v>165.95</v>
          </cell>
        </row>
        <row r="34">
          <cell r="A34" t="str">
            <v>100.11.00.001-5000.06</v>
          </cell>
          <cell r="B34" t="str">
            <v>5000.06</v>
          </cell>
          <cell r="C34" t="str">
            <v>Salaries Out of Class</v>
          </cell>
          <cell r="D34" t="str">
            <v>100.11.00.001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 t="str">
            <v>+++</v>
          </cell>
          <cell r="M34">
            <v>0</v>
          </cell>
        </row>
        <row r="35">
          <cell r="A35" t="str">
            <v>100.11.00.200-5000.06</v>
          </cell>
          <cell r="B35" t="str">
            <v>5000.06</v>
          </cell>
          <cell r="C35" t="str">
            <v>Salaries Out of Class</v>
          </cell>
          <cell r="D35" t="str">
            <v>100.11.00.200</v>
          </cell>
          <cell r="E35">
            <v>5000</v>
          </cell>
          <cell r="F35">
            <v>0</v>
          </cell>
          <cell r="G35">
            <v>5000</v>
          </cell>
          <cell r="H35">
            <v>139.97999999999999</v>
          </cell>
          <cell r="I35">
            <v>0</v>
          </cell>
          <cell r="J35">
            <v>4597.22</v>
          </cell>
          <cell r="K35">
            <v>402.78</v>
          </cell>
          <cell r="L35">
            <v>0.92</v>
          </cell>
          <cell r="M35">
            <v>3182.37</v>
          </cell>
        </row>
        <row r="36">
          <cell r="A36" t="str">
            <v>100.11.00.210-5000.06</v>
          </cell>
          <cell r="B36" t="str">
            <v>5000.06</v>
          </cell>
          <cell r="C36" t="str">
            <v>Salaries Out of Class</v>
          </cell>
          <cell r="D36" t="str">
            <v>100.11.00.210</v>
          </cell>
          <cell r="E36">
            <v>1950</v>
          </cell>
          <cell r="F36">
            <v>0</v>
          </cell>
          <cell r="G36">
            <v>1950</v>
          </cell>
          <cell r="H36">
            <v>27.46</v>
          </cell>
          <cell r="I36">
            <v>0</v>
          </cell>
          <cell r="J36">
            <v>1463.83</v>
          </cell>
          <cell r="K36">
            <v>486.17</v>
          </cell>
          <cell r="L36">
            <v>0.75</v>
          </cell>
          <cell r="M36">
            <v>1091.8699999999999</v>
          </cell>
        </row>
        <row r="37">
          <cell r="A37" t="str">
            <v>100.11.00.220-5000.06</v>
          </cell>
          <cell r="B37" t="str">
            <v>5000.06</v>
          </cell>
          <cell r="C37" t="str">
            <v>Salaries Out of Class</v>
          </cell>
          <cell r="D37" t="str">
            <v>100.11.00.220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477.07</v>
          </cell>
          <cell r="K37">
            <v>-477.07</v>
          </cell>
          <cell r="L37" t="str">
            <v>+++</v>
          </cell>
          <cell r="M37">
            <v>0</v>
          </cell>
        </row>
        <row r="38">
          <cell r="A38" t="str">
            <v>100.11.00.230-5000.06</v>
          </cell>
          <cell r="B38" t="str">
            <v>5000.06</v>
          </cell>
          <cell r="C38" t="str">
            <v>Salaries Out of Class</v>
          </cell>
          <cell r="D38" t="str">
            <v>100.11.00.230</v>
          </cell>
          <cell r="E38">
            <v>2000</v>
          </cell>
          <cell r="F38">
            <v>0</v>
          </cell>
          <cell r="G38">
            <v>2000</v>
          </cell>
          <cell r="H38">
            <v>241.71</v>
          </cell>
          <cell r="I38">
            <v>0</v>
          </cell>
          <cell r="J38">
            <v>4034.97</v>
          </cell>
          <cell r="K38">
            <v>-2034.97</v>
          </cell>
          <cell r="L38">
            <v>2.02</v>
          </cell>
          <cell r="M38">
            <v>2716.71</v>
          </cell>
        </row>
        <row r="39">
          <cell r="A39" t="str">
            <v>100.11.00.250-5000.06</v>
          </cell>
          <cell r="B39" t="str">
            <v>5000.06</v>
          </cell>
          <cell r="C39" t="str">
            <v>Salaries Out of Class</v>
          </cell>
          <cell r="D39" t="str">
            <v>100.11.00.250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>+++</v>
          </cell>
          <cell r="M39">
            <v>0</v>
          </cell>
        </row>
        <row r="40">
          <cell r="A40" t="str">
            <v>100.11.10.270-5000.06</v>
          </cell>
          <cell r="B40" t="str">
            <v>5000.06</v>
          </cell>
          <cell r="C40" t="str">
            <v>Salaries Out of Class</v>
          </cell>
          <cell r="D40" t="str">
            <v>100.11.10.270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 t="str">
            <v>+++</v>
          </cell>
          <cell r="M40">
            <v>0</v>
          </cell>
        </row>
        <row r="41">
          <cell r="A41" t="str">
            <v>100.11.00.001-5000.07</v>
          </cell>
          <cell r="B41" t="str">
            <v>5000.07</v>
          </cell>
          <cell r="C41" t="str">
            <v>Salaries Admin Leave Pay</v>
          </cell>
          <cell r="D41" t="str">
            <v>100.11.00.001</v>
          </cell>
          <cell r="E41">
            <v>6720</v>
          </cell>
          <cell r="F41">
            <v>0</v>
          </cell>
          <cell r="G41">
            <v>6720</v>
          </cell>
          <cell r="H41">
            <v>0</v>
          </cell>
          <cell r="I41">
            <v>0</v>
          </cell>
          <cell r="J41">
            <v>7196.5</v>
          </cell>
          <cell r="K41">
            <v>-476.5</v>
          </cell>
          <cell r="L41">
            <v>1.07</v>
          </cell>
          <cell r="M41">
            <v>67503.72</v>
          </cell>
        </row>
        <row r="42">
          <cell r="A42" t="str">
            <v>100.11.00.200-5000.07</v>
          </cell>
          <cell r="B42" t="str">
            <v>5000.07</v>
          </cell>
          <cell r="C42" t="str">
            <v>Salaries Admin Leave Pay</v>
          </cell>
          <cell r="D42" t="str">
            <v>100.11.00.200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>+++</v>
          </cell>
          <cell r="M42">
            <v>0</v>
          </cell>
        </row>
        <row r="43">
          <cell r="A43" t="str">
            <v>100.11.00.210-5000.07</v>
          </cell>
          <cell r="B43" t="str">
            <v>5000.07</v>
          </cell>
          <cell r="C43" t="str">
            <v>Salaries Admin Leave Pay</v>
          </cell>
          <cell r="D43" t="str">
            <v>100.11.00.210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>+++</v>
          </cell>
          <cell r="M43">
            <v>0</v>
          </cell>
        </row>
        <row r="44">
          <cell r="A44" t="str">
            <v>100.11.00.220-5000.07</v>
          </cell>
          <cell r="B44" t="str">
            <v>5000.07</v>
          </cell>
          <cell r="C44" t="str">
            <v>Salaries Admin Leave Pay</v>
          </cell>
          <cell r="D44" t="str">
            <v>100.11.00.220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+++</v>
          </cell>
          <cell r="M44">
            <v>0</v>
          </cell>
        </row>
        <row r="45">
          <cell r="A45" t="str">
            <v>100.11.00.230-5000.07</v>
          </cell>
          <cell r="B45" t="str">
            <v>5000.07</v>
          </cell>
          <cell r="C45" t="str">
            <v>Salaries Admin Leave Pay</v>
          </cell>
          <cell r="D45" t="str">
            <v>100.11.00.230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+++</v>
          </cell>
          <cell r="M45">
            <v>0</v>
          </cell>
        </row>
        <row r="46">
          <cell r="A46" t="str">
            <v>100.11.00.250-5000.07</v>
          </cell>
          <cell r="B46" t="str">
            <v>5000.07</v>
          </cell>
          <cell r="C46" t="str">
            <v>Salaries Admin Leave Pay</v>
          </cell>
          <cell r="D46" t="str">
            <v>100.11.00.250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 t="str">
            <v>+++</v>
          </cell>
          <cell r="M46">
            <v>0</v>
          </cell>
        </row>
        <row r="47">
          <cell r="A47" t="str">
            <v>100.11.00.001-5000.08</v>
          </cell>
          <cell r="B47" t="str">
            <v>5000.08</v>
          </cell>
          <cell r="C47" t="str">
            <v>Salaries Longevity Pay</v>
          </cell>
          <cell r="D47" t="str">
            <v>100.11.00.001</v>
          </cell>
          <cell r="E47">
            <v>10455</v>
          </cell>
          <cell r="F47">
            <v>0</v>
          </cell>
          <cell r="G47">
            <v>10455</v>
          </cell>
          <cell r="H47">
            <v>3118.6</v>
          </cell>
          <cell r="I47">
            <v>0</v>
          </cell>
          <cell r="J47">
            <v>10456.4</v>
          </cell>
          <cell r="K47">
            <v>-1.4</v>
          </cell>
          <cell r="L47">
            <v>1</v>
          </cell>
          <cell r="M47">
            <v>11126.61</v>
          </cell>
        </row>
        <row r="48">
          <cell r="A48" t="str">
            <v>100.11.00.200-5000.08</v>
          </cell>
          <cell r="B48" t="str">
            <v>5000.08</v>
          </cell>
          <cell r="C48" t="str">
            <v>Salaries Longevity Pay</v>
          </cell>
          <cell r="D48" t="str">
            <v>100.11.00.200</v>
          </cell>
          <cell r="E48">
            <v>133685</v>
          </cell>
          <cell r="F48">
            <v>0</v>
          </cell>
          <cell r="G48">
            <v>133685</v>
          </cell>
          <cell r="H48">
            <v>8852.34</v>
          </cell>
          <cell r="I48">
            <v>0</v>
          </cell>
          <cell r="J48">
            <v>110883.63</v>
          </cell>
          <cell r="K48">
            <v>22801.37</v>
          </cell>
          <cell r="L48">
            <v>0.83</v>
          </cell>
          <cell r="M48">
            <v>106047.19</v>
          </cell>
        </row>
        <row r="49">
          <cell r="A49" t="str">
            <v>100.11.00.210-5000.08</v>
          </cell>
          <cell r="B49" t="str">
            <v>5000.08</v>
          </cell>
          <cell r="C49" t="str">
            <v>Salaries Longevity Pay</v>
          </cell>
          <cell r="D49" t="str">
            <v>100.11.00.210</v>
          </cell>
          <cell r="E49">
            <v>30390</v>
          </cell>
          <cell r="F49">
            <v>0</v>
          </cell>
          <cell r="G49">
            <v>30390</v>
          </cell>
          <cell r="H49">
            <v>2176.7600000000002</v>
          </cell>
          <cell r="I49">
            <v>0</v>
          </cell>
          <cell r="J49">
            <v>23214.66</v>
          </cell>
          <cell r="K49">
            <v>7175.34</v>
          </cell>
          <cell r="L49">
            <v>0.76</v>
          </cell>
          <cell r="M49">
            <v>9842.44</v>
          </cell>
        </row>
        <row r="50">
          <cell r="A50" t="str">
            <v>100.11.00.220-5000.08</v>
          </cell>
          <cell r="B50" t="str">
            <v>5000.08</v>
          </cell>
          <cell r="C50" t="str">
            <v>Salaries Longevity Pay</v>
          </cell>
          <cell r="D50" t="str">
            <v>100.11.00.220</v>
          </cell>
          <cell r="E50">
            <v>4410</v>
          </cell>
          <cell r="F50">
            <v>0</v>
          </cell>
          <cell r="G50">
            <v>4410</v>
          </cell>
          <cell r="H50">
            <v>1084.3</v>
          </cell>
          <cell r="I50">
            <v>0</v>
          </cell>
          <cell r="J50">
            <v>3364.7</v>
          </cell>
          <cell r="K50">
            <v>1045.3</v>
          </cell>
          <cell r="L50">
            <v>0.76</v>
          </cell>
          <cell r="M50">
            <v>4413.29</v>
          </cell>
        </row>
        <row r="51">
          <cell r="A51" t="str">
            <v>100.11.00.230-5000.08</v>
          </cell>
          <cell r="B51" t="str">
            <v>5000.08</v>
          </cell>
          <cell r="C51" t="str">
            <v>Salaries Longevity Pay</v>
          </cell>
          <cell r="D51" t="str">
            <v>100.11.00.230</v>
          </cell>
          <cell r="E51">
            <v>5015</v>
          </cell>
          <cell r="F51">
            <v>0</v>
          </cell>
          <cell r="G51">
            <v>5015</v>
          </cell>
          <cell r="H51">
            <v>0</v>
          </cell>
          <cell r="I51">
            <v>0</v>
          </cell>
          <cell r="J51">
            <v>3630.76</v>
          </cell>
          <cell r="K51">
            <v>1384.24</v>
          </cell>
          <cell r="L51">
            <v>0.72</v>
          </cell>
          <cell r="M51">
            <v>3760.43</v>
          </cell>
        </row>
        <row r="52">
          <cell r="A52" t="str">
            <v>100.11.00.240-5000.08</v>
          </cell>
          <cell r="B52" t="str">
            <v>5000.08</v>
          </cell>
          <cell r="C52" t="str">
            <v>Salaries Longevity Pay</v>
          </cell>
          <cell r="D52" t="str">
            <v>100.11.00.240</v>
          </cell>
          <cell r="E52">
            <v>1130</v>
          </cell>
          <cell r="F52">
            <v>0</v>
          </cell>
          <cell r="G52">
            <v>1130</v>
          </cell>
          <cell r="H52">
            <v>1138.5</v>
          </cell>
          <cell r="I52">
            <v>0</v>
          </cell>
          <cell r="J52">
            <v>1138.5</v>
          </cell>
          <cell r="K52">
            <v>-8.5</v>
          </cell>
          <cell r="L52">
            <v>1.01</v>
          </cell>
          <cell r="M52">
            <v>1116.19</v>
          </cell>
        </row>
        <row r="53">
          <cell r="A53" t="str">
            <v>100.11.00.250-5000.08</v>
          </cell>
          <cell r="B53" t="str">
            <v>5000.08</v>
          </cell>
          <cell r="C53" t="str">
            <v>Salaries Longevity Pay</v>
          </cell>
          <cell r="D53" t="str">
            <v>100.11.00.250</v>
          </cell>
          <cell r="E53">
            <v>1880</v>
          </cell>
          <cell r="F53">
            <v>0</v>
          </cell>
          <cell r="G53">
            <v>1880</v>
          </cell>
          <cell r="H53">
            <v>0</v>
          </cell>
          <cell r="I53">
            <v>0</v>
          </cell>
          <cell r="J53">
            <v>1863.24</v>
          </cell>
          <cell r="K53">
            <v>16.760000000000002</v>
          </cell>
          <cell r="L53">
            <v>0.99</v>
          </cell>
          <cell r="M53">
            <v>1826.7</v>
          </cell>
        </row>
        <row r="54">
          <cell r="A54" t="str">
            <v>100.11.10.270-5000.08</v>
          </cell>
          <cell r="B54" t="str">
            <v>5000.08</v>
          </cell>
          <cell r="C54" t="str">
            <v>Salaries Longevity Pay</v>
          </cell>
          <cell r="D54" t="str">
            <v>100.11.10.270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 t="str">
            <v>+++</v>
          </cell>
          <cell r="M54">
            <v>0</v>
          </cell>
        </row>
        <row r="55">
          <cell r="A55" t="str">
            <v>100.11.00.200-5000.09</v>
          </cell>
          <cell r="B55" t="str">
            <v>5000.09</v>
          </cell>
          <cell r="C55" t="str">
            <v>Salaries Mutual Aid Overtime</v>
          </cell>
          <cell r="D55" t="str">
            <v>100.11.00.200</v>
          </cell>
          <cell r="E55">
            <v>20000</v>
          </cell>
          <cell r="F55">
            <v>0</v>
          </cell>
          <cell r="G55">
            <v>20000</v>
          </cell>
          <cell r="H55">
            <v>0</v>
          </cell>
          <cell r="I55">
            <v>0</v>
          </cell>
          <cell r="J55">
            <v>0</v>
          </cell>
          <cell r="K55">
            <v>20000</v>
          </cell>
          <cell r="L55">
            <v>0</v>
          </cell>
          <cell r="M55">
            <v>2045.73</v>
          </cell>
        </row>
        <row r="56">
          <cell r="A56" t="str">
            <v>100.11.00.210-5000.09</v>
          </cell>
          <cell r="B56" t="str">
            <v>5000.09</v>
          </cell>
          <cell r="C56" t="str">
            <v>Salaries Mutual Aid Overtime</v>
          </cell>
          <cell r="D56" t="str">
            <v>100.11.00.210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>+++</v>
          </cell>
          <cell r="M56">
            <v>0</v>
          </cell>
        </row>
        <row r="57">
          <cell r="A57" t="str">
            <v>100.11.00.001-5000.10</v>
          </cell>
          <cell r="B57" t="str">
            <v>5000.10</v>
          </cell>
          <cell r="C57" t="str">
            <v>Salaries Furloughs</v>
          </cell>
          <cell r="D57" t="str">
            <v>100.11.00.001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>+++</v>
          </cell>
          <cell r="M57">
            <v>0</v>
          </cell>
        </row>
        <row r="58">
          <cell r="A58" t="str">
            <v>100.11.00.200-5000.10</v>
          </cell>
          <cell r="B58" t="str">
            <v>5000.10</v>
          </cell>
          <cell r="C58" t="str">
            <v>Salaries Furloughs</v>
          </cell>
          <cell r="D58" t="str">
            <v>100.11.00.200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 t="str">
            <v>+++</v>
          </cell>
          <cell r="M58">
            <v>0</v>
          </cell>
        </row>
        <row r="59">
          <cell r="A59" t="str">
            <v>100.11.00.210-5000.10</v>
          </cell>
          <cell r="B59" t="str">
            <v>5000.10</v>
          </cell>
          <cell r="C59" t="str">
            <v>Salaries Furloughs</v>
          </cell>
          <cell r="D59" t="str">
            <v>100.11.00.210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 t="str">
            <v>+++</v>
          </cell>
          <cell r="M59">
            <v>0</v>
          </cell>
        </row>
        <row r="60">
          <cell r="A60" t="str">
            <v>100.11.00.220-5000.10</v>
          </cell>
          <cell r="B60" t="str">
            <v>5000.10</v>
          </cell>
          <cell r="C60" t="str">
            <v>Salaries Furloughs</v>
          </cell>
          <cell r="D60" t="str">
            <v>100.11.00.220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+++</v>
          </cell>
          <cell r="M60">
            <v>0</v>
          </cell>
        </row>
        <row r="61">
          <cell r="A61" t="str">
            <v>100.11.00.230-5000.10</v>
          </cell>
          <cell r="B61" t="str">
            <v>5000.10</v>
          </cell>
          <cell r="C61" t="str">
            <v>Salaries Furloughs</v>
          </cell>
          <cell r="D61" t="str">
            <v>100.11.00.230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>+++</v>
          </cell>
          <cell r="M61">
            <v>0</v>
          </cell>
        </row>
        <row r="62">
          <cell r="A62" t="str">
            <v>100.11.00.240-5000.10</v>
          </cell>
          <cell r="B62" t="str">
            <v>5000.10</v>
          </cell>
          <cell r="C62" t="str">
            <v>Salaries Furloughs</v>
          </cell>
          <cell r="D62" t="str">
            <v>100.11.00.240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>+++</v>
          </cell>
          <cell r="M62">
            <v>0</v>
          </cell>
        </row>
        <row r="63">
          <cell r="A63" t="str">
            <v>100.11.00.250-5000.10</v>
          </cell>
          <cell r="B63" t="str">
            <v>5000.10</v>
          </cell>
          <cell r="C63" t="str">
            <v>Salaries Furloughs</v>
          </cell>
          <cell r="D63" t="str">
            <v>100.11.00.250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+++</v>
          </cell>
          <cell r="M63">
            <v>0</v>
          </cell>
        </row>
        <row r="64">
          <cell r="A64" t="str">
            <v>100.11.10.270-5000.10</v>
          </cell>
          <cell r="B64" t="str">
            <v>5000.10</v>
          </cell>
          <cell r="C64" t="str">
            <v>Salaries Furloughs</v>
          </cell>
          <cell r="D64" t="str">
            <v>100.11.10.270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+++</v>
          </cell>
          <cell r="M64">
            <v>0</v>
          </cell>
        </row>
        <row r="65">
          <cell r="A65" t="str">
            <v>100.11.00.001-5000.11</v>
          </cell>
          <cell r="B65" t="str">
            <v>5000.11</v>
          </cell>
          <cell r="C65" t="str">
            <v>Salaries Worker's Comp</v>
          </cell>
          <cell r="D65" t="str">
            <v>100.11.00.001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 t="str">
            <v>+++</v>
          </cell>
          <cell r="M65">
            <v>0</v>
          </cell>
        </row>
        <row r="66">
          <cell r="A66" t="str">
            <v>100.11.00.200-5000.11</v>
          </cell>
          <cell r="B66" t="str">
            <v>5000.11</v>
          </cell>
          <cell r="C66" t="str">
            <v>Salaries Worker's Comp</v>
          </cell>
          <cell r="D66" t="str">
            <v>100.11.00.200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 t="str">
            <v>+++</v>
          </cell>
          <cell r="M66">
            <v>15057.16</v>
          </cell>
        </row>
        <row r="67">
          <cell r="A67" t="str">
            <v>100.11.00.210-5000.11</v>
          </cell>
          <cell r="B67" t="str">
            <v>5000.11</v>
          </cell>
          <cell r="C67" t="str">
            <v>Salaries Worker's Comp</v>
          </cell>
          <cell r="D67" t="str">
            <v>100.11.00.210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>+++</v>
          </cell>
          <cell r="M67">
            <v>0</v>
          </cell>
        </row>
        <row r="68">
          <cell r="A68" t="str">
            <v>100.11.00.220-5000.11</v>
          </cell>
          <cell r="B68" t="str">
            <v>5000.11</v>
          </cell>
          <cell r="C68" t="str">
            <v>Salaries Worker's Comp</v>
          </cell>
          <cell r="D68" t="str">
            <v>100.11.00.220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+++</v>
          </cell>
          <cell r="M68">
            <v>0</v>
          </cell>
        </row>
        <row r="69">
          <cell r="A69" t="str">
            <v>100.11.00.230-5000.11</v>
          </cell>
          <cell r="B69" t="str">
            <v>5000.11</v>
          </cell>
          <cell r="C69" t="str">
            <v>Salaries Worker's Comp</v>
          </cell>
          <cell r="D69" t="str">
            <v>100.11.00.230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+++</v>
          </cell>
          <cell r="M69">
            <v>0</v>
          </cell>
        </row>
        <row r="70">
          <cell r="A70" t="str">
            <v>100.11.00.240-5000.11</v>
          </cell>
          <cell r="B70" t="str">
            <v>5000.11</v>
          </cell>
          <cell r="C70" t="str">
            <v>Salaries Worker's Comp</v>
          </cell>
          <cell r="D70" t="str">
            <v>100.11.00.240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 t="str">
            <v>+++</v>
          </cell>
          <cell r="M70">
            <v>0</v>
          </cell>
        </row>
        <row r="71">
          <cell r="A71" t="str">
            <v>100.11.00.250-5000.11</v>
          </cell>
          <cell r="B71" t="str">
            <v>5000.11</v>
          </cell>
          <cell r="C71" t="str">
            <v>Salaries Worker's Comp</v>
          </cell>
          <cell r="D71" t="str">
            <v>100.11.00.250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 t="str">
            <v>+++</v>
          </cell>
          <cell r="M71">
            <v>0</v>
          </cell>
        </row>
        <row r="72">
          <cell r="A72" t="str">
            <v>100.11.10.270-5000.11</v>
          </cell>
          <cell r="B72" t="str">
            <v>5000.11</v>
          </cell>
          <cell r="C72" t="str">
            <v>Salaries Worker's Comp</v>
          </cell>
          <cell r="D72" t="str">
            <v>100.11.10.270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 t="str">
            <v>+++</v>
          </cell>
          <cell r="M72">
            <v>0</v>
          </cell>
        </row>
        <row r="73">
          <cell r="A73" t="str">
            <v>100.11.00.001-5000.12</v>
          </cell>
          <cell r="B73" t="str">
            <v>5000.12</v>
          </cell>
          <cell r="C73" t="str">
            <v>Salaries Compensated Absences</v>
          </cell>
          <cell r="D73" t="str">
            <v>100.11.00.001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 t="str">
            <v>+++</v>
          </cell>
          <cell r="M73">
            <v>0</v>
          </cell>
        </row>
        <row r="74">
          <cell r="A74" t="str">
            <v>100.11.00.200-5000.12</v>
          </cell>
          <cell r="B74" t="str">
            <v>5000.12</v>
          </cell>
          <cell r="C74" t="str">
            <v>Salaries Compensated Absences</v>
          </cell>
          <cell r="D74" t="str">
            <v>100.11.00.200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+++</v>
          </cell>
          <cell r="M74">
            <v>0</v>
          </cell>
        </row>
        <row r="75">
          <cell r="A75" t="str">
            <v>100.11.00.210-5000.12</v>
          </cell>
          <cell r="B75" t="str">
            <v>5000.12</v>
          </cell>
          <cell r="C75" t="str">
            <v>Salaries Compensated Absences</v>
          </cell>
          <cell r="D75" t="str">
            <v>100.11.00.210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 t="str">
            <v>+++</v>
          </cell>
          <cell r="M75">
            <v>0</v>
          </cell>
        </row>
        <row r="76">
          <cell r="A76" t="str">
            <v>100.11.00.220-5000.12</v>
          </cell>
          <cell r="B76" t="str">
            <v>5000.12</v>
          </cell>
          <cell r="C76" t="str">
            <v>Salaries Compensated Absences</v>
          </cell>
          <cell r="D76" t="str">
            <v>100.11.00.220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 t="str">
            <v>+++</v>
          </cell>
          <cell r="M76">
            <v>0</v>
          </cell>
        </row>
        <row r="77">
          <cell r="A77" t="str">
            <v>100.11.00.230-5000.12</v>
          </cell>
          <cell r="B77" t="str">
            <v>5000.12</v>
          </cell>
          <cell r="C77" t="str">
            <v>Salaries Compensated Absences</v>
          </cell>
          <cell r="D77" t="str">
            <v>100.11.00.230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str">
            <v>+++</v>
          </cell>
          <cell r="M77">
            <v>0</v>
          </cell>
        </row>
        <row r="78">
          <cell r="A78" t="str">
            <v>100.11.00.240-5000.12</v>
          </cell>
          <cell r="B78" t="str">
            <v>5000.12</v>
          </cell>
          <cell r="C78" t="str">
            <v>Salaries Compensated Absences</v>
          </cell>
          <cell r="D78" t="str">
            <v>100.11.00.240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+++</v>
          </cell>
          <cell r="M78">
            <v>0</v>
          </cell>
        </row>
        <row r="79">
          <cell r="A79" t="str">
            <v>100.11.00.250-5000.12</v>
          </cell>
          <cell r="B79" t="str">
            <v>5000.12</v>
          </cell>
          <cell r="C79" t="str">
            <v>Salaries Compensated Absences</v>
          </cell>
          <cell r="D79" t="str">
            <v>100.11.00.250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 t="str">
            <v>+++</v>
          </cell>
          <cell r="M79">
            <v>0</v>
          </cell>
        </row>
        <row r="80">
          <cell r="A80" t="str">
            <v>100.11.10.270-5000.12</v>
          </cell>
          <cell r="B80" t="str">
            <v>5000.12</v>
          </cell>
          <cell r="C80" t="str">
            <v>Salaries Compensated Absences</v>
          </cell>
          <cell r="D80" t="str">
            <v>100.11.10.270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 t="str">
            <v>+++</v>
          </cell>
          <cell r="M80">
            <v>0</v>
          </cell>
        </row>
        <row r="81">
          <cell r="A81" t="str">
            <v>100.11.00.001-5000.99</v>
          </cell>
          <cell r="B81" t="str">
            <v>5000.99</v>
          </cell>
          <cell r="C81" t="str">
            <v>Salaries New Personnel Requests</v>
          </cell>
          <cell r="D81" t="str">
            <v>100.11.00.001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 t="str">
            <v>+++</v>
          </cell>
          <cell r="M81">
            <v>0</v>
          </cell>
        </row>
        <row r="82">
          <cell r="A82" t="str">
            <v>100.11.00.200-5000.99</v>
          </cell>
          <cell r="B82" t="str">
            <v>5000.99</v>
          </cell>
          <cell r="C82" t="str">
            <v>Salaries New Personnel Requests</v>
          </cell>
          <cell r="D82" t="str">
            <v>100.11.00.200</v>
          </cell>
          <cell r="E82">
            <v>124775</v>
          </cell>
          <cell r="F82">
            <v>-94775</v>
          </cell>
          <cell r="G82">
            <v>30000</v>
          </cell>
          <cell r="H82">
            <v>0</v>
          </cell>
          <cell r="I82">
            <v>0</v>
          </cell>
          <cell r="J82">
            <v>0</v>
          </cell>
          <cell r="K82">
            <v>30000</v>
          </cell>
          <cell r="L82">
            <v>0</v>
          </cell>
          <cell r="M82">
            <v>0</v>
          </cell>
        </row>
        <row r="83">
          <cell r="A83" t="str">
            <v>100.11.00.210-5000.99</v>
          </cell>
          <cell r="B83" t="str">
            <v>5000.99</v>
          </cell>
          <cell r="C83" t="str">
            <v>Salaries New Personnel Requests</v>
          </cell>
          <cell r="D83" t="str">
            <v>100.11.00.210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+++</v>
          </cell>
          <cell r="M83">
            <v>0</v>
          </cell>
        </row>
        <row r="84">
          <cell r="A84" t="str">
            <v>100.11.00.220-5000.99</v>
          </cell>
          <cell r="B84" t="str">
            <v>5000.99</v>
          </cell>
          <cell r="C84" t="str">
            <v>Salaries New Personnel Requests</v>
          </cell>
          <cell r="D84" t="str">
            <v>100.11.00.220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str">
            <v>+++</v>
          </cell>
          <cell r="M84">
            <v>0</v>
          </cell>
        </row>
        <row r="85">
          <cell r="A85" t="str">
            <v>100.11.00.230-5000.99</v>
          </cell>
          <cell r="B85" t="str">
            <v>5000.99</v>
          </cell>
          <cell r="C85" t="str">
            <v>Salaries New Personnel Requests</v>
          </cell>
          <cell r="D85" t="str">
            <v>100.11.00.230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 t="str">
            <v>+++</v>
          </cell>
          <cell r="M85">
            <v>0</v>
          </cell>
        </row>
        <row r="86">
          <cell r="A86" t="str">
            <v>100.11.00.240-5000.99</v>
          </cell>
          <cell r="B86" t="str">
            <v>5000.99</v>
          </cell>
          <cell r="C86" t="str">
            <v>Salaries New Personnel Requests</v>
          </cell>
          <cell r="D86" t="str">
            <v>100.11.00.240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 t="str">
            <v>+++</v>
          </cell>
          <cell r="M86">
            <v>0</v>
          </cell>
        </row>
        <row r="87">
          <cell r="A87" t="str">
            <v>100.11.00.250-5000.99</v>
          </cell>
          <cell r="B87" t="str">
            <v>5000.99</v>
          </cell>
          <cell r="C87" t="str">
            <v>Salaries New Personnel Requests</v>
          </cell>
          <cell r="D87" t="str">
            <v>100.11.00.250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+++</v>
          </cell>
          <cell r="M87">
            <v>0</v>
          </cell>
        </row>
        <row r="88">
          <cell r="A88" t="str">
            <v>100.11.00.260-5000.99</v>
          </cell>
          <cell r="B88" t="str">
            <v>5000.99</v>
          </cell>
          <cell r="C88" t="str">
            <v>Salaries New Personnel Requests</v>
          </cell>
          <cell r="D88" t="str">
            <v>100.11.00.260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 t="str">
            <v>+++</v>
          </cell>
          <cell r="M88">
            <v>0</v>
          </cell>
        </row>
        <row r="89">
          <cell r="A89" t="str">
            <v>100.11.10.270-5000.99</v>
          </cell>
          <cell r="B89" t="str">
            <v>5000.99</v>
          </cell>
          <cell r="C89" t="str">
            <v>Salaries New Personnel Requests</v>
          </cell>
          <cell r="D89" t="str">
            <v>100.11.10.270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 t="str">
            <v>+++</v>
          </cell>
          <cell r="M89">
            <v>0</v>
          </cell>
        </row>
        <row r="90">
          <cell r="A90" t="str">
            <v>100.11.00.001-5100.00</v>
          </cell>
          <cell r="B90" t="str">
            <v>5100.00</v>
          </cell>
          <cell r="C90" t="str">
            <v>Benefits PERS Pool Liability</v>
          </cell>
          <cell r="D90" t="str">
            <v>100.11.00.001</v>
          </cell>
          <cell r="E90">
            <v>196570</v>
          </cell>
          <cell r="F90">
            <v>0</v>
          </cell>
          <cell r="G90">
            <v>196570</v>
          </cell>
          <cell r="H90">
            <v>17105.400000000001</v>
          </cell>
          <cell r="I90">
            <v>0</v>
          </cell>
          <cell r="J90">
            <v>195594.59</v>
          </cell>
          <cell r="K90">
            <v>975.41</v>
          </cell>
          <cell r="L90">
            <v>1</v>
          </cell>
          <cell r="M90">
            <v>122216.15</v>
          </cell>
        </row>
        <row r="91">
          <cell r="A91" t="str">
            <v>100.11.00.200-5100.00</v>
          </cell>
          <cell r="B91" t="str">
            <v>5100.00</v>
          </cell>
          <cell r="C91" t="str">
            <v>Benefits PERS Pool Liability</v>
          </cell>
          <cell r="D91" t="str">
            <v>100.11.00.200</v>
          </cell>
          <cell r="E91">
            <v>1034370</v>
          </cell>
          <cell r="F91">
            <v>52100</v>
          </cell>
          <cell r="G91">
            <v>1086470</v>
          </cell>
          <cell r="H91">
            <v>77020.039999999994</v>
          </cell>
          <cell r="I91">
            <v>0</v>
          </cell>
          <cell r="J91">
            <v>952810.76</v>
          </cell>
          <cell r="K91">
            <v>133659.24</v>
          </cell>
          <cell r="L91">
            <v>0.88</v>
          </cell>
          <cell r="M91">
            <v>777812.59</v>
          </cell>
        </row>
        <row r="92">
          <cell r="A92" t="str">
            <v>100.11.00.210-5100.00</v>
          </cell>
          <cell r="B92" t="str">
            <v>5100.00</v>
          </cell>
          <cell r="C92" t="str">
            <v>Benefits PERS Pool Liability</v>
          </cell>
          <cell r="D92" t="str">
            <v>100.11.00.210</v>
          </cell>
          <cell r="E92">
            <v>259255</v>
          </cell>
          <cell r="F92">
            <v>0</v>
          </cell>
          <cell r="G92">
            <v>259255</v>
          </cell>
          <cell r="H92">
            <v>19265.13</v>
          </cell>
          <cell r="I92">
            <v>0</v>
          </cell>
          <cell r="J92">
            <v>240787.77</v>
          </cell>
          <cell r="K92">
            <v>18467.23</v>
          </cell>
          <cell r="L92">
            <v>0.93</v>
          </cell>
          <cell r="M92">
            <v>109361.66</v>
          </cell>
        </row>
        <row r="93">
          <cell r="A93" t="str">
            <v>100.11.00.220-5100.00</v>
          </cell>
          <cell r="B93" t="str">
            <v>5100.00</v>
          </cell>
          <cell r="C93" t="str">
            <v>Benefits PERS Pool Liability</v>
          </cell>
          <cell r="D93" t="str">
            <v>100.11.00.220</v>
          </cell>
          <cell r="E93">
            <v>68724</v>
          </cell>
          <cell r="F93">
            <v>0</v>
          </cell>
          <cell r="G93">
            <v>68724</v>
          </cell>
          <cell r="H93">
            <v>5353.41</v>
          </cell>
          <cell r="I93">
            <v>0</v>
          </cell>
          <cell r="J93">
            <v>59860.32</v>
          </cell>
          <cell r="K93">
            <v>8863.68</v>
          </cell>
          <cell r="L93">
            <v>0.87</v>
          </cell>
          <cell r="M93">
            <v>0</v>
          </cell>
        </row>
        <row r="94">
          <cell r="A94" t="str">
            <v>100.11.00.230-5100.00</v>
          </cell>
          <cell r="B94" t="str">
            <v>5100.00</v>
          </cell>
          <cell r="C94" t="str">
            <v>Benefits PERS Pool Liability</v>
          </cell>
          <cell r="D94" t="str">
            <v>100.11.00.230</v>
          </cell>
          <cell r="E94">
            <v>136969</v>
          </cell>
          <cell r="F94">
            <v>0</v>
          </cell>
          <cell r="G94">
            <v>136969</v>
          </cell>
          <cell r="H94">
            <v>8999.31</v>
          </cell>
          <cell r="I94">
            <v>0</v>
          </cell>
          <cell r="J94">
            <v>114398.33</v>
          </cell>
          <cell r="K94">
            <v>22570.67</v>
          </cell>
          <cell r="L94">
            <v>0.84</v>
          </cell>
          <cell r="M94">
            <v>0</v>
          </cell>
        </row>
        <row r="95">
          <cell r="A95" t="str">
            <v>100.11.00.240-5100.00</v>
          </cell>
          <cell r="B95" t="str">
            <v>5100.00</v>
          </cell>
          <cell r="C95" t="str">
            <v>Benefits PERS Pool Liability</v>
          </cell>
          <cell r="D95" t="str">
            <v>100.11.00.240</v>
          </cell>
          <cell r="E95">
            <v>22700</v>
          </cell>
          <cell r="F95">
            <v>0</v>
          </cell>
          <cell r="G95">
            <v>22700</v>
          </cell>
          <cell r="H95">
            <v>1987.79</v>
          </cell>
          <cell r="I95">
            <v>0</v>
          </cell>
          <cell r="J95">
            <v>22879.89</v>
          </cell>
          <cell r="K95">
            <v>-179.89</v>
          </cell>
          <cell r="L95">
            <v>1.01</v>
          </cell>
          <cell r="M95">
            <v>0</v>
          </cell>
        </row>
        <row r="96">
          <cell r="A96" t="str">
            <v>100.11.00.250-5100.00</v>
          </cell>
          <cell r="B96" t="str">
            <v>5100.00</v>
          </cell>
          <cell r="C96" t="str">
            <v>Benefits PERS Pool Liability</v>
          </cell>
          <cell r="D96" t="str">
            <v>100.11.00.250</v>
          </cell>
          <cell r="E96">
            <v>28550</v>
          </cell>
          <cell r="F96">
            <v>0</v>
          </cell>
          <cell r="G96">
            <v>28550</v>
          </cell>
          <cell r="H96">
            <v>2084.1799999999998</v>
          </cell>
          <cell r="I96">
            <v>0</v>
          </cell>
          <cell r="J96">
            <v>27034.25</v>
          </cell>
          <cell r="K96">
            <v>1515.75</v>
          </cell>
          <cell r="L96">
            <v>0.95</v>
          </cell>
          <cell r="M96">
            <v>0</v>
          </cell>
        </row>
        <row r="97">
          <cell r="A97" t="str">
            <v>100.11.00.260-5100.00</v>
          </cell>
          <cell r="B97" t="str">
            <v>5100.00</v>
          </cell>
          <cell r="C97" t="str">
            <v>Benefits PERS Pool Liability</v>
          </cell>
          <cell r="D97" t="str">
            <v>100.11.00.260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 t="str">
            <v>+++</v>
          </cell>
          <cell r="M97">
            <v>0</v>
          </cell>
        </row>
        <row r="98">
          <cell r="A98" t="str">
            <v>100.11.10.270-5100.00</v>
          </cell>
          <cell r="B98" t="str">
            <v>5100.00</v>
          </cell>
          <cell r="C98" t="str">
            <v>Benefits PERS Pool Liability</v>
          </cell>
          <cell r="D98" t="str">
            <v>100.11.10.270</v>
          </cell>
          <cell r="E98">
            <v>28738</v>
          </cell>
          <cell r="F98">
            <v>0</v>
          </cell>
          <cell r="G98">
            <v>28738</v>
          </cell>
          <cell r="H98">
            <v>1589.96</v>
          </cell>
          <cell r="I98">
            <v>0</v>
          </cell>
          <cell r="J98">
            <v>22314.97</v>
          </cell>
          <cell r="K98">
            <v>6423.03</v>
          </cell>
          <cell r="L98">
            <v>0.78</v>
          </cell>
          <cell r="M98">
            <v>0</v>
          </cell>
        </row>
        <row r="99">
          <cell r="A99" t="str">
            <v>100.11.00.001-5100.01</v>
          </cell>
          <cell r="B99" t="str">
            <v>5100.01</v>
          </cell>
          <cell r="C99" t="str">
            <v>Benefits Retirement</v>
          </cell>
          <cell r="D99" t="str">
            <v>100.11.00.001</v>
          </cell>
          <cell r="E99">
            <v>103315</v>
          </cell>
          <cell r="F99">
            <v>0</v>
          </cell>
          <cell r="G99">
            <v>103315</v>
          </cell>
          <cell r="H99">
            <v>8795.68</v>
          </cell>
          <cell r="I99">
            <v>0</v>
          </cell>
          <cell r="J99">
            <v>102851.55</v>
          </cell>
          <cell r="K99">
            <v>463.45</v>
          </cell>
          <cell r="L99">
            <v>1</v>
          </cell>
          <cell r="M99">
            <v>89012.43</v>
          </cell>
        </row>
        <row r="100">
          <cell r="A100" t="str">
            <v>100.11.00.200-5100.01</v>
          </cell>
          <cell r="B100" t="str">
            <v>5100.01</v>
          </cell>
          <cell r="C100" t="str">
            <v>Benefits Retirement</v>
          </cell>
          <cell r="D100" t="str">
            <v>100.11.00.200</v>
          </cell>
          <cell r="E100">
            <v>544470</v>
          </cell>
          <cell r="F100">
            <v>8060</v>
          </cell>
          <cell r="G100">
            <v>552530</v>
          </cell>
          <cell r="H100">
            <v>44053.41</v>
          </cell>
          <cell r="I100">
            <v>0</v>
          </cell>
          <cell r="J100">
            <v>523827.13</v>
          </cell>
          <cell r="K100">
            <v>28702.87</v>
          </cell>
          <cell r="L100">
            <v>0.95</v>
          </cell>
          <cell r="M100">
            <v>576383.34</v>
          </cell>
        </row>
        <row r="101">
          <cell r="A101" t="str">
            <v>100.11.00.210-5100.01</v>
          </cell>
          <cell r="B101" t="str">
            <v>5100.01</v>
          </cell>
          <cell r="C101" t="str">
            <v>Benefits Retirement</v>
          </cell>
          <cell r="D101" t="str">
            <v>100.11.00.210</v>
          </cell>
          <cell r="E101">
            <v>127130</v>
          </cell>
          <cell r="F101">
            <v>0</v>
          </cell>
          <cell r="G101">
            <v>127130</v>
          </cell>
          <cell r="H101">
            <v>9492.52</v>
          </cell>
          <cell r="I101">
            <v>0</v>
          </cell>
          <cell r="J101">
            <v>118779.15</v>
          </cell>
          <cell r="K101">
            <v>8350.85</v>
          </cell>
          <cell r="L101">
            <v>0.93</v>
          </cell>
          <cell r="M101">
            <v>82385.070000000007</v>
          </cell>
        </row>
        <row r="102">
          <cell r="A102" t="str">
            <v>100.11.00.220-5100.01</v>
          </cell>
          <cell r="B102" t="str">
            <v>5100.01</v>
          </cell>
          <cell r="C102" t="str">
            <v>Benefits Retirement</v>
          </cell>
          <cell r="D102" t="str">
            <v>100.11.00.220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684.45</v>
          </cell>
          <cell r="K102">
            <v>-684.45</v>
          </cell>
          <cell r="L102" t="str">
            <v>+++</v>
          </cell>
          <cell r="M102">
            <v>71018.259999999995</v>
          </cell>
        </row>
        <row r="103">
          <cell r="A103" t="str">
            <v>100.11.00.230-5100.01</v>
          </cell>
          <cell r="B103" t="str">
            <v>5100.01</v>
          </cell>
          <cell r="C103" t="str">
            <v>Benefits Retirement</v>
          </cell>
          <cell r="D103" t="str">
            <v>100.11.00.230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547.55999999999995</v>
          </cell>
          <cell r="K103">
            <v>-547.55999999999995</v>
          </cell>
          <cell r="L103" t="str">
            <v>+++</v>
          </cell>
          <cell r="M103">
            <v>128810.75</v>
          </cell>
        </row>
        <row r="104">
          <cell r="A104" t="str">
            <v>100.11.00.240-5100.01</v>
          </cell>
          <cell r="B104" t="str">
            <v>5100.01</v>
          </cell>
          <cell r="C104" t="str">
            <v>Benefits Retirement</v>
          </cell>
          <cell r="D104" t="str">
            <v>100.11.00.240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136.88999999999999</v>
          </cell>
          <cell r="K104">
            <v>-136.88999999999999</v>
          </cell>
          <cell r="L104" t="str">
            <v>+++</v>
          </cell>
          <cell r="M104">
            <v>18022.150000000001</v>
          </cell>
        </row>
        <row r="105">
          <cell r="A105" t="str">
            <v>100.11.00.250-5100.01</v>
          </cell>
          <cell r="B105" t="str">
            <v>5100.01</v>
          </cell>
          <cell r="C105" t="str">
            <v>Benefits Retirement</v>
          </cell>
          <cell r="D105" t="str">
            <v>100.11.00.250</v>
          </cell>
          <cell r="E105">
            <v>4425</v>
          </cell>
          <cell r="F105">
            <v>0</v>
          </cell>
          <cell r="G105">
            <v>4425</v>
          </cell>
          <cell r="H105">
            <v>364.86</v>
          </cell>
          <cell r="I105">
            <v>0</v>
          </cell>
          <cell r="J105">
            <v>4689.04</v>
          </cell>
          <cell r="K105">
            <v>-264.04000000000002</v>
          </cell>
          <cell r="L105">
            <v>1.06</v>
          </cell>
          <cell r="M105">
            <v>65172.49</v>
          </cell>
        </row>
        <row r="106">
          <cell r="A106" t="str">
            <v>100.11.10.270-5100.01</v>
          </cell>
          <cell r="B106" t="str">
            <v>5100.01</v>
          </cell>
          <cell r="C106" t="str">
            <v>Benefits Retirement</v>
          </cell>
          <cell r="D106" t="str">
            <v>100.11.10.270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273.77999999999997</v>
          </cell>
          <cell r="K106">
            <v>-273.77999999999997</v>
          </cell>
          <cell r="L106" t="str">
            <v>+++</v>
          </cell>
          <cell r="M106">
            <v>24882.81</v>
          </cell>
        </row>
        <row r="107">
          <cell r="A107" t="str">
            <v>100.11.00.001-5100.02</v>
          </cell>
          <cell r="B107" t="str">
            <v>5100.02</v>
          </cell>
          <cell r="C107" t="str">
            <v>Benefits Health Insurance</v>
          </cell>
          <cell r="D107" t="str">
            <v>100.11.00.001</v>
          </cell>
          <cell r="E107">
            <v>85990</v>
          </cell>
          <cell r="F107">
            <v>0</v>
          </cell>
          <cell r="G107">
            <v>85990</v>
          </cell>
          <cell r="H107">
            <v>6165</v>
          </cell>
          <cell r="I107">
            <v>0</v>
          </cell>
          <cell r="J107">
            <v>77897.5</v>
          </cell>
          <cell r="K107">
            <v>8092.5</v>
          </cell>
          <cell r="L107">
            <v>0.91</v>
          </cell>
          <cell r="M107">
            <v>67195.05</v>
          </cell>
        </row>
        <row r="108">
          <cell r="A108" t="str">
            <v>100.11.00.200-5100.02</v>
          </cell>
          <cell r="B108" t="str">
            <v>5100.02</v>
          </cell>
          <cell r="C108" t="str">
            <v>Benefits Health Insurance</v>
          </cell>
          <cell r="D108" t="str">
            <v>100.11.00.200</v>
          </cell>
          <cell r="E108">
            <v>501516</v>
          </cell>
          <cell r="F108">
            <v>17280</v>
          </cell>
          <cell r="G108">
            <v>518796</v>
          </cell>
          <cell r="H108">
            <v>42670</v>
          </cell>
          <cell r="I108">
            <v>0</v>
          </cell>
          <cell r="J108">
            <v>490703.76</v>
          </cell>
          <cell r="K108">
            <v>28092.240000000002</v>
          </cell>
          <cell r="L108">
            <v>0.95</v>
          </cell>
          <cell r="M108">
            <v>468903.58</v>
          </cell>
        </row>
        <row r="109">
          <cell r="A109" t="str">
            <v>100.11.00.210-5100.02</v>
          </cell>
          <cell r="B109" t="str">
            <v>5100.02</v>
          </cell>
          <cell r="C109" t="str">
            <v>Benefits Health Insurance</v>
          </cell>
          <cell r="D109" t="str">
            <v>100.11.00.210</v>
          </cell>
          <cell r="E109">
            <v>109200</v>
          </cell>
          <cell r="F109">
            <v>0</v>
          </cell>
          <cell r="G109">
            <v>109200</v>
          </cell>
          <cell r="H109">
            <v>8740</v>
          </cell>
          <cell r="I109">
            <v>0</v>
          </cell>
          <cell r="J109">
            <v>108705</v>
          </cell>
          <cell r="K109">
            <v>495</v>
          </cell>
          <cell r="L109">
            <v>1</v>
          </cell>
          <cell r="M109">
            <v>67080</v>
          </cell>
        </row>
        <row r="110">
          <cell r="A110" t="str">
            <v>100.11.00.220-5100.02</v>
          </cell>
          <cell r="B110" t="str">
            <v>5100.02</v>
          </cell>
          <cell r="C110" t="str">
            <v>Benefits Health Insurance</v>
          </cell>
          <cell r="D110" t="str">
            <v>100.11.00.220</v>
          </cell>
          <cell r="E110">
            <v>29340</v>
          </cell>
          <cell r="F110">
            <v>0</v>
          </cell>
          <cell r="G110">
            <v>29340</v>
          </cell>
          <cell r="H110">
            <v>1920</v>
          </cell>
          <cell r="I110">
            <v>0</v>
          </cell>
          <cell r="J110">
            <v>23187.5</v>
          </cell>
          <cell r="K110">
            <v>6152.5</v>
          </cell>
          <cell r="L110">
            <v>0.79</v>
          </cell>
          <cell r="M110">
            <v>29340</v>
          </cell>
        </row>
        <row r="111">
          <cell r="A111" t="str">
            <v>100.11.00.230-5100.02</v>
          </cell>
          <cell r="B111" t="str">
            <v>5100.02</v>
          </cell>
          <cell r="C111" t="str">
            <v>Benefits Health Insurance</v>
          </cell>
          <cell r="D111" t="str">
            <v>100.11.00.230</v>
          </cell>
          <cell r="E111">
            <v>134064</v>
          </cell>
          <cell r="F111">
            <v>0</v>
          </cell>
          <cell r="G111">
            <v>134064</v>
          </cell>
          <cell r="H111">
            <v>7280</v>
          </cell>
          <cell r="I111">
            <v>0</v>
          </cell>
          <cell r="J111">
            <v>82427.740000000005</v>
          </cell>
          <cell r="K111">
            <v>51636.26</v>
          </cell>
          <cell r="L111">
            <v>0.61</v>
          </cell>
          <cell r="M111">
            <v>93351</v>
          </cell>
        </row>
        <row r="112">
          <cell r="A112" t="str">
            <v>100.11.00.240-5100.02</v>
          </cell>
          <cell r="B112" t="str">
            <v>5100.02</v>
          </cell>
          <cell r="C112" t="str">
            <v>Benefits Health Insurance</v>
          </cell>
          <cell r="D112" t="str">
            <v>100.11.00.240</v>
          </cell>
          <cell r="E112">
            <v>36360</v>
          </cell>
          <cell r="F112">
            <v>0</v>
          </cell>
          <cell r="G112">
            <v>36360</v>
          </cell>
          <cell r="H112">
            <v>3030</v>
          </cell>
          <cell r="I112">
            <v>0</v>
          </cell>
          <cell r="J112">
            <v>36360</v>
          </cell>
          <cell r="K112">
            <v>0</v>
          </cell>
          <cell r="L112">
            <v>1</v>
          </cell>
          <cell r="M112">
            <v>26503.919999999998</v>
          </cell>
        </row>
        <row r="113">
          <cell r="A113" t="str">
            <v>100.11.00.250-5100.02</v>
          </cell>
          <cell r="B113" t="str">
            <v>5100.02</v>
          </cell>
          <cell r="C113" t="str">
            <v>Benefits Health Insurance</v>
          </cell>
          <cell r="D113" t="str">
            <v>100.11.00.250</v>
          </cell>
          <cell r="E113">
            <v>24865</v>
          </cell>
          <cell r="F113">
            <v>0</v>
          </cell>
          <cell r="G113">
            <v>24865</v>
          </cell>
          <cell r="H113">
            <v>1196.96</v>
          </cell>
          <cell r="I113">
            <v>0</v>
          </cell>
          <cell r="J113">
            <v>20051.02</v>
          </cell>
          <cell r="K113">
            <v>4813.9799999999996</v>
          </cell>
          <cell r="L113">
            <v>0.81</v>
          </cell>
          <cell r="M113">
            <v>24863.52</v>
          </cell>
        </row>
        <row r="114">
          <cell r="A114" t="str">
            <v>100.11.10.270-5100.02</v>
          </cell>
          <cell r="B114" t="str">
            <v>5100.02</v>
          </cell>
          <cell r="C114" t="str">
            <v>Benefits Health Insurance</v>
          </cell>
          <cell r="D114" t="str">
            <v>100.11.10.270</v>
          </cell>
          <cell r="E114">
            <v>33540</v>
          </cell>
          <cell r="F114">
            <v>0</v>
          </cell>
          <cell r="G114">
            <v>33540</v>
          </cell>
          <cell r="H114">
            <v>1280</v>
          </cell>
          <cell r="I114">
            <v>0</v>
          </cell>
          <cell r="J114">
            <v>21767.5</v>
          </cell>
          <cell r="K114">
            <v>11772.5</v>
          </cell>
          <cell r="L114">
            <v>0.65</v>
          </cell>
          <cell r="M114">
            <v>26870</v>
          </cell>
        </row>
        <row r="115">
          <cell r="A115" t="str">
            <v>100.11.00.001-5100.03</v>
          </cell>
          <cell r="B115" t="str">
            <v>5100.03</v>
          </cell>
          <cell r="C115" t="str">
            <v>Benefits Dental Insurance</v>
          </cell>
          <cell r="D115" t="str">
            <v>100.11.00.001</v>
          </cell>
          <cell r="E115">
            <v>8440</v>
          </cell>
          <cell r="F115">
            <v>0</v>
          </cell>
          <cell r="G115">
            <v>8440</v>
          </cell>
          <cell r="H115">
            <v>672.3</v>
          </cell>
          <cell r="I115">
            <v>0</v>
          </cell>
          <cell r="J115">
            <v>8067.6</v>
          </cell>
          <cell r="K115">
            <v>372.4</v>
          </cell>
          <cell r="L115">
            <v>0.96</v>
          </cell>
          <cell r="M115">
            <v>5964.51</v>
          </cell>
        </row>
        <row r="116">
          <cell r="A116" t="str">
            <v>100.11.00.200-5100.03</v>
          </cell>
          <cell r="B116" t="str">
            <v>5100.03</v>
          </cell>
          <cell r="C116" t="str">
            <v>Benefits Dental Insurance</v>
          </cell>
          <cell r="D116" t="str">
            <v>100.11.00.200</v>
          </cell>
          <cell r="E116">
            <v>58730</v>
          </cell>
          <cell r="F116">
            <v>1541</v>
          </cell>
          <cell r="G116">
            <v>60271</v>
          </cell>
          <cell r="H116">
            <v>4665.42</v>
          </cell>
          <cell r="I116">
            <v>0</v>
          </cell>
          <cell r="J116">
            <v>54226.62</v>
          </cell>
          <cell r="K116">
            <v>6044.38</v>
          </cell>
          <cell r="L116">
            <v>0.9</v>
          </cell>
          <cell r="M116">
            <v>53651.3</v>
          </cell>
        </row>
        <row r="117">
          <cell r="A117" t="str">
            <v>100.11.00.210-5100.03</v>
          </cell>
          <cell r="B117" t="str">
            <v>5100.03</v>
          </cell>
          <cell r="C117" t="str">
            <v>Benefits Dental Insurance</v>
          </cell>
          <cell r="D117" t="str">
            <v>100.11.00.210</v>
          </cell>
          <cell r="E117">
            <v>9935</v>
          </cell>
          <cell r="F117">
            <v>0</v>
          </cell>
          <cell r="G117">
            <v>9935</v>
          </cell>
          <cell r="H117">
            <v>772.12</v>
          </cell>
          <cell r="I117">
            <v>0</v>
          </cell>
          <cell r="J117">
            <v>9622.26</v>
          </cell>
          <cell r="K117">
            <v>312.74</v>
          </cell>
          <cell r="L117">
            <v>0.97</v>
          </cell>
          <cell r="M117">
            <v>5553.6</v>
          </cell>
        </row>
        <row r="118">
          <cell r="A118" t="str">
            <v>100.11.00.220-5100.03</v>
          </cell>
          <cell r="B118" t="str">
            <v>5100.03</v>
          </cell>
          <cell r="C118" t="str">
            <v>Benefits Dental Insurance</v>
          </cell>
          <cell r="D118" t="str">
            <v>100.11.00.220</v>
          </cell>
          <cell r="E118">
            <v>6040</v>
          </cell>
          <cell r="F118">
            <v>0</v>
          </cell>
          <cell r="G118">
            <v>6040</v>
          </cell>
          <cell r="H118">
            <v>529.17999999999995</v>
          </cell>
          <cell r="I118">
            <v>0</v>
          </cell>
          <cell r="J118">
            <v>5974.74</v>
          </cell>
          <cell r="K118">
            <v>65.260000000000005</v>
          </cell>
          <cell r="L118">
            <v>0.99</v>
          </cell>
          <cell r="M118">
            <v>5901.96</v>
          </cell>
        </row>
        <row r="119">
          <cell r="A119" t="str">
            <v>100.11.00.230-5100.03</v>
          </cell>
          <cell r="B119" t="str">
            <v>5100.03</v>
          </cell>
          <cell r="C119" t="str">
            <v>Benefits Dental Insurance</v>
          </cell>
          <cell r="D119" t="str">
            <v>100.11.00.230</v>
          </cell>
          <cell r="E119">
            <v>13445</v>
          </cell>
          <cell r="F119">
            <v>0</v>
          </cell>
          <cell r="G119">
            <v>13445</v>
          </cell>
          <cell r="H119">
            <v>951.16</v>
          </cell>
          <cell r="I119">
            <v>0</v>
          </cell>
          <cell r="J119">
            <v>10287.84</v>
          </cell>
          <cell r="K119">
            <v>3157.16</v>
          </cell>
          <cell r="L119">
            <v>0.77</v>
          </cell>
          <cell r="M119">
            <v>11077.1</v>
          </cell>
        </row>
        <row r="120">
          <cell r="A120" t="str">
            <v>100.11.00.240-5100.03</v>
          </cell>
          <cell r="B120" t="str">
            <v>5100.03</v>
          </cell>
          <cell r="C120" t="str">
            <v>Benefits Dental Insurance</v>
          </cell>
          <cell r="D120" t="str">
            <v>100.11.00.240</v>
          </cell>
          <cell r="E120">
            <v>3065</v>
          </cell>
          <cell r="F120">
            <v>0</v>
          </cell>
          <cell r="G120">
            <v>3065</v>
          </cell>
          <cell r="H120">
            <v>248.92</v>
          </cell>
          <cell r="I120">
            <v>0</v>
          </cell>
          <cell r="J120">
            <v>2987.04</v>
          </cell>
          <cell r="K120">
            <v>77.959999999999994</v>
          </cell>
          <cell r="L120">
            <v>0.97</v>
          </cell>
          <cell r="M120">
            <v>2177.35</v>
          </cell>
        </row>
        <row r="121">
          <cell r="A121" t="str">
            <v>100.11.00.250-5100.03</v>
          </cell>
          <cell r="B121" t="str">
            <v>5100.03</v>
          </cell>
          <cell r="C121" t="str">
            <v>Benefits Dental Insurance</v>
          </cell>
          <cell r="D121" t="str">
            <v>100.11.00.250</v>
          </cell>
          <cell r="E121">
            <v>2005</v>
          </cell>
          <cell r="F121">
            <v>0</v>
          </cell>
          <cell r="G121">
            <v>2005</v>
          </cell>
          <cell r="H121">
            <v>87</v>
          </cell>
          <cell r="I121">
            <v>0</v>
          </cell>
          <cell r="J121">
            <v>1288.17</v>
          </cell>
          <cell r="K121">
            <v>716.83</v>
          </cell>
          <cell r="L121">
            <v>0.64</v>
          </cell>
          <cell r="M121">
            <v>1954.32</v>
          </cell>
        </row>
        <row r="122">
          <cell r="A122" t="str">
            <v>100.11.10.270-5100.03</v>
          </cell>
          <cell r="B122" t="str">
            <v>5100.03</v>
          </cell>
          <cell r="C122" t="str">
            <v>Benefits Dental Insurance</v>
          </cell>
          <cell r="D122" t="str">
            <v>100.11.10.270</v>
          </cell>
          <cell r="E122">
            <v>2730</v>
          </cell>
          <cell r="F122">
            <v>0</v>
          </cell>
          <cell r="G122">
            <v>2730</v>
          </cell>
          <cell r="H122">
            <v>97.2</v>
          </cell>
          <cell r="I122">
            <v>0</v>
          </cell>
          <cell r="J122">
            <v>1602.01</v>
          </cell>
          <cell r="K122">
            <v>1127.99</v>
          </cell>
          <cell r="L122">
            <v>0.59</v>
          </cell>
          <cell r="M122">
            <v>1926.12</v>
          </cell>
        </row>
        <row r="123">
          <cell r="A123" t="str">
            <v>100.11.00.001-5100.04</v>
          </cell>
          <cell r="B123" t="str">
            <v>5100.04</v>
          </cell>
          <cell r="C123" t="str">
            <v>Benefits Vision Insurance</v>
          </cell>
          <cell r="D123" t="str">
            <v>100.11.00.001</v>
          </cell>
          <cell r="E123">
            <v>1210</v>
          </cell>
          <cell r="F123">
            <v>0</v>
          </cell>
          <cell r="G123">
            <v>1210</v>
          </cell>
          <cell r="H123">
            <v>99.4</v>
          </cell>
          <cell r="I123">
            <v>0</v>
          </cell>
          <cell r="J123">
            <v>1192.8</v>
          </cell>
          <cell r="K123">
            <v>17.2</v>
          </cell>
          <cell r="L123">
            <v>0.99</v>
          </cell>
          <cell r="M123">
            <v>879.71</v>
          </cell>
        </row>
        <row r="124">
          <cell r="A124" t="str">
            <v>100.11.00.200-5100.04</v>
          </cell>
          <cell r="B124" t="str">
            <v>5100.04</v>
          </cell>
          <cell r="C124" t="str">
            <v>Benefits Vision Insurance</v>
          </cell>
          <cell r="D124" t="str">
            <v>100.11.00.200</v>
          </cell>
          <cell r="E124">
            <v>7318</v>
          </cell>
          <cell r="F124">
            <v>179</v>
          </cell>
          <cell r="G124">
            <v>7497</v>
          </cell>
          <cell r="H124">
            <v>622.28</v>
          </cell>
          <cell r="I124">
            <v>0</v>
          </cell>
          <cell r="J124">
            <v>7157.23</v>
          </cell>
          <cell r="K124">
            <v>339.77</v>
          </cell>
          <cell r="L124">
            <v>0.95</v>
          </cell>
          <cell r="M124">
            <v>6962.06</v>
          </cell>
        </row>
        <row r="125">
          <cell r="A125" t="str">
            <v>100.11.00.210-5100.04</v>
          </cell>
          <cell r="B125" t="str">
            <v>5100.04</v>
          </cell>
          <cell r="C125" t="str">
            <v>Benefits Vision Insurance</v>
          </cell>
          <cell r="D125" t="str">
            <v>100.11.00.210</v>
          </cell>
          <cell r="E125">
            <v>1420</v>
          </cell>
          <cell r="F125">
            <v>0</v>
          </cell>
          <cell r="G125">
            <v>1420</v>
          </cell>
          <cell r="H125">
            <v>113.56</v>
          </cell>
          <cell r="I125">
            <v>0</v>
          </cell>
          <cell r="J125">
            <v>1408.72</v>
          </cell>
          <cell r="K125">
            <v>11.28</v>
          </cell>
          <cell r="L125">
            <v>0.99</v>
          </cell>
          <cell r="M125">
            <v>879.84</v>
          </cell>
        </row>
        <row r="126">
          <cell r="A126" t="str">
            <v>100.11.00.220-5100.04</v>
          </cell>
          <cell r="B126" t="str">
            <v>5100.04</v>
          </cell>
          <cell r="C126" t="str">
            <v>Benefits Vision Insurance</v>
          </cell>
          <cell r="D126" t="str">
            <v>100.11.00.220</v>
          </cell>
          <cell r="E126">
            <v>862</v>
          </cell>
          <cell r="F126">
            <v>0</v>
          </cell>
          <cell r="G126">
            <v>862</v>
          </cell>
          <cell r="H126">
            <v>81.12</v>
          </cell>
          <cell r="I126">
            <v>0</v>
          </cell>
          <cell r="J126">
            <v>914.66</v>
          </cell>
          <cell r="K126">
            <v>-52.66</v>
          </cell>
          <cell r="L126">
            <v>1.06</v>
          </cell>
          <cell r="M126">
            <v>860.64</v>
          </cell>
        </row>
        <row r="127">
          <cell r="A127" t="str">
            <v>100.11.00.230-5100.04</v>
          </cell>
          <cell r="B127" t="str">
            <v>5100.04</v>
          </cell>
          <cell r="C127" t="str">
            <v>Benefits Vision Insurance</v>
          </cell>
          <cell r="D127" t="str">
            <v>100.11.00.230</v>
          </cell>
          <cell r="E127">
            <v>2045</v>
          </cell>
          <cell r="F127">
            <v>0</v>
          </cell>
          <cell r="G127">
            <v>2045</v>
          </cell>
          <cell r="H127">
            <v>143.44</v>
          </cell>
          <cell r="I127">
            <v>0</v>
          </cell>
          <cell r="J127">
            <v>1564.59</v>
          </cell>
          <cell r="K127">
            <v>480.41</v>
          </cell>
          <cell r="L127">
            <v>0.77</v>
          </cell>
          <cell r="M127">
            <v>1728.42</v>
          </cell>
        </row>
        <row r="128">
          <cell r="A128" t="str">
            <v>100.11.00.240-5100.04</v>
          </cell>
          <cell r="B128" t="str">
            <v>5100.04</v>
          </cell>
          <cell r="C128" t="str">
            <v>Benefits Vision Insurance</v>
          </cell>
          <cell r="D128" t="str">
            <v>100.11.00.240</v>
          </cell>
          <cell r="E128">
            <v>424</v>
          </cell>
          <cell r="F128">
            <v>0</v>
          </cell>
          <cell r="G128">
            <v>424</v>
          </cell>
          <cell r="H128">
            <v>35.28</v>
          </cell>
          <cell r="I128">
            <v>0</v>
          </cell>
          <cell r="J128">
            <v>423.36</v>
          </cell>
          <cell r="K128">
            <v>0.64</v>
          </cell>
          <cell r="L128">
            <v>1</v>
          </cell>
          <cell r="M128">
            <v>308.60000000000002</v>
          </cell>
        </row>
        <row r="129">
          <cell r="A129" t="str">
            <v>100.11.00.250-5100.04</v>
          </cell>
          <cell r="B129" t="str">
            <v>5100.04</v>
          </cell>
          <cell r="C129" t="str">
            <v>Benefits Vision Insurance</v>
          </cell>
          <cell r="D129" t="str">
            <v>100.11.00.250</v>
          </cell>
          <cell r="E129">
            <v>300</v>
          </cell>
          <cell r="F129">
            <v>0</v>
          </cell>
          <cell r="G129">
            <v>300</v>
          </cell>
          <cell r="H129">
            <v>16.82</v>
          </cell>
          <cell r="I129">
            <v>0</v>
          </cell>
          <cell r="J129">
            <v>220.12</v>
          </cell>
          <cell r="K129">
            <v>79.88</v>
          </cell>
          <cell r="L129">
            <v>0.73</v>
          </cell>
          <cell r="M129">
            <v>300.72000000000003</v>
          </cell>
        </row>
        <row r="130">
          <cell r="A130" t="str">
            <v>100.11.10.270-5100.04</v>
          </cell>
          <cell r="B130" t="str">
            <v>5100.04</v>
          </cell>
          <cell r="C130" t="str">
            <v>Benefits Vision Insurance</v>
          </cell>
          <cell r="D130" t="str">
            <v>100.11.10.270</v>
          </cell>
          <cell r="E130">
            <v>438</v>
          </cell>
          <cell r="F130">
            <v>0</v>
          </cell>
          <cell r="G130">
            <v>438</v>
          </cell>
          <cell r="H130">
            <v>18.8</v>
          </cell>
          <cell r="I130">
            <v>0</v>
          </cell>
          <cell r="J130">
            <v>287.33999999999997</v>
          </cell>
          <cell r="K130">
            <v>150.66</v>
          </cell>
          <cell r="L130">
            <v>0.66</v>
          </cell>
          <cell r="M130">
            <v>325.58</v>
          </cell>
        </row>
        <row r="131">
          <cell r="A131" t="str">
            <v>100.11.00.001-5100.05</v>
          </cell>
          <cell r="B131" t="str">
            <v>5100.05</v>
          </cell>
          <cell r="C131" t="str">
            <v>Benefits Life Insurance</v>
          </cell>
          <cell r="D131" t="str">
            <v>100.11.00.001</v>
          </cell>
          <cell r="E131">
            <v>1695</v>
          </cell>
          <cell r="F131">
            <v>0</v>
          </cell>
          <cell r="G131">
            <v>1695</v>
          </cell>
          <cell r="H131">
            <v>122.89</v>
          </cell>
          <cell r="I131">
            <v>0</v>
          </cell>
          <cell r="J131">
            <v>1474.68</v>
          </cell>
          <cell r="K131">
            <v>220.32</v>
          </cell>
          <cell r="L131">
            <v>0.87</v>
          </cell>
          <cell r="M131">
            <v>1174.47</v>
          </cell>
        </row>
        <row r="132">
          <cell r="A132" t="str">
            <v>100.11.00.200-5100.05</v>
          </cell>
          <cell r="B132" t="str">
            <v>5100.05</v>
          </cell>
          <cell r="C132" t="str">
            <v>Benefits Life Insurance</v>
          </cell>
          <cell r="D132" t="str">
            <v>100.11.00.200</v>
          </cell>
          <cell r="E132">
            <v>1040</v>
          </cell>
          <cell r="F132">
            <v>39</v>
          </cell>
          <cell r="G132">
            <v>1079</v>
          </cell>
          <cell r="H132">
            <v>80.319999999999993</v>
          </cell>
          <cell r="I132">
            <v>0</v>
          </cell>
          <cell r="J132">
            <v>918.08</v>
          </cell>
          <cell r="K132">
            <v>160.91999999999999</v>
          </cell>
          <cell r="L132">
            <v>0.85</v>
          </cell>
          <cell r="M132">
            <v>836.56</v>
          </cell>
        </row>
        <row r="133">
          <cell r="A133" t="str">
            <v>100.11.00.210-5100.05</v>
          </cell>
          <cell r="B133" t="str">
            <v>5100.05</v>
          </cell>
          <cell r="C133" t="str">
            <v>Benefits Life Insurance</v>
          </cell>
          <cell r="D133" t="str">
            <v>100.11.00.210</v>
          </cell>
          <cell r="E133">
            <v>210</v>
          </cell>
          <cell r="F133">
            <v>0</v>
          </cell>
          <cell r="G133">
            <v>210</v>
          </cell>
          <cell r="H133">
            <v>14.08</v>
          </cell>
          <cell r="I133">
            <v>0</v>
          </cell>
          <cell r="J133">
            <v>179.52</v>
          </cell>
          <cell r="K133">
            <v>30.48</v>
          </cell>
          <cell r="L133">
            <v>0.85</v>
          </cell>
          <cell r="M133">
            <v>119.06</v>
          </cell>
        </row>
        <row r="134">
          <cell r="A134" t="str">
            <v>100.11.00.220-5100.05</v>
          </cell>
          <cell r="B134" t="str">
            <v>5100.05</v>
          </cell>
          <cell r="C134" t="str">
            <v>Benefits Life Insurance</v>
          </cell>
          <cell r="D134" t="str">
            <v>100.11.00.220</v>
          </cell>
          <cell r="E134">
            <v>155</v>
          </cell>
          <cell r="F134">
            <v>0</v>
          </cell>
          <cell r="G134">
            <v>155</v>
          </cell>
          <cell r="H134">
            <v>11.96</v>
          </cell>
          <cell r="I134">
            <v>0</v>
          </cell>
          <cell r="J134">
            <v>133.88</v>
          </cell>
          <cell r="K134">
            <v>21.12</v>
          </cell>
          <cell r="L134">
            <v>0.86</v>
          </cell>
          <cell r="M134">
            <v>130.12</v>
          </cell>
        </row>
        <row r="135">
          <cell r="A135" t="str">
            <v>100.11.00.230-5100.05</v>
          </cell>
          <cell r="B135" t="str">
            <v>5100.05</v>
          </cell>
          <cell r="C135" t="str">
            <v>Benefits Life Insurance</v>
          </cell>
          <cell r="D135" t="str">
            <v>100.11.00.230</v>
          </cell>
          <cell r="E135">
            <v>280</v>
          </cell>
          <cell r="F135">
            <v>0</v>
          </cell>
          <cell r="G135">
            <v>280</v>
          </cell>
          <cell r="H135">
            <v>18.72</v>
          </cell>
          <cell r="I135">
            <v>0</v>
          </cell>
          <cell r="J135">
            <v>203.52</v>
          </cell>
          <cell r="K135">
            <v>76.48</v>
          </cell>
          <cell r="L135">
            <v>0.73</v>
          </cell>
          <cell r="M135">
            <v>206.14</v>
          </cell>
        </row>
        <row r="136">
          <cell r="A136" t="str">
            <v>100.11.00.240-5100.05</v>
          </cell>
          <cell r="B136" t="str">
            <v>5100.05</v>
          </cell>
          <cell r="C136" t="str">
            <v>Benefits Life Insurance</v>
          </cell>
          <cell r="D136" t="str">
            <v>100.11.00.240</v>
          </cell>
          <cell r="E136">
            <v>55</v>
          </cell>
          <cell r="F136">
            <v>0</v>
          </cell>
          <cell r="G136">
            <v>55</v>
          </cell>
          <cell r="H136">
            <v>3.8</v>
          </cell>
          <cell r="I136">
            <v>0</v>
          </cell>
          <cell r="J136">
            <v>45.6</v>
          </cell>
          <cell r="K136">
            <v>9.4</v>
          </cell>
          <cell r="L136">
            <v>0.83</v>
          </cell>
          <cell r="M136">
            <v>29.9</v>
          </cell>
        </row>
        <row r="137">
          <cell r="A137" t="str">
            <v>100.11.00.250-5100.05</v>
          </cell>
          <cell r="B137" t="str">
            <v>5100.05</v>
          </cell>
          <cell r="C137" t="str">
            <v>Benefits Life Insurance</v>
          </cell>
          <cell r="D137" t="str">
            <v>100.11.00.250</v>
          </cell>
          <cell r="E137">
            <v>230</v>
          </cell>
          <cell r="F137">
            <v>0</v>
          </cell>
          <cell r="G137">
            <v>230</v>
          </cell>
          <cell r="H137">
            <v>17.32</v>
          </cell>
          <cell r="I137">
            <v>0</v>
          </cell>
          <cell r="J137">
            <v>206</v>
          </cell>
          <cell r="K137">
            <v>24</v>
          </cell>
          <cell r="L137">
            <v>0.9</v>
          </cell>
          <cell r="M137">
            <v>198.69</v>
          </cell>
        </row>
        <row r="138">
          <cell r="A138" t="str">
            <v>100.11.10.270-5100.05</v>
          </cell>
          <cell r="B138" t="str">
            <v>5100.05</v>
          </cell>
          <cell r="C138" t="str">
            <v>Benefits Life Insurance</v>
          </cell>
          <cell r="D138" t="str">
            <v>100.11.10.270</v>
          </cell>
          <cell r="E138">
            <v>70</v>
          </cell>
          <cell r="F138">
            <v>0</v>
          </cell>
          <cell r="G138">
            <v>70</v>
          </cell>
          <cell r="H138">
            <v>3.52</v>
          </cell>
          <cell r="I138">
            <v>0</v>
          </cell>
          <cell r="J138">
            <v>51.04</v>
          </cell>
          <cell r="K138">
            <v>18.96</v>
          </cell>
          <cell r="L138">
            <v>0.73</v>
          </cell>
          <cell r="M138">
            <v>44.7</v>
          </cell>
        </row>
        <row r="139">
          <cell r="A139" t="str">
            <v>100.11.00.001-5100.06</v>
          </cell>
          <cell r="B139" t="str">
            <v>5100.06</v>
          </cell>
          <cell r="C139" t="str">
            <v>Benefits Worker's Comp</v>
          </cell>
          <cell r="D139" t="str">
            <v>100.11.00.001</v>
          </cell>
          <cell r="E139">
            <v>22320</v>
          </cell>
          <cell r="F139">
            <v>0</v>
          </cell>
          <cell r="G139">
            <v>22320</v>
          </cell>
          <cell r="H139">
            <v>124.23</v>
          </cell>
          <cell r="I139">
            <v>0</v>
          </cell>
          <cell r="J139">
            <v>24091.7</v>
          </cell>
          <cell r="K139">
            <v>-1771.7</v>
          </cell>
          <cell r="L139">
            <v>1.08</v>
          </cell>
          <cell r="M139">
            <v>22180</v>
          </cell>
        </row>
        <row r="140">
          <cell r="A140" t="str">
            <v>100.11.00.200-5100.06</v>
          </cell>
          <cell r="B140" t="str">
            <v>5100.06</v>
          </cell>
          <cell r="C140" t="str">
            <v>Benefits Worker's Comp</v>
          </cell>
          <cell r="D140" t="str">
            <v>100.11.00.200</v>
          </cell>
          <cell r="E140">
            <v>152020</v>
          </cell>
          <cell r="F140">
            <v>0</v>
          </cell>
          <cell r="G140">
            <v>152020</v>
          </cell>
          <cell r="H140">
            <v>247.15</v>
          </cell>
          <cell r="I140">
            <v>0</v>
          </cell>
          <cell r="J140">
            <v>152916.23000000001</v>
          </cell>
          <cell r="K140">
            <v>-896.23</v>
          </cell>
          <cell r="L140">
            <v>1.01</v>
          </cell>
          <cell r="M140">
            <v>153936.44</v>
          </cell>
        </row>
        <row r="141">
          <cell r="A141" t="str">
            <v>100.11.00.210-5100.06</v>
          </cell>
          <cell r="B141" t="str">
            <v>5100.06</v>
          </cell>
          <cell r="C141" t="str">
            <v>Benefits Worker's Comp</v>
          </cell>
          <cell r="D141" t="str">
            <v>100.11.00.210</v>
          </cell>
          <cell r="E141">
            <v>19330</v>
          </cell>
          <cell r="F141">
            <v>0</v>
          </cell>
          <cell r="G141">
            <v>19330</v>
          </cell>
          <cell r="H141">
            <v>0</v>
          </cell>
          <cell r="I141">
            <v>0</v>
          </cell>
          <cell r="J141">
            <v>19330</v>
          </cell>
          <cell r="K141">
            <v>0</v>
          </cell>
          <cell r="L141">
            <v>1</v>
          </cell>
          <cell r="M141">
            <v>18810</v>
          </cell>
        </row>
        <row r="142">
          <cell r="A142" t="str">
            <v>100.11.00.220-5100.06</v>
          </cell>
          <cell r="B142" t="str">
            <v>5100.06</v>
          </cell>
          <cell r="C142" t="str">
            <v>Benefits Worker's Comp</v>
          </cell>
          <cell r="D142" t="str">
            <v>100.11.00.220</v>
          </cell>
          <cell r="E142">
            <v>10890</v>
          </cell>
          <cell r="F142">
            <v>0</v>
          </cell>
          <cell r="G142">
            <v>10890</v>
          </cell>
          <cell r="H142">
            <v>0</v>
          </cell>
          <cell r="I142">
            <v>0</v>
          </cell>
          <cell r="J142">
            <v>10890</v>
          </cell>
          <cell r="K142">
            <v>0</v>
          </cell>
          <cell r="L142">
            <v>1</v>
          </cell>
          <cell r="M142">
            <v>10520</v>
          </cell>
        </row>
        <row r="143">
          <cell r="A143" t="str">
            <v>100.11.00.230-5100.06</v>
          </cell>
          <cell r="B143" t="str">
            <v>5100.06</v>
          </cell>
          <cell r="C143" t="str">
            <v>Benefits Worker's Comp</v>
          </cell>
          <cell r="D143" t="str">
            <v>100.11.00.230</v>
          </cell>
          <cell r="E143">
            <v>21560</v>
          </cell>
          <cell r="F143">
            <v>0</v>
          </cell>
          <cell r="G143">
            <v>21560</v>
          </cell>
          <cell r="H143">
            <v>0</v>
          </cell>
          <cell r="I143">
            <v>0</v>
          </cell>
          <cell r="J143">
            <v>21560</v>
          </cell>
          <cell r="K143">
            <v>0</v>
          </cell>
          <cell r="L143">
            <v>1</v>
          </cell>
          <cell r="M143">
            <v>21380</v>
          </cell>
        </row>
        <row r="144">
          <cell r="A144" t="str">
            <v>100.11.00.240-5100.06</v>
          </cell>
          <cell r="B144" t="str">
            <v>5100.06</v>
          </cell>
          <cell r="C144" t="str">
            <v>Benefits Worker's Comp</v>
          </cell>
          <cell r="D144" t="str">
            <v>100.11.00.240</v>
          </cell>
          <cell r="E144">
            <v>4350</v>
          </cell>
          <cell r="F144">
            <v>0</v>
          </cell>
          <cell r="G144">
            <v>4350</v>
          </cell>
          <cell r="H144">
            <v>0</v>
          </cell>
          <cell r="I144">
            <v>0</v>
          </cell>
          <cell r="J144">
            <v>4350</v>
          </cell>
          <cell r="K144">
            <v>0</v>
          </cell>
          <cell r="L144">
            <v>1</v>
          </cell>
          <cell r="M144">
            <v>4520</v>
          </cell>
        </row>
        <row r="145">
          <cell r="A145" t="str">
            <v>100.11.00.250-5100.06</v>
          </cell>
          <cell r="B145" t="str">
            <v>5100.06</v>
          </cell>
          <cell r="C145" t="str">
            <v>Benefits Worker's Comp</v>
          </cell>
          <cell r="D145" t="str">
            <v>100.11.00.250</v>
          </cell>
          <cell r="E145">
            <v>4270</v>
          </cell>
          <cell r="F145">
            <v>0</v>
          </cell>
          <cell r="G145">
            <v>4270</v>
          </cell>
          <cell r="H145">
            <v>0</v>
          </cell>
          <cell r="I145">
            <v>0</v>
          </cell>
          <cell r="J145">
            <v>4270</v>
          </cell>
          <cell r="K145">
            <v>0</v>
          </cell>
          <cell r="L145">
            <v>1</v>
          </cell>
          <cell r="M145">
            <v>3920</v>
          </cell>
        </row>
        <row r="146">
          <cell r="A146" t="str">
            <v>100.11.10.270-5100.06</v>
          </cell>
          <cell r="B146" t="str">
            <v>5100.06</v>
          </cell>
          <cell r="C146" t="str">
            <v>Benefits Worker's Comp</v>
          </cell>
          <cell r="D146" t="str">
            <v>100.11.10.270</v>
          </cell>
          <cell r="E146">
            <v>5900</v>
          </cell>
          <cell r="F146">
            <v>0</v>
          </cell>
          <cell r="G146">
            <v>5900</v>
          </cell>
          <cell r="H146">
            <v>213.6</v>
          </cell>
          <cell r="I146">
            <v>0</v>
          </cell>
          <cell r="J146">
            <v>7397.38</v>
          </cell>
          <cell r="K146">
            <v>-1497.38</v>
          </cell>
          <cell r="L146">
            <v>1.25</v>
          </cell>
          <cell r="M146">
            <v>6828.82</v>
          </cell>
        </row>
        <row r="147">
          <cell r="A147" t="str">
            <v>100.11.00.001-5100.07</v>
          </cell>
          <cell r="B147" t="str">
            <v>5100.07</v>
          </cell>
          <cell r="C147" t="str">
            <v>Benefits Long Term Disability</v>
          </cell>
          <cell r="D147" t="str">
            <v>100.11.00.001</v>
          </cell>
          <cell r="E147">
            <v>4090</v>
          </cell>
          <cell r="F147">
            <v>0</v>
          </cell>
          <cell r="G147">
            <v>4090</v>
          </cell>
          <cell r="H147">
            <v>278.35000000000002</v>
          </cell>
          <cell r="I147">
            <v>0</v>
          </cell>
          <cell r="J147">
            <v>3336.69</v>
          </cell>
          <cell r="K147">
            <v>753.31</v>
          </cell>
          <cell r="L147">
            <v>0.82</v>
          </cell>
          <cell r="M147">
            <v>2126.8200000000002</v>
          </cell>
        </row>
        <row r="148">
          <cell r="A148" t="str">
            <v>100.11.00.200-5100.07</v>
          </cell>
          <cell r="B148" t="str">
            <v>5100.07</v>
          </cell>
          <cell r="C148" t="str">
            <v>Benefits Long Term Disability</v>
          </cell>
          <cell r="D148" t="str">
            <v>100.11.00.200</v>
          </cell>
          <cell r="E148">
            <v>2045</v>
          </cell>
          <cell r="F148">
            <v>0</v>
          </cell>
          <cell r="G148">
            <v>2045</v>
          </cell>
          <cell r="H148">
            <v>115.8</v>
          </cell>
          <cell r="I148">
            <v>0</v>
          </cell>
          <cell r="J148">
            <v>1243.93</v>
          </cell>
          <cell r="K148">
            <v>801.07</v>
          </cell>
          <cell r="L148">
            <v>0.61</v>
          </cell>
          <cell r="M148">
            <v>980.47</v>
          </cell>
        </row>
        <row r="149">
          <cell r="A149" t="str">
            <v>100.11.00.210-5100.07</v>
          </cell>
          <cell r="B149" t="str">
            <v>5100.07</v>
          </cell>
          <cell r="C149" t="str">
            <v>Benefits Long Term Disability</v>
          </cell>
          <cell r="D149" t="str">
            <v>100.11.00.210</v>
          </cell>
          <cell r="E149">
            <v>310</v>
          </cell>
          <cell r="F149">
            <v>0</v>
          </cell>
          <cell r="G149">
            <v>310</v>
          </cell>
          <cell r="H149">
            <v>17.100000000000001</v>
          </cell>
          <cell r="I149">
            <v>0</v>
          </cell>
          <cell r="J149">
            <v>207.48</v>
          </cell>
          <cell r="K149">
            <v>102.52</v>
          </cell>
          <cell r="L149">
            <v>0.67</v>
          </cell>
          <cell r="M149">
            <v>190.32</v>
          </cell>
        </row>
        <row r="150">
          <cell r="A150" t="str">
            <v>100.11.00.220-5100.07</v>
          </cell>
          <cell r="B150" t="str">
            <v>5100.07</v>
          </cell>
          <cell r="C150" t="str">
            <v>Benefits Long Term Disability</v>
          </cell>
          <cell r="D150" t="str">
            <v>100.11.00.220</v>
          </cell>
          <cell r="E150">
            <v>1565</v>
          </cell>
          <cell r="F150">
            <v>0</v>
          </cell>
          <cell r="G150">
            <v>1565</v>
          </cell>
          <cell r="H150">
            <v>86.99</v>
          </cell>
          <cell r="I150">
            <v>0</v>
          </cell>
          <cell r="J150">
            <v>949.47</v>
          </cell>
          <cell r="K150">
            <v>615.53</v>
          </cell>
          <cell r="L150">
            <v>0.61</v>
          </cell>
          <cell r="M150">
            <v>1014.93</v>
          </cell>
        </row>
        <row r="151">
          <cell r="A151" t="str">
            <v>100.11.00.230-5100.07</v>
          </cell>
          <cell r="B151" t="str">
            <v>5100.07</v>
          </cell>
          <cell r="C151" t="str">
            <v>Benefits Long Term Disability</v>
          </cell>
          <cell r="D151" t="str">
            <v>100.11.00.230</v>
          </cell>
          <cell r="E151">
            <v>2865</v>
          </cell>
          <cell r="F151">
            <v>0</v>
          </cell>
          <cell r="G151">
            <v>2865</v>
          </cell>
          <cell r="H151">
            <v>142.30000000000001</v>
          </cell>
          <cell r="I151">
            <v>0</v>
          </cell>
          <cell r="J151">
            <v>1534.6</v>
          </cell>
          <cell r="K151">
            <v>1330.4</v>
          </cell>
          <cell r="L151">
            <v>0.54</v>
          </cell>
          <cell r="M151">
            <v>1654.35</v>
          </cell>
        </row>
        <row r="152">
          <cell r="A152" t="str">
            <v>100.11.00.240-5100.07</v>
          </cell>
          <cell r="B152" t="str">
            <v>5100.07</v>
          </cell>
          <cell r="C152" t="str">
            <v>Benefits Long Term Disability</v>
          </cell>
          <cell r="D152" t="str">
            <v>100.11.00.240</v>
          </cell>
          <cell r="E152">
            <v>525</v>
          </cell>
          <cell r="F152">
            <v>0</v>
          </cell>
          <cell r="G152">
            <v>525</v>
          </cell>
          <cell r="H152">
            <v>28.95</v>
          </cell>
          <cell r="I152">
            <v>0</v>
          </cell>
          <cell r="J152">
            <v>347.4</v>
          </cell>
          <cell r="K152">
            <v>177.6</v>
          </cell>
          <cell r="L152">
            <v>0.66</v>
          </cell>
          <cell r="M152">
            <v>230.23</v>
          </cell>
        </row>
        <row r="153">
          <cell r="A153" t="str">
            <v>100.11.00.250-5100.07</v>
          </cell>
          <cell r="B153" t="str">
            <v>5100.07</v>
          </cell>
          <cell r="C153" t="str">
            <v>Benefits Long Term Disability</v>
          </cell>
          <cell r="D153" t="str">
            <v>100.11.00.250</v>
          </cell>
          <cell r="E153">
            <v>980</v>
          </cell>
          <cell r="F153">
            <v>0</v>
          </cell>
          <cell r="G153">
            <v>980</v>
          </cell>
          <cell r="H153">
            <v>63.13</v>
          </cell>
          <cell r="I153">
            <v>0</v>
          </cell>
          <cell r="J153">
            <v>729.1</v>
          </cell>
          <cell r="K153">
            <v>250.9</v>
          </cell>
          <cell r="L153">
            <v>0.74</v>
          </cell>
          <cell r="M153">
            <v>651.99</v>
          </cell>
        </row>
        <row r="154">
          <cell r="A154" t="str">
            <v>100.11.10.270-5100.07</v>
          </cell>
          <cell r="B154" t="str">
            <v>5100.07</v>
          </cell>
          <cell r="C154" t="str">
            <v>Benefits Long Term Disability</v>
          </cell>
          <cell r="D154" t="str">
            <v>100.11.10.270</v>
          </cell>
          <cell r="E154">
            <v>780</v>
          </cell>
          <cell r="F154">
            <v>0</v>
          </cell>
          <cell r="G154">
            <v>780</v>
          </cell>
          <cell r="H154">
            <v>28.88</v>
          </cell>
          <cell r="I154">
            <v>0</v>
          </cell>
          <cell r="J154">
            <v>348.46</v>
          </cell>
          <cell r="K154">
            <v>431.54</v>
          </cell>
          <cell r="L154">
            <v>0.45</v>
          </cell>
          <cell r="M154">
            <v>380.69</v>
          </cell>
        </row>
        <row r="155">
          <cell r="A155" t="str">
            <v>100.11.00.001-5100.08</v>
          </cell>
          <cell r="B155" t="str">
            <v>5100.08</v>
          </cell>
          <cell r="C155" t="str">
            <v>Benefits Deferred Compensation</v>
          </cell>
          <cell r="D155" t="str">
            <v>100.11.00.001</v>
          </cell>
          <cell r="E155">
            <v>9335</v>
          </cell>
          <cell r="F155">
            <v>0</v>
          </cell>
          <cell r="G155">
            <v>9335</v>
          </cell>
          <cell r="H155">
            <v>425</v>
          </cell>
          <cell r="I155">
            <v>0</v>
          </cell>
          <cell r="J155">
            <v>5379</v>
          </cell>
          <cell r="K155">
            <v>3956</v>
          </cell>
          <cell r="L155">
            <v>0.57999999999999996</v>
          </cell>
          <cell r="M155">
            <v>3625.81</v>
          </cell>
        </row>
        <row r="156">
          <cell r="A156" t="str">
            <v>100.11.00.200-5100.08</v>
          </cell>
          <cell r="B156" t="str">
            <v>5100.08</v>
          </cell>
          <cell r="C156" t="str">
            <v>Benefits Deferred Compensation</v>
          </cell>
          <cell r="D156" t="str">
            <v>100.11.00.200</v>
          </cell>
          <cell r="E156">
            <v>30240</v>
          </cell>
          <cell r="F156">
            <v>0</v>
          </cell>
          <cell r="G156">
            <v>30240</v>
          </cell>
          <cell r="H156">
            <v>1890</v>
          </cell>
          <cell r="I156">
            <v>0</v>
          </cell>
          <cell r="J156">
            <v>23310</v>
          </cell>
          <cell r="K156">
            <v>6930</v>
          </cell>
          <cell r="L156">
            <v>0.77</v>
          </cell>
          <cell r="M156">
            <v>32445</v>
          </cell>
        </row>
        <row r="157">
          <cell r="A157" t="str">
            <v>100.11.00.210-5100.08</v>
          </cell>
          <cell r="B157" t="str">
            <v>5100.08</v>
          </cell>
          <cell r="C157" t="str">
            <v>Benefits Deferred Compensation</v>
          </cell>
          <cell r="D157" t="str">
            <v>100.11.00.210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 t="str">
            <v>+++</v>
          </cell>
          <cell r="M157">
            <v>0</v>
          </cell>
        </row>
        <row r="158">
          <cell r="A158" t="str">
            <v>100.11.00.220-5100.08</v>
          </cell>
          <cell r="B158" t="str">
            <v>5100.08</v>
          </cell>
          <cell r="C158" t="str">
            <v>Benefits Deferred Compensation</v>
          </cell>
          <cell r="D158" t="str">
            <v>100.11.00.220</v>
          </cell>
          <cell r="E158">
            <v>4800</v>
          </cell>
          <cell r="F158">
            <v>0</v>
          </cell>
          <cell r="G158">
            <v>4800</v>
          </cell>
          <cell r="H158">
            <v>0</v>
          </cell>
          <cell r="I158">
            <v>0</v>
          </cell>
          <cell r="J158">
            <v>0</v>
          </cell>
          <cell r="K158">
            <v>4800</v>
          </cell>
          <cell r="L158">
            <v>0</v>
          </cell>
          <cell r="M158">
            <v>4200</v>
          </cell>
        </row>
        <row r="159">
          <cell r="A159" t="str">
            <v>100.11.00.230-5100.08</v>
          </cell>
          <cell r="B159" t="str">
            <v>5100.08</v>
          </cell>
          <cell r="C159" t="str">
            <v>Benefits Deferred Compensation</v>
          </cell>
          <cell r="D159" t="str">
            <v>100.11.00.230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-200</v>
          </cell>
          <cell r="K159">
            <v>200</v>
          </cell>
          <cell r="L159" t="str">
            <v>+++</v>
          </cell>
          <cell r="M159">
            <v>600</v>
          </cell>
        </row>
        <row r="160">
          <cell r="A160" t="str">
            <v>100.11.00.240-5100.08</v>
          </cell>
          <cell r="B160" t="str">
            <v>5100.08</v>
          </cell>
          <cell r="C160" t="str">
            <v>Benefits Deferred Compensation</v>
          </cell>
          <cell r="D160" t="str">
            <v>100.11.00.240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 t="str">
            <v>+++</v>
          </cell>
          <cell r="M160">
            <v>0</v>
          </cell>
        </row>
        <row r="161">
          <cell r="A161" t="str">
            <v>100.11.00.250-5100.08</v>
          </cell>
          <cell r="B161" t="str">
            <v>5100.08</v>
          </cell>
          <cell r="C161" t="str">
            <v>Benefits Deferred Compensation</v>
          </cell>
          <cell r="D161" t="str">
            <v>100.11.00.250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 t="str">
            <v>+++</v>
          </cell>
          <cell r="M161">
            <v>0</v>
          </cell>
        </row>
        <row r="162">
          <cell r="A162" t="str">
            <v>100.11.10.270-5100.08</v>
          </cell>
          <cell r="B162" t="str">
            <v>5100.08</v>
          </cell>
          <cell r="C162" t="str">
            <v>Benefits Deferred Compensation</v>
          </cell>
          <cell r="D162" t="str">
            <v>100.11.10.270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+++</v>
          </cell>
          <cell r="M162">
            <v>0</v>
          </cell>
        </row>
        <row r="163">
          <cell r="A163" t="str">
            <v>100.11.00.001-5100.09</v>
          </cell>
          <cell r="B163" t="str">
            <v>5100.09</v>
          </cell>
          <cell r="C163" t="str">
            <v>Benefits Unemployment Insurance</v>
          </cell>
          <cell r="D163" t="str">
            <v>100.11.00.001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 t="str">
            <v>+++</v>
          </cell>
          <cell r="M163">
            <v>0</v>
          </cell>
        </row>
        <row r="164">
          <cell r="A164" t="str">
            <v>100.11.00.200-5100.09</v>
          </cell>
          <cell r="B164" t="str">
            <v>5100.09</v>
          </cell>
          <cell r="C164" t="str">
            <v>Benefits Unemployment Insurance</v>
          </cell>
          <cell r="D164" t="str">
            <v>100.11.00.200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1236</v>
          </cell>
          <cell r="K164">
            <v>-1236</v>
          </cell>
          <cell r="L164" t="str">
            <v>+++</v>
          </cell>
          <cell r="M164">
            <v>257</v>
          </cell>
        </row>
        <row r="165">
          <cell r="A165" t="str">
            <v>100.11.00.210-5100.09</v>
          </cell>
          <cell r="B165" t="str">
            <v>5100.09</v>
          </cell>
          <cell r="C165" t="str">
            <v>Benefits Unemployment Insurance</v>
          </cell>
          <cell r="D165" t="str">
            <v>100.11.00.210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 t="str">
            <v>+++</v>
          </cell>
          <cell r="M165">
            <v>0</v>
          </cell>
        </row>
        <row r="166">
          <cell r="A166" t="str">
            <v>100.11.00.220-5100.09</v>
          </cell>
          <cell r="B166" t="str">
            <v>5100.09</v>
          </cell>
          <cell r="C166" t="str">
            <v>Benefits Unemployment Insurance</v>
          </cell>
          <cell r="D166" t="str">
            <v>100.11.00.220</v>
          </cell>
          <cell r="E166">
            <v>0</v>
          </cell>
          <cell r="F166">
            <v>0</v>
          </cell>
          <cell r="G166">
            <v>0</v>
          </cell>
          <cell r="H166">
            <v>724.35</v>
          </cell>
          <cell r="I166">
            <v>0</v>
          </cell>
          <cell r="J166">
            <v>3019.35</v>
          </cell>
          <cell r="K166">
            <v>-3019.35</v>
          </cell>
          <cell r="L166" t="str">
            <v>+++</v>
          </cell>
          <cell r="M166">
            <v>0</v>
          </cell>
        </row>
        <row r="167">
          <cell r="A167" t="str">
            <v>100.11.00.230-5100.09</v>
          </cell>
          <cell r="B167" t="str">
            <v>5100.09</v>
          </cell>
          <cell r="C167" t="str">
            <v>Benefits Unemployment Insurance</v>
          </cell>
          <cell r="D167" t="str">
            <v>100.11.00.230</v>
          </cell>
          <cell r="E167">
            <v>0</v>
          </cell>
          <cell r="F167">
            <v>0</v>
          </cell>
          <cell r="G167">
            <v>0</v>
          </cell>
          <cell r="H167">
            <v>5030.3500000000004</v>
          </cell>
          <cell r="I167">
            <v>0</v>
          </cell>
          <cell r="J167">
            <v>5030.3500000000004</v>
          </cell>
          <cell r="K167">
            <v>-5030.3500000000004</v>
          </cell>
          <cell r="L167" t="str">
            <v>+++</v>
          </cell>
          <cell r="M167">
            <v>0</v>
          </cell>
        </row>
        <row r="168">
          <cell r="A168" t="str">
            <v>100.11.00.240-5100.09</v>
          </cell>
          <cell r="B168" t="str">
            <v>5100.09</v>
          </cell>
          <cell r="C168" t="str">
            <v>Benefits Unemployment Insurance</v>
          </cell>
          <cell r="D168" t="str">
            <v>100.11.00.240</v>
          </cell>
          <cell r="E168">
            <v>0</v>
          </cell>
          <cell r="F168">
            <v>0</v>
          </cell>
          <cell r="G168">
            <v>0</v>
          </cell>
          <cell r="H168">
            <v>-232.72</v>
          </cell>
          <cell r="I168">
            <v>0</v>
          </cell>
          <cell r="J168">
            <v>-232.72</v>
          </cell>
          <cell r="K168">
            <v>232.72</v>
          </cell>
          <cell r="L168" t="str">
            <v>+++</v>
          </cell>
          <cell r="M168">
            <v>825</v>
          </cell>
        </row>
        <row r="169">
          <cell r="A169" t="str">
            <v>100.11.00.250-5100.09</v>
          </cell>
          <cell r="B169" t="str">
            <v>5100.09</v>
          </cell>
          <cell r="C169" t="str">
            <v>Benefits Unemployment Insurance</v>
          </cell>
          <cell r="D169" t="str">
            <v>100.11.00.250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 t="str">
            <v>+++</v>
          </cell>
          <cell r="M169">
            <v>0</v>
          </cell>
        </row>
        <row r="170">
          <cell r="A170" t="str">
            <v>100.11.10.270-5100.09</v>
          </cell>
          <cell r="B170" t="str">
            <v>5100.09</v>
          </cell>
          <cell r="C170" t="str">
            <v>Benefits Unemployment Insurance</v>
          </cell>
          <cell r="D170" t="str">
            <v>100.11.10.270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130</v>
          </cell>
          <cell r="K170">
            <v>-130</v>
          </cell>
          <cell r="L170" t="str">
            <v>+++</v>
          </cell>
          <cell r="M170">
            <v>10346</v>
          </cell>
        </row>
        <row r="171">
          <cell r="A171" t="str">
            <v>100.11.00.001-5100.10</v>
          </cell>
          <cell r="B171" t="str">
            <v>5100.10</v>
          </cell>
          <cell r="C171" t="str">
            <v>Benefits Uniform Allowance</v>
          </cell>
          <cell r="D171" t="str">
            <v>100.11.00.001</v>
          </cell>
          <cell r="E171">
            <v>4000</v>
          </cell>
          <cell r="F171">
            <v>0</v>
          </cell>
          <cell r="G171">
            <v>4000</v>
          </cell>
          <cell r="H171">
            <v>0</v>
          </cell>
          <cell r="I171">
            <v>0</v>
          </cell>
          <cell r="J171">
            <v>4000</v>
          </cell>
          <cell r="K171">
            <v>0</v>
          </cell>
          <cell r="L171">
            <v>1</v>
          </cell>
          <cell r="M171">
            <v>3000</v>
          </cell>
        </row>
        <row r="172">
          <cell r="A172" t="str">
            <v>100.11.00.200-5100.10</v>
          </cell>
          <cell r="B172" t="str">
            <v>5100.10</v>
          </cell>
          <cell r="C172" t="str">
            <v>Benefits Uniform Allowance</v>
          </cell>
          <cell r="D172" t="str">
            <v>100.11.00.200</v>
          </cell>
          <cell r="E172">
            <v>43250</v>
          </cell>
          <cell r="F172">
            <v>1000</v>
          </cell>
          <cell r="G172">
            <v>44250</v>
          </cell>
          <cell r="H172">
            <v>0</v>
          </cell>
          <cell r="I172">
            <v>0</v>
          </cell>
          <cell r="J172">
            <v>46500</v>
          </cell>
          <cell r="K172">
            <v>-2250</v>
          </cell>
          <cell r="L172">
            <v>1.05</v>
          </cell>
          <cell r="M172">
            <v>44000</v>
          </cell>
        </row>
        <row r="173">
          <cell r="A173" t="str">
            <v>100.11.00.210-5100.10</v>
          </cell>
          <cell r="B173" t="str">
            <v>5100.10</v>
          </cell>
          <cell r="C173" t="str">
            <v>Benefits Uniform Allowance</v>
          </cell>
          <cell r="D173" t="str">
            <v>100.11.00.210</v>
          </cell>
          <cell r="E173">
            <v>8750</v>
          </cell>
          <cell r="F173">
            <v>0</v>
          </cell>
          <cell r="G173">
            <v>8750</v>
          </cell>
          <cell r="H173">
            <v>0</v>
          </cell>
          <cell r="I173">
            <v>0</v>
          </cell>
          <cell r="J173">
            <v>8750</v>
          </cell>
          <cell r="K173">
            <v>0</v>
          </cell>
          <cell r="L173">
            <v>1</v>
          </cell>
          <cell r="M173">
            <v>4750</v>
          </cell>
        </row>
        <row r="174">
          <cell r="A174" t="str">
            <v>100.11.00.220-5100.10</v>
          </cell>
          <cell r="B174" t="str">
            <v>5100.10</v>
          </cell>
          <cell r="C174" t="str">
            <v>Benefits Uniform Allowance</v>
          </cell>
          <cell r="D174" t="str">
            <v>100.11.00.220</v>
          </cell>
          <cell r="E174">
            <v>4500</v>
          </cell>
          <cell r="F174">
            <v>0</v>
          </cell>
          <cell r="G174">
            <v>4500</v>
          </cell>
          <cell r="H174">
            <v>0</v>
          </cell>
          <cell r="I174">
            <v>0</v>
          </cell>
          <cell r="J174">
            <v>4500</v>
          </cell>
          <cell r="K174">
            <v>0</v>
          </cell>
          <cell r="L174">
            <v>1</v>
          </cell>
          <cell r="M174">
            <v>4500</v>
          </cell>
        </row>
        <row r="175">
          <cell r="A175" t="str">
            <v>100.11.00.230-5100.10</v>
          </cell>
          <cell r="B175" t="str">
            <v>5100.10</v>
          </cell>
          <cell r="C175" t="str">
            <v>Benefits Uniform Allowance</v>
          </cell>
          <cell r="D175" t="str">
            <v>100.11.00.230</v>
          </cell>
          <cell r="E175">
            <v>8250</v>
          </cell>
          <cell r="F175">
            <v>0</v>
          </cell>
          <cell r="G175">
            <v>8250</v>
          </cell>
          <cell r="H175">
            <v>0</v>
          </cell>
          <cell r="I175">
            <v>0</v>
          </cell>
          <cell r="J175">
            <v>10500</v>
          </cell>
          <cell r="K175">
            <v>-2250</v>
          </cell>
          <cell r="L175">
            <v>1.27</v>
          </cell>
          <cell r="M175">
            <v>9000</v>
          </cell>
        </row>
        <row r="176">
          <cell r="A176" t="str">
            <v>100.11.00.240-5100.10</v>
          </cell>
          <cell r="B176" t="str">
            <v>5100.10</v>
          </cell>
          <cell r="C176" t="str">
            <v>Benefits Uniform Allowance</v>
          </cell>
          <cell r="D176" t="str">
            <v>100.11.00.240</v>
          </cell>
          <cell r="E176">
            <v>1500</v>
          </cell>
          <cell r="F176">
            <v>0</v>
          </cell>
          <cell r="G176">
            <v>1500</v>
          </cell>
          <cell r="H176">
            <v>0</v>
          </cell>
          <cell r="I176">
            <v>0</v>
          </cell>
          <cell r="J176">
            <v>1500</v>
          </cell>
          <cell r="K176">
            <v>0</v>
          </cell>
          <cell r="L176">
            <v>1</v>
          </cell>
          <cell r="M176">
            <v>1500</v>
          </cell>
        </row>
        <row r="177">
          <cell r="A177" t="str">
            <v>100.11.00.250-5100.10</v>
          </cell>
          <cell r="B177" t="str">
            <v>5100.10</v>
          </cell>
          <cell r="C177" t="str">
            <v>Benefits Uniform Allowance</v>
          </cell>
          <cell r="D177" t="str">
            <v>100.11.00.250</v>
          </cell>
          <cell r="E177">
            <v>1540</v>
          </cell>
          <cell r="F177">
            <v>0</v>
          </cell>
          <cell r="G177">
            <v>1540</v>
          </cell>
          <cell r="H177">
            <v>0</v>
          </cell>
          <cell r="I177">
            <v>0</v>
          </cell>
          <cell r="J177">
            <v>2290</v>
          </cell>
          <cell r="K177">
            <v>-750</v>
          </cell>
          <cell r="L177">
            <v>1.49</v>
          </cell>
          <cell r="M177">
            <v>1540</v>
          </cell>
        </row>
        <row r="178">
          <cell r="A178" t="str">
            <v>100.11.10.270-5100.10</v>
          </cell>
          <cell r="B178" t="str">
            <v>5100.10</v>
          </cell>
          <cell r="C178" t="str">
            <v>Benefits Uniform Allowance</v>
          </cell>
          <cell r="D178" t="str">
            <v>100.11.10.270</v>
          </cell>
          <cell r="E178">
            <v>2250</v>
          </cell>
          <cell r="F178">
            <v>0</v>
          </cell>
          <cell r="G178">
            <v>2250</v>
          </cell>
          <cell r="H178">
            <v>0</v>
          </cell>
          <cell r="I178">
            <v>0</v>
          </cell>
          <cell r="J178">
            <v>3000</v>
          </cell>
          <cell r="K178">
            <v>-750</v>
          </cell>
          <cell r="L178">
            <v>1.33</v>
          </cell>
          <cell r="M178">
            <v>3000</v>
          </cell>
        </row>
        <row r="179">
          <cell r="A179" t="str">
            <v>100.11.00.001-5100.11</v>
          </cell>
          <cell r="B179" t="str">
            <v>5100.11</v>
          </cell>
          <cell r="C179" t="str">
            <v>Benefits Medicare</v>
          </cell>
          <cell r="D179" t="str">
            <v>100.11.00.001</v>
          </cell>
          <cell r="E179">
            <v>11300</v>
          </cell>
          <cell r="F179">
            <v>0</v>
          </cell>
          <cell r="G179">
            <v>11300</v>
          </cell>
          <cell r="H179">
            <v>975.89</v>
          </cell>
          <cell r="I179">
            <v>0</v>
          </cell>
          <cell r="J179">
            <v>11598.67</v>
          </cell>
          <cell r="K179">
            <v>-298.67</v>
          </cell>
          <cell r="L179">
            <v>1.03</v>
          </cell>
          <cell r="M179">
            <v>13689.26</v>
          </cell>
        </row>
        <row r="180">
          <cell r="A180" t="str">
            <v>100.11.00.200-5100.11</v>
          </cell>
          <cell r="B180" t="str">
            <v>5100.11</v>
          </cell>
          <cell r="C180" t="str">
            <v>Benefits Medicare</v>
          </cell>
          <cell r="D180" t="str">
            <v>100.11.00.200</v>
          </cell>
          <cell r="E180">
            <v>85990</v>
          </cell>
          <cell r="F180">
            <v>1316</v>
          </cell>
          <cell r="G180">
            <v>87306</v>
          </cell>
          <cell r="H180">
            <v>7620.12</v>
          </cell>
          <cell r="I180">
            <v>0</v>
          </cell>
          <cell r="J180">
            <v>91452.4</v>
          </cell>
          <cell r="K180">
            <v>-4146.3999999999996</v>
          </cell>
          <cell r="L180">
            <v>1.05</v>
          </cell>
          <cell r="M180">
            <v>83155.31</v>
          </cell>
        </row>
        <row r="181">
          <cell r="A181" t="str">
            <v>100.11.00.210-5100.11</v>
          </cell>
          <cell r="B181" t="str">
            <v>5100.11</v>
          </cell>
          <cell r="C181" t="str">
            <v>Benefits Medicare</v>
          </cell>
          <cell r="D181" t="str">
            <v>100.11.00.210</v>
          </cell>
          <cell r="E181">
            <v>19865</v>
          </cell>
          <cell r="F181">
            <v>0</v>
          </cell>
          <cell r="G181">
            <v>19865</v>
          </cell>
          <cell r="H181">
            <v>1429.72</v>
          </cell>
          <cell r="I181">
            <v>0</v>
          </cell>
          <cell r="J181">
            <v>17674.12</v>
          </cell>
          <cell r="K181">
            <v>2190.88</v>
          </cell>
          <cell r="L181">
            <v>0.89</v>
          </cell>
          <cell r="M181">
            <v>11108.15</v>
          </cell>
        </row>
        <row r="182">
          <cell r="A182" t="str">
            <v>100.11.00.220-5100.11</v>
          </cell>
          <cell r="B182" t="str">
            <v>5100.11</v>
          </cell>
          <cell r="C182" t="str">
            <v>Benefits Medicare</v>
          </cell>
          <cell r="D182" t="str">
            <v>100.11.00.220</v>
          </cell>
          <cell r="E182">
            <v>7070</v>
          </cell>
          <cell r="F182">
            <v>0</v>
          </cell>
          <cell r="G182">
            <v>7070</v>
          </cell>
          <cell r="H182">
            <v>567.01</v>
          </cell>
          <cell r="I182">
            <v>0</v>
          </cell>
          <cell r="J182">
            <v>6674.92</v>
          </cell>
          <cell r="K182">
            <v>395.08</v>
          </cell>
          <cell r="L182">
            <v>0.94</v>
          </cell>
          <cell r="M182">
            <v>6417.09</v>
          </cell>
        </row>
        <row r="183">
          <cell r="A183" t="str">
            <v>100.11.00.230-5100.11</v>
          </cell>
          <cell r="B183" t="str">
            <v>5100.11</v>
          </cell>
          <cell r="C183" t="str">
            <v>Benefits Medicare</v>
          </cell>
          <cell r="D183" t="str">
            <v>100.11.00.230</v>
          </cell>
          <cell r="E183">
            <v>12710</v>
          </cell>
          <cell r="F183">
            <v>0</v>
          </cell>
          <cell r="G183">
            <v>12710</v>
          </cell>
          <cell r="H183">
            <v>946.68</v>
          </cell>
          <cell r="I183">
            <v>0</v>
          </cell>
          <cell r="J183">
            <v>12413.77</v>
          </cell>
          <cell r="K183">
            <v>296.23</v>
          </cell>
          <cell r="L183">
            <v>0.98</v>
          </cell>
          <cell r="M183">
            <v>12817.21</v>
          </cell>
        </row>
        <row r="184">
          <cell r="A184" t="str">
            <v>100.11.00.240-5100.11</v>
          </cell>
          <cell r="B184" t="str">
            <v>5100.11</v>
          </cell>
          <cell r="C184" t="str">
            <v>Benefits Medicare</v>
          </cell>
          <cell r="D184" t="str">
            <v>100.11.00.240</v>
          </cell>
          <cell r="E184">
            <v>2425</v>
          </cell>
          <cell r="F184">
            <v>0</v>
          </cell>
          <cell r="G184">
            <v>2425</v>
          </cell>
          <cell r="H184">
            <v>220.3</v>
          </cell>
          <cell r="I184">
            <v>0</v>
          </cell>
          <cell r="J184">
            <v>2727.82</v>
          </cell>
          <cell r="K184">
            <v>-302.82</v>
          </cell>
          <cell r="L184">
            <v>1.1200000000000001</v>
          </cell>
          <cell r="M184">
            <v>1867.82</v>
          </cell>
        </row>
        <row r="185">
          <cell r="A185" t="str">
            <v>100.11.00.250-5100.11</v>
          </cell>
          <cell r="B185" t="str">
            <v>5100.11</v>
          </cell>
          <cell r="C185" t="str">
            <v>Benefits Medicare</v>
          </cell>
          <cell r="D185" t="str">
            <v>100.11.00.250</v>
          </cell>
          <cell r="E185">
            <v>2480</v>
          </cell>
          <cell r="F185">
            <v>0</v>
          </cell>
          <cell r="G185">
            <v>2480</v>
          </cell>
          <cell r="H185">
            <v>178.64</v>
          </cell>
          <cell r="I185">
            <v>0</v>
          </cell>
          <cell r="J185">
            <v>2899.16</v>
          </cell>
          <cell r="K185">
            <v>-419.16</v>
          </cell>
          <cell r="L185">
            <v>1.17</v>
          </cell>
          <cell r="M185">
            <v>2416.17</v>
          </cell>
        </row>
        <row r="186">
          <cell r="A186" t="str">
            <v>100.11.10.270-5100.11</v>
          </cell>
          <cell r="B186" t="str">
            <v>5100.11</v>
          </cell>
          <cell r="C186" t="str">
            <v>Benefits Medicare</v>
          </cell>
          <cell r="D186" t="str">
            <v>100.11.10.270</v>
          </cell>
          <cell r="E186">
            <v>2875</v>
          </cell>
          <cell r="F186">
            <v>0</v>
          </cell>
          <cell r="G186">
            <v>2875</v>
          </cell>
          <cell r="H186">
            <v>185.4</v>
          </cell>
          <cell r="I186">
            <v>0</v>
          </cell>
          <cell r="J186">
            <v>2645.26</v>
          </cell>
          <cell r="K186">
            <v>229.74</v>
          </cell>
          <cell r="L186">
            <v>0.92</v>
          </cell>
          <cell r="M186">
            <v>2873.79</v>
          </cell>
        </row>
        <row r="187">
          <cell r="A187" t="str">
            <v>100.11.00.001-5100.12</v>
          </cell>
          <cell r="B187" t="str">
            <v>5100.12</v>
          </cell>
          <cell r="C187" t="str">
            <v>Benefits Annual Physical Exam</v>
          </cell>
          <cell r="D187" t="str">
            <v>100.11.00.001</v>
          </cell>
          <cell r="E187">
            <v>3000</v>
          </cell>
          <cell r="F187">
            <v>0</v>
          </cell>
          <cell r="G187">
            <v>3000</v>
          </cell>
          <cell r="H187">
            <v>60</v>
          </cell>
          <cell r="I187">
            <v>0</v>
          </cell>
          <cell r="J187">
            <v>1873.74</v>
          </cell>
          <cell r="K187">
            <v>1126.26</v>
          </cell>
          <cell r="L187">
            <v>0.62</v>
          </cell>
          <cell r="M187">
            <v>4790.33</v>
          </cell>
        </row>
        <row r="188">
          <cell r="A188" t="str">
            <v>100.11.00.200-5100.12</v>
          </cell>
          <cell r="B188" t="str">
            <v>5100.12</v>
          </cell>
          <cell r="C188" t="str">
            <v>Benefits Annual Physical Exam</v>
          </cell>
          <cell r="D188" t="str">
            <v>100.11.00.200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 t="str">
            <v>+++</v>
          </cell>
          <cell r="M188">
            <v>0</v>
          </cell>
        </row>
        <row r="189">
          <cell r="A189" t="str">
            <v>100.11.00.210-5100.12</v>
          </cell>
          <cell r="B189" t="str">
            <v>5100.12</v>
          </cell>
          <cell r="C189" t="str">
            <v>Benefits Annual Physical Exam</v>
          </cell>
          <cell r="D189" t="str">
            <v>100.11.00.210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 t="str">
            <v>+++</v>
          </cell>
          <cell r="M189">
            <v>0</v>
          </cell>
        </row>
        <row r="190">
          <cell r="A190" t="str">
            <v>100.11.00.220-5100.12</v>
          </cell>
          <cell r="B190" t="str">
            <v>5100.12</v>
          </cell>
          <cell r="C190" t="str">
            <v>Benefits Annual Physical Exam</v>
          </cell>
          <cell r="D190" t="str">
            <v>100.11.00.220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 t="str">
            <v>+++</v>
          </cell>
          <cell r="M190">
            <v>0</v>
          </cell>
        </row>
        <row r="191">
          <cell r="A191" t="str">
            <v>100.11.00.230-5100.12</v>
          </cell>
          <cell r="B191" t="str">
            <v>5100.12</v>
          </cell>
          <cell r="C191" t="str">
            <v>Benefits Annual Physical Exam</v>
          </cell>
          <cell r="D191" t="str">
            <v>100.11.00.230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 t="str">
            <v>+++</v>
          </cell>
          <cell r="M191">
            <v>0</v>
          </cell>
        </row>
        <row r="192">
          <cell r="A192" t="str">
            <v>100.11.00.240-5100.12</v>
          </cell>
          <cell r="B192" t="str">
            <v>5100.12</v>
          </cell>
          <cell r="C192" t="str">
            <v>Benefits Annual Physical Exam</v>
          </cell>
          <cell r="D192" t="str">
            <v>100.11.00.240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 t="str">
            <v>+++</v>
          </cell>
          <cell r="M192">
            <v>0</v>
          </cell>
        </row>
        <row r="193">
          <cell r="A193" t="str">
            <v>100.11.00.250-5100.12</v>
          </cell>
          <cell r="B193" t="str">
            <v>5100.12</v>
          </cell>
          <cell r="C193" t="str">
            <v>Benefits Annual Physical Exam</v>
          </cell>
          <cell r="D193" t="str">
            <v>100.11.00.250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 t="str">
            <v>+++</v>
          </cell>
          <cell r="M193">
            <v>0</v>
          </cell>
        </row>
        <row r="194">
          <cell r="A194" t="str">
            <v>100.11.10.270-5100.12</v>
          </cell>
          <cell r="B194" t="str">
            <v>5100.12</v>
          </cell>
          <cell r="C194" t="str">
            <v>Benefits Annual Physical Exam</v>
          </cell>
          <cell r="D194" t="str">
            <v>100.11.10.270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 t="str">
            <v>+++</v>
          </cell>
          <cell r="M194">
            <v>0</v>
          </cell>
        </row>
        <row r="195">
          <cell r="A195" t="str">
            <v>100.11.00.001-5100.13</v>
          </cell>
          <cell r="B195" t="str">
            <v>5100.13</v>
          </cell>
          <cell r="C195" t="str">
            <v>Benefits Employee Assistance Program</v>
          </cell>
          <cell r="D195" t="str">
            <v>100.11.00.001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 t="str">
            <v>+++</v>
          </cell>
          <cell r="M195">
            <v>0</v>
          </cell>
        </row>
        <row r="196">
          <cell r="A196" t="str">
            <v>100.11.00.200-5100.13</v>
          </cell>
          <cell r="B196" t="str">
            <v>5100.13</v>
          </cell>
          <cell r="C196" t="str">
            <v>Benefits Employee Assistance Program</v>
          </cell>
          <cell r="D196" t="str">
            <v>100.11.00.200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 t="str">
            <v>+++</v>
          </cell>
          <cell r="M196">
            <v>0</v>
          </cell>
        </row>
        <row r="197">
          <cell r="A197" t="str">
            <v>100.11.00.210-5100.13</v>
          </cell>
          <cell r="B197" t="str">
            <v>5100.13</v>
          </cell>
          <cell r="C197" t="str">
            <v>Benefits Employee Assistance Program</v>
          </cell>
          <cell r="D197" t="str">
            <v>100.11.00.210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 t="str">
            <v>+++</v>
          </cell>
          <cell r="M197">
            <v>0</v>
          </cell>
        </row>
        <row r="198">
          <cell r="A198" t="str">
            <v>100.11.00.220-5100.13</v>
          </cell>
          <cell r="B198" t="str">
            <v>5100.13</v>
          </cell>
          <cell r="C198" t="str">
            <v>Benefits Employee Assistance Program</v>
          </cell>
          <cell r="D198" t="str">
            <v>100.11.00.220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 t="str">
            <v>+++</v>
          </cell>
          <cell r="M198">
            <v>0</v>
          </cell>
        </row>
        <row r="199">
          <cell r="A199" t="str">
            <v>100.11.00.230-5100.13</v>
          </cell>
          <cell r="B199" t="str">
            <v>5100.13</v>
          </cell>
          <cell r="C199" t="str">
            <v>Benefits Employee Assistance Program</v>
          </cell>
          <cell r="D199" t="str">
            <v>100.11.00.230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+++</v>
          </cell>
          <cell r="M199">
            <v>0</v>
          </cell>
        </row>
        <row r="200">
          <cell r="A200" t="str">
            <v>100.11.00.240-5100.13</v>
          </cell>
          <cell r="B200" t="str">
            <v>5100.13</v>
          </cell>
          <cell r="C200" t="str">
            <v>Benefits Employee Assistance Program</v>
          </cell>
          <cell r="D200" t="str">
            <v>100.11.00.240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 t="str">
            <v>+++</v>
          </cell>
          <cell r="M200">
            <v>0</v>
          </cell>
        </row>
        <row r="201">
          <cell r="A201" t="str">
            <v>100.11.00.250-5100.13</v>
          </cell>
          <cell r="B201" t="str">
            <v>5100.13</v>
          </cell>
          <cell r="C201" t="str">
            <v>Benefits Employee Assistance Program</v>
          </cell>
          <cell r="D201" t="str">
            <v>100.11.00.250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 t="str">
            <v>+++</v>
          </cell>
          <cell r="M201">
            <v>0</v>
          </cell>
        </row>
        <row r="202">
          <cell r="A202" t="str">
            <v>100.11.00.001-5100.14</v>
          </cell>
          <cell r="B202" t="str">
            <v>5100.14</v>
          </cell>
          <cell r="C202" t="str">
            <v>Benefits PPE</v>
          </cell>
          <cell r="D202" t="str">
            <v>100.11.00.001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 t="str">
            <v>+++</v>
          </cell>
          <cell r="M202">
            <v>0</v>
          </cell>
        </row>
        <row r="203">
          <cell r="A203" t="str">
            <v>100.11.00.200-5100.14</v>
          </cell>
          <cell r="B203" t="str">
            <v>5100.14</v>
          </cell>
          <cell r="C203" t="str">
            <v>Benefits PPE</v>
          </cell>
          <cell r="D203" t="str">
            <v>100.11.00.200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 t="str">
            <v>+++</v>
          </cell>
          <cell r="M203">
            <v>0</v>
          </cell>
        </row>
        <row r="204">
          <cell r="A204" t="str">
            <v>100.11.00.210-5100.14</v>
          </cell>
          <cell r="B204" t="str">
            <v>5100.14</v>
          </cell>
          <cell r="C204" t="str">
            <v>Benefits PPE</v>
          </cell>
          <cell r="D204" t="str">
            <v>100.11.00.210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 t="str">
            <v>+++</v>
          </cell>
          <cell r="M204">
            <v>0</v>
          </cell>
        </row>
        <row r="205">
          <cell r="A205" t="str">
            <v>100.11.00.220-5100.14</v>
          </cell>
          <cell r="B205" t="str">
            <v>5100.14</v>
          </cell>
          <cell r="C205" t="str">
            <v>Benefits PPE</v>
          </cell>
          <cell r="D205" t="str">
            <v>100.11.00.220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 t="str">
            <v>+++</v>
          </cell>
          <cell r="M205">
            <v>0</v>
          </cell>
        </row>
        <row r="206">
          <cell r="A206" t="str">
            <v>100.11.00.230-5100.14</v>
          </cell>
          <cell r="B206" t="str">
            <v>5100.14</v>
          </cell>
          <cell r="C206" t="str">
            <v>Benefits PPE</v>
          </cell>
          <cell r="D206" t="str">
            <v>100.11.00.230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 t="str">
            <v>+++</v>
          </cell>
          <cell r="M206">
            <v>0</v>
          </cell>
        </row>
        <row r="207">
          <cell r="A207" t="str">
            <v>100.11.00.250-5100.14</v>
          </cell>
          <cell r="B207" t="str">
            <v>5100.14</v>
          </cell>
          <cell r="C207" t="str">
            <v>Benefits PPE</v>
          </cell>
          <cell r="D207" t="str">
            <v>100.11.00.250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 t="str">
            <v>+++</v>
          </cell>
          <cell r="M207">
            <v>0</v>
          </cell>
        </row>
        <row r="208">
          <cell r="A208" t="str">
            <v>100.11.00.001-5100.15</v>
          </cell>
          <cell r="B208" t="str">
            <v>5100.15</v>
          </cell>
          <cell r="C208" t="str">
            <v>Benefits Cell Phone Allowance</v>
          </cell>
          <cell r="D208" t="str">
            <v>100.11.00.001</v>
          </cell>
          <cell r="E208">
            <v>3950</v>
          </cell>
          <cell r="F208">
            <v>0</v>
          </cell>
          <cell r="G208">
            <v>3950</v>
          </cell>
          <cell r="H208">
            <v>449</v>
          </cell>
          <cell r="I208">
            <v>0</v>
          </cell>
          <cell r="J208">
            <v>5388</v>
          </cell>
          <cell r="K208">
            <v>-1438</v>
          </cell>
          <cell r="L208">
            <v>1.36</v>
          </cell>
          <cell r="M208">
            <v>4461</v>
          </cell>
        </row>
        <row r="209">
          <cell r="A209" t="str">
            <v>100.11.00.200-5100.15</v>
          </cell>
          <cell r="B209" t="str">
            <v>5100.15</v>
          </cell>
          <cell r="C209" t="str">
            <v>Benefits Cell Phone Allowance</v>
          </cell>
          <cell r="D209" t="str">
            <v>100.11.00.200</v>
          </cell>
          <cell r="E209">
            <v>13932</v>
          </cell>
          <cell r="F209">
            <v>0</v>
          </cell>
          <cell r="G209">
            <v>13932</v>
          </cell>
          <cell r="H209">
            <v>1227.5</v>
          </cell>
          <cell r="I209">
            <v>0</v>
          </cell>
          <cell r="J209">
            <v>14817.5</v>
          </cell>
          <cell r="K209">
            <v>-885.5</v>
          </cell>
          <cell r="L209">
            <v>1.06</v>
          </cell>
          <cell r="M209">
            <v>14039</v>
          </cell>
        </row>
        <row r="210">
          <cell r="A210" t="str">
            <v>100.11.00.210-5100.15</v>
          </cell>
          <cell r="B210" t="str">
            <v>5100.15</v>
          </cell>
          <cell r="C210" t="str">
            <v>Benefits Cell Phone Allowance</v>
          </cell>
          <cell r="D210" t="str">
            <v>100.11.00.210</v>
          </cell>
          <cell r="E210">
            <v>5352</v>
          </cell>
          <cell r="F210">
            <v>0</v>
          </cell>
          <cell r="G210">
            <v>5352</v>
          </cell>
          <cell r="H210">
            <v>490</v>
          </cell>
          <cell r="I210">
            <v>0</v>
          </cell>
          <cell r="J210">
            <v>5902</v>
          </cell>
          <cell r="K210">
            <v>-550</v>
          </cell>
          <cell r="L210">
            <v>1.1000000000000001</v>
          </cell>
          <cell r="M210">
            <v>3193.5</v>
          </cell>
        </row>
        <row r="211">
          <cell r="A211" t="str">
            <v>100.11.00.220-5100.15</v>
          </cell>
          <cell r="B211" t="str">
            <v>5100.15</v>
          </cell>
          <cell r="C211" t="str">
            <v>Benefits Cell Phone Allowance</v>
          </cell>
          <cell r="D211" t="str">
            <v>100.11.00.220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 t="str">
            <v>+++</v>
          </cell>
          <cell r="M211">
            <v>0</v>
          </cell>
        </row>
        <row r="212">
          <cell r="A212" t="str">
            <v>100.11.00.230-5100.15</v>
          </cell>
          <cell r="B212" t="str">
            <v>5100.15</v>
          </cell>
          <cell r="C212" t="str">
            <v>Benefits Cell Phone Allowance</v>
          </cell>
          <cell r="D212" t="str">
            <v>100.11.00.230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 t="str">
            <v>+++</v>
          </cell>
          <cell r="M212">
            <v>0</v>
          </cell>
        </row>
        <row r="213">
          <cell r="A213" t="str">
            <v>100.11.00.250-5100.15</v>
          </cell>
          <cell r="B213" t="str">
            <v>5100.15</v>
          </cell>
          <cell r="C213" t="str">
            <v>Benefits Cell Phone Allowance</v>
          </cell>
          <cell r="D213" t="str">
            <v>100.11.00.250</v>
          </cell>
          <cell r="E213">
            <v>1680</v>
          </cell>
          <cell r="F213">
            <v>0</v>
          </cell>
          <cell r="G213">
            <v>1680</v>
          </cell>
          <cell r="H213">
            <v>139.80000000000001</v>
          </cell>
          <cell r="I213">
            <v>0</v>
          </cell>
          <cell r="J213">
            <v>1677.6</v>
          </cell>
          <cell r="K213">
            <v>2.4</v>
          </cell>
          <cell r="L213">
            <v>1</v>
          </cell>
          <cell r="M213">
            <v>1677.6</v>
          </cell>
        </row>
        <row r="214">
          <cell r="A214" t="str">
            <v>100.11.00.001-5100.17</v>
          </cell>
          <cell r="B214" t="str">
            <v>5100.17</v>
          </cell>
          <cell r="C214" t="str">
            <v>Benefits Other Post Employment Benefits</v>
          </cell>
          <cell r="D214" t="str">
            <v>100.11.00.001</v>
          </cell>
          <cell r="E214">
            <v>366315</v>
          </cell>
          <cell r="F214">
            <v>0</v>
          </cell>
          <cell r="G214">
            <v>366315</v>
          </cell>
          <cell r="H214">
            <v>56435.519999999997</v>
          </cell>
          <cell r="I214">
            <v>0</v>
          </cell>
          <cell r="J214">
            <v>364983.92</v>
          </cell>
          <cell r="K214">
            <v>1331.08</v>
          </cell>
          <cell r="L214">
            <v>1</v>
          </cell>
          <cell r="M214">
            <v>314425.53999999998</v>
          </cell>
        </row>
        <row r="215">
          <cell r="A215" t="str">
            <v>100.11.00.200-5100.17</v>
          </cell>
          <cell r="B215" t="str">
            <v>5100.17</v>
          </cell>
          <cell r="C215" t="str">
            <v>Benefits Other Post Employment Benefits</v>
          </cell>
          <cell r="D215" t="str">
            <v>100.11.00.200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 t="str">
            <v>+++</v>
          </cell>
          <cell r="M215">
            <v>0</v>
          </cell>
        </row>
        <row r="216">
          <cell r="A216" t="str">
            <v>100.11.00.210-5100.17</v>
          </cell>
          <cell r="B216" t="str">
            <v>5100.17</v>
          </cell>
          <cell r="C216" t="str">
            <v>Benefits Other Post Employment Benefits</v>
          </cell>
          <cell r="D216" t="str">
            <v>100.11.00.210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 t="str">
            <v>+++</v>
          </cell>
          <cell r="M216">
            <v>0</v>
          </cell>
        </row>
        <row r="217">
          <cell r="A217" t="str">
            <v>100.11.00.220-5100.17</v>
          </cell>
          <cell r="B217" t="str">
            <v>5100.17</v>
          </cell>
          <cell r="C217" t="str">
            <v>Benefits Other Post Employment Benefits</v>
          </cell>
          <cell r="D217" t="str">
            <v>100.11.00.220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 t="str">
            <v>+++</v>
          </cell>
          <cell r="M217">
            <v>0</v>
          </cell>
        </row>
        <row r="218">
          <cell r="A218" t="str">
            <v>100.11.00.230-5100.17</v>
          </cell>
          <cell r="B218" t="str">
            <v>5100.17</v>
          </cell>
          <cell r="C218" t="str">
            <v>Benefits Other Post Employment Benefits</v>
          </cell>
          <cell r="D218" t="str">
            <v>100.11.00.230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 t="str">
            <v>+++</v>
          </cell>
          <cell r="M218">
            <v>0</v>
          </cell>
        </row>
        <row r="219">
          <cell r="A219" t="str">
            <v>100.11.00.240-5100.17</v>
          </cell>
          <cell r="B219" t="str">
            <v>5100.17</v>
          </cell>
          <cell r="C219" t="str">
            <v>Benefits Other Post Employment Benefits</v>
          </cell>
          <cell r="D219" t="str">
            <v>100.11.00.240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+++</v>
          </cell>
          <cell r="M219">
            <v>0</v>
          </cell>
        </row>
        <row r="220">
          <cell r="A220" t="str">
            <v>100.11.00.250-5100.17</v>
          </cell>
          <cell r="B220" t="str">
            <v>5100.17</v>
          </cell>
          <cell r="C220" t="str">
            <v>Benefits Other Post Employment Benefits</v>
          </cell>
          <cell r="D220" t="str">
            <v>100.11.00.250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+++</v>
          </cell>
          <cell r="M220">
            <v>0</v>
          </cell>
        </row>
        <row r="221">
          <cell r="A221" t="str">
            <v>100.11.10.270-5100.17</v>
          </cell>
          <cell r="B221" t="str">
            <v>5100.17</v>
          </cell>
          <cell r="C221" t="str">
            <v>Benefits Other Post Employment Benefits</v>
          </cell>
          <cell r="D221" t="str">
            <v>100.11.10.270</v>
          </cell>
          <cell r="E221">
            <v>23905</v>
          </cell>
          <cell r="F221">
            <v>0</v>
          </cell>
          <cell r="G221">
            <v>23905</v>
          </cell>
          <cell r="H221">
            <v>3342.98</v>
          </cell>
          <cell r="I221">
            <v>0</v>
          </cell>
          <cell r="J221">
            <v>26394.68</v>
          </cell>
          <cell r="K221">
            <v>-2489.6799999999998</v>
          </cell>
          <cell r="L221">
            <v>1.1000000000000001</v>
          </cell>
          <cell r="M221">
            <v>23204.05</v>
          </cell>
        </row>
        <row r="222">
          <cell r="A222" t="str">
            <v>100.11.00.001-6000.01</v>
          </cell>
          <cell r="B222" t="str">
            <v>6000.01</v>
          </cell>
          <cell r="C222" t="str">
            <v>Professional Services General</v>
          </cell>
          <cell r="D222" t="str">
            <v>100.11.00.001</v>
          </cell>
          <cell r="E222">
            <v>15000</v>
          </cell>
          <cell r="F222">
            <v>0</v>
          </cell>
          <cell r="G222">
            <v>15000</v>
          </cell>
          <cell r="H222">
            <v>1313</v>
          </cell>
          <cell r="I222">
            <v>0</v>
          </cell>
          <cell r="J222">
            <v>15612.92</v>
          </cell>
          <cell r="K222">
            <v>-612.91999999999996</v>
          </cell>
          <cell r="L222">
            <v>1.04</v>
          </cell>
          <cell r="M222">
            <v>10464.01</v>
          </cell>
        </row>
        <row r="223">
          <cell r="A223" t="str">
            <v>100.11.00.200-6000.01</v>
          </cell>
          <cell r="B223" t="str">
            <v>6000.01</v>
          </cell>
          <cell r="C223" t="str">
            <v>Professional Services General</v>
          </cell>
          <cell r="D223" t="str">
            <v>100.11.00.200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 t="str">
            <v>+++</v>
          </cell>
          <cell r="M223">
            <v>0</v>
          </cell>
        </row>
        <row r="224">
          <cell r="A224" t="str">
            <v>100.11.00.210-6000.01</v>
          </cell>
          <cell r="B224" t="str">
            <v>6000.01</v>
          </cell>
          <cell r="C224" t="str">
            <v>Professional Services General</v>
          </cell>
          <cell r="D224" t="str">
            <v>100.11.00.210</v>
          </cell>
          <cell r="E224">
            <v>10000</v>
          </cell>
          <cell r="F224">
            <v>0</v>
          </cell>
          <cell r="G224">
            <v>10000</v>
          </cell>
          <cell r="H224">
            <v>4094.55</v>
          </cell>
          <cell r="I224">
            <v>0</v>
          </cell>
          <cell r="J224">
            <v>5954.55</v>
          </cell>
          <cell r="K224">
            <v>4045.45</v>
          </cell>
          <cell r="L224">
            <v>0.6</v>
          </cell>
          <cell r="M224">
            <v>0</v>
          </cell>
        </row>
        <row r="225">
          <cell r="A225" t="str">
            <v>100.11.00.220-6000.01</v>
          </cell>
          <cell r="B225" t="str">
            <v>6000.01</v>
          </cell>
          <cell r="C225" t="str">
            <v>Professional Services General</v>
          </cell>
          <cell r="D225" t="str">
            <v>100.11.00.220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 t="str">
            <v>+++</v>
          </cell>
          <cell r="M225">
            <v>0</v>
          </cell>
        </row>
        <row r="226">
          <cell r="A226" t="str">
            <v>100.11.00.240-6000.01</v>
          </cell>
          <cell r="B226" t="str">
            <v>6000.01</v>
          </cell>
          <cell r="C226" t="str">
            <v>Professional Services General</v>
          </cell>
          <cell r="D226" t="str">
            <v>100.11.00.240</v>
          </cell>
          <cell r="E226">
            <v>3250</v>
          </cell>
          <cell r="F226">
            <v>0</v>
          </cell>
          <cell r="G226">
            <v>3250</v>
          </cell>
          <cell r="H226">
            <v>267.14999999999998</v>
          </cell>
          <cell r="I226">
            <v>0</v>
          </cell>
          <cell r="J226">
            <v>2335.6799999999998</v>
          </cell>
          <cell r="K226">
            <v>914.32</v>
          </cell>
          <cell r="L226">
            <v>0.72</v>
          </cell>
          <cell r="M226">
            <v>3365.22</v>
          </cell>
        </row>
        <row r="227">
          <cell r="A227" t="str">
            <v>100.11.00.250-6000.01</v>
          </cell>
          <cell r="B227" t="str">
            <v>6000.01</v>
          </cell>
          <cell r="C227" t="str">
            <v>Professional Services General</v>
          </cell>
          <cell r="D227" t="str">
            <v>100.11.00.250</v>
          </cell>
          <cell r="E227">
            <v>10000</v>
          </cell>
          <cell r="F227">
            <v>0</v>
          </cell>
          <cell r="G227">
            <v>10000</v>
          </cell>
          <cell r="H227">
            <v>0</v>
          </cell>
          <cell r="I227">
            <v>0</v>
          </cell>
          <cell r="J227">
            <v>0</v>
          </cell>
          <cell r="K227">
            <v>10000</v>
          </cell>
          <cell r="L227">
            <v>0</v>
          </cell>
          <cell r="M227">
            <v>7901.5</v>
          </cell>
        </row>
        <row r="228">
          <cell r="A228" t="str">
            <v>100.11.00.260-6000.01</v>
          </cell>
          <cell r="B228" t="str">
            <v>6000.01</v>
          </cell>
          <cell r="C228" t="str">
            <v>Professional Services General</v>
          </cell>
          <cell r="D228" t="str">
            <v>100.11.00.260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+++</v>
          </cell>
          <cell r="M228">
            <v>0</v>
          </cell>
        </row>
        <row r="229">
          <cell r="A229" t="str">
            <v>100.11.10.270-6000.01</v>
          </cell>
          <cell r="B229" t="str">
            <v>6000.01</v>
          </cell>
          <cell r="C229" t="str">
            <v>Professional Services General</v>
          </cell>
          <cell r="D229" t="str">
            <v>100.11.10.270</v>
          </cell>
          <cell r="E229">
            <v>5600</v>
          </cell>
          <cell r="F229">
            <v>0</v>
          </cell>
          <cell r="G229">
            <v>5600</v>
          </cell>
          <cell r="H229">
            <v>936</v>
          </cell>
          <cell r="I229">
            <v>0</v>
          </cell>
          <cell r="J229">
            <v>6830</v>
          </cell>
          <cell r="K229">
            <v>-1230</v>
          </cell>
          <cell r="L229">
            <v>1.22</v>
          </cell>
          <cell r="M229">
            <v>9343.9500000000007</v>
          </cell>
        </row>
        <row r="230">
          <cell r="A230" t="str">
            <v>100.11.00.001-6000.02</v>
          </cell>
          <cell r="B230" t="str">
            <v>6000.02</v>
          </cell>
          <cell r="C230" t="str">
            <v>Professional Services Fingerprint Fees</v>
          </cell>
          <cell r="D230" t="str">
            <v>100.11.00.001</v>
          </cell>
          <cell r="E230">
            <v>30000</v>
          </cell>
          <cell r="F230">
            <v>0</v>
          </cell>
          <cell r="G230">
            <v>30000</v>
          </cell>
          <cell r="H230">
            <v>5294</v>
          </cell>
          <cell r="I230">
            <v>0</v>
          </cell>
          <cell r="J230">
            <v>29548.12</v>
          </cell>
          <cell r="K230">
            <v>451.88</v>
          </cell>
          <cell r="L230">
            <v>0.98</v>
          </cell>
          <cell r="M230">
            <v>27268</v>
          </cell>
        </row>
        <row r="231">
          <cell r="A231" t="str">
            <v>100.11.00.200-6000.02</v>
          </cell>
          <cell r="B231" t="str">
            <v>6000.02</v>
          </cell>
          <cell r="C231" t="str">
            <v>Professional Services Fingerprint Fees</v>
          </cell>
          <cell r="D231" t="str">
            <v>100.11.00.200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 t="str">
            <v>+++</v>
          </cell>
          <cell r="M231">
            <v>0</v>
          </cell>
        </row>
        <row r="232">
          <cell r="A232" t="str">
            <v>100.11.00.210-6000.02</v>
          </cell>
          <cell r="B232" t="str">
            <v>6000.02</v>
          </cell>
          <cell r="C232" t="str">
            <v>Professional Services Fingerprint Fees</v>
          </cell>
          <cell r="D232" t="str">
            <v>100.11.00.210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 t="str">
            <v>+++</v>
          </cell>
          <cell r="M232">
            <v>0</v>
          </cell>
        </row>
        <row r="233">
          <cell r="A233" t="str">
            <v>100.11.00.001-6000.03</v>
          </cell>
          <cell r="B233" t="str">
            <v>6000.03</v>
          </cell>
          <cell r="C233" t="str">
            <v>Professional Services Range Rental</v>
          </cell>
          <cell r="D233" t="str">
            <v>100.11.00.001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 t="str">
            <v>+++</v>
          </cell>
          <cell r="M233">
            <v>0</v>
          </cell>
        </row>
        <row r="234">
          <cell r="A234" t="str">
            <v>100.11.00.200-6000.03</v>
          </cell>
          <cell r="B234" t="str">
            <v>6000.03</v>
          </cell>
          <cell r="C234" t="str">
            <v>Professional Services Range Rental</v>
          </cell>
          <cell r="D234" t="str">
            <v>100.11.00.200</v>
          </cell>
          <cell r="E234">
            <v>7500</v>
          </cell>
          <cell r="F234">
            <v>0</v>
          </cell>
          <cell r="G234">
            <v>7500</v>
          </cell>
          <cell r="H234">
            <v>0</v>
          </cell>
          <cell r="I234">
            <v>0</v>
          </cell>
          <cell r="J234">
            <v>7500</v>
          </cell>
          <cell r="K234">
            <v>0</v>
          </cell>
          <cell r="L234">
            <v>1</v>
          </cell>
          <cell r="M234">
            <v>7500</v>
          </cell>
        </row>
        <row r="235">
          <cell r="A235" t="str">
            <v>100.11.00.210-6000.04</v>
          </cell>
          <cell r="B235" t="str">
            <v>6000.04</v>
          </cell>
          <cell r="C235" t="str">
            <v>Professional Services Forensic Testing</v>
          </cell>
          <cell r="D235" t="str">
            <v>100.11.00.210</v>
          </cell>
          <cell r="E235">
            <v>30000</v>
          </cell>
          <cell r="F235">
            <v>10000</v>
          </cell>
          <cell r="G235">
            <v>40000</v>
          </cell>
          <cell r="H235">
            <v>2561.16</v>
          </cell>
          <cell r="I235">
            <v>0</v>
          </cell>
          <cell r="J235">
            <v>50064.34</v>
          </cell>
          <cell r="K235">
            <v>-10064.34</v>
          </cell>
          <cell r="L235">
            <v>1.25</v>
          </cell>
          <cell r="M235">
            <v>31703.03</v>
          </cell>
        </row>
        <row r="236">
          <cell r="A236" t="str">
            <v>100.11.00.240-6000.04</v>
          </cell>
          <cell r="B236" t="str">
            <v>6000.04</v>
          </cell>
          <cell r="C236" t="str">
            <v>Professional Services Forensic Testing</v>
          </cell>
          <cell r="D236" t="str">
            <v>100.11.00.240</v>
          </cell>
          <cell r="E236">
            <v>10000</v>
          </cell>
          <cell r="F236">
            <v>-10000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 t="str">
            <v>+++</v>
          </cell>
          <cell r="M236">
            <v>3416.98</v>
          </cell>
        </row>
        <row r="237">
          <cell r="A237" t="str">
            <v>100.11.10.270-6000.05</v>
          </cell>
          <cell r="B237" t="str">
            <v>6000.05</v>
          </cell>
          <cell r="C237" t="str">
            <v>Professional Services Veterinarian</v>
          </cell>
          <cell r="D237" t="str">
            <v>100.11.10.270</v>
          </cell>
          <cell r="E237">
            <v>1000</v>
          </cell>
          <cell r="F237">
            <v>0</v>
          </cell>
          <cell r="G237">
            <v>1000</v>
          </cell>
          <cell r="H237">
            <v>0</v>
          </cell>
          <cell r="I237">
            <v>0</v>
          </cell>
          <cell r="J237">
            <v>299</v>
          </cell>
          <cell r="K237">
            <v>701</v>
          </cell>
          <cell r="L237">
            <v>0.3</v>
          </cell>
          <cell r="M237">
            <v>0</v>
          </cell>
        </row>
        <row r="238">
          <cell r="A238" t="str">
            <v>100.11.10.270-6000.06</v>
          </cell>
          <cell r="B238" t="str">
            <v>6000.06</v>
          </cell>
          <cell r="C238" t="str">
            <v>Professional Services Spay/Neuter</v>
          </cell>
          <cell r="D238" t="str">
            <v>100.11.10.270</v>
          </cell>
          <cell r="E238">
            <v>27000</v>
          </cell>
          <cell r="F238">
            <v>0</v>
          </cell>
          <cell r="G238">
            <v>27000</v>
          </cell>
          <cell r="H238">
            <v>6957</v>
          </cell>
          <cell r="I238">
            <v>0</v>
          </cell>
          <cell r="J238">
            <v>23072.240000000002</v>
          </cell>
          <cell r="K238">
            <v>3927.76</v>
          </cell>
          <cell r="L238">
            <v>0.85</v>
          </cell>
          <cell r="M238">
            <v>9855</v>
          </cell>
        </row>
        <row r="239">
          <cell r="A239" t="str">
            <v>100.11.00.200-6000.12</v>
          </cell>
          <cell r="B239" t="str">
            <v>6000.12</v>
          </cell>
          <cell r="C239" t="str">
            <v>Professional Services Contract Services</v>
          </cell>
          <cell r="D239" t="str">
            <v>100.11.00.200</v>
          </cell>
          <cell r="E239">
            <v>17000</v>
          </cell>
          <cell r="F239">
            <v>0</v>
          </cell>
          <cell r="G239">
            <v>17000</v>
          </cell>
          <cell r="H239">
            <v>1752.95</v>
          </cell>
          <cell r="I239">
            <v>0</v>
          </cell>
          <cell r="J239">
            <v>18352.189999999999</v>
          </cell>
          <cell r="K239">
            <v>-1352.19</v>
          </cell>
          <cell r="L239">
            <v>1.08</v>
          </cell>
          <cell r="M239">
            <v>15790.63</v>
          </cell>
        </row>
        <row r="240">
          <cell r="A240" t="str">
            <v>100.11.00.250-6000.18</v>
          </cell>
          <cell r="B240" t="str">
            <v>6000.18</v>
          </cell>
          <cell r="C240" t="str">
            <v>Professional Services Legal</v>
          </cell>
          <cell r="D240" t="str">
            <v>100.11.00.250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 t="str">
            <v>+++</v>
          </cell>
          <cell r="M240">
            <v>0</v>
          </cell>
        </row>
        <row r="241">
          <cell r="A241" t="str">
            <v>100.11.00.200-6000.20</v>
          </cell>
          <cell r="B241" t="str">
            <v>6000.20</v>
          </cell>
          <cell r="C241" t="str">
            <v>Professional Services Booking Fees</v>
          </cell>
          <cell r="D241" t="str">
            <v>100.11.00.200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 t="str">
            <v>+++</v>
          </cell>
          <cell r="M241">
            <v>0</v>
          </cell>
        </row>
        <row r="242">
          <cell r="A242" t="str">
            <v>100.11.00.240-6000.20</v>
          </cell>
          <cell r="B242" t="str">
            <v>6000.20</v>
          </cell>
          <cell r="C242" t="str">
            <v>Professional Services Booking Fees</v>
          </cell>
          <cell r="D242" t="str">
            <v>100.11.00.240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 t="str">
            <v>+++</v>
          </cell>
          <cell r="M242">
            <v>0</v>
          </cell>
        </row>
        <row r="243">
          <cell r="A243" t="str">
            <v>100.11.00.001-6000.25</v>
          </cell>
          <cell r="B243" t="str">
            <v>6000.25</v>
          </cell>
          <cell r="C243" t="str">
            <v>Professional Services Traffic Enforcement</v>
          </cell>
          <cell r="D243" t="str">
            <v>100.11.00.001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 t="str">
            <v>+++</v>
          </cell>
          <cell r="M243">
            <v>0</v>
          </cell>
        </row>
        <row r="244">
          <cell r="A244" t="str">
            <v>100.11.00.001-6000.29</v>
          </cell>
          <cell r="B244" t="str">
            <v>6000.29</v>
          </cell>
          <cell r="C244" t="str">
            <v>Professional Services Recording Fees</v>
          </cell>
          <cell r="D244" t="str">
            <v>100.11.00.001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+++</v>
          </cell>
          <cell r="M244">
            <v>0</v>
          </cell>
        </row>
        <row r="245">
          <cell r="A245" t="str">
            <v>100.11.00.250-6000.29</v>
          </cell>
          <cell r="B245" t="str">
            <v>6000.29</v>
          </cell>
          <cell r="C245" t="str">
            <v>Professional Services Recording Fees</v>
          </cell>
          <cell r="D245" t="str">
            <v>100.11.00.250</v>
          </cell>
          <cell r="E245">
            <v>1500</v>
          </cell>
          <cell r="F245">
            <v>0</v>
          </cell>
          <cell r="G245">
            <v>1500</v>
          </cell>
          <cell r="H245">
            <v>670</v>
          </cell>
          <cell r="I245">
            <v>0</v>
          </cell>
          <cell r="J245">
            <v>2416</v>
          </cell>
          <cell r="K245">
            <v>-916</v>
          </cell>
          <cell r="L245">
            <v>1.61</v>
          </cell>
          <cell r="M245">
            <v>1867</v>
          </cell>
        </row>
        <row r="246">
          <cell r="A246" t="str">
            <v>100.11.10.270-6000.31</v>
          </cell>
          <cell r="B246" t="str">
            <v>6000.31</v>
          </cell>
          <cell r="C246" t="str">
            <v>Professional Services Spay/Neuter Grant</v>
          </cell>
          <cell r="D246" t="str">
            <v>100.11.10.270</v>
          </cell>
          <cell r="E246">
            <v>0</v>
          </cell>
          <cell r="F246">
            <v>15000</v>
          </cell>
          <cell r="G246">
            <v>15000</v>
          </cell>
          <cell r="H246">
            <v>0</v>
          </cell>
          <cell r="I246">
            <v>0</v>
          </cell>
          <cell r="J246">
            <v>0</v>
          </cell>
          <cell r="K246">
            <v>15000</v>
          </cell>
          <cell r="L246">
            <v>0</v>
          </cell>
          <cell r="M246">
            <v>0</v>
          </cell>
        </row>
        <row r="247">
          <cell r="A247" t="str">
            <v>100.11.00.001-6100.01</v>
          </cell>
          <cell r="B247" t="str">
            <v>6100.01</v>
          </cell>
          <cell r="C247" t="str">
            <v>Utilities Electric</v>
          </cell>
          <cell r="D247" t="str">
            <v>100.11.00.001</v>
          </cell>
          <cell r="E247">
            <v>77700</v>
          </cell>
          <cell r="F247">
            <v>0</v>
          </cell>
          <cell r="G247">
            <v>77700</v>
          </cell>
          <cell r="H247">
            <v>13751.23</v>
          </cell>
          <cell r="I247">
            <v>0</v>
          </cell>
          <cell r="J247">
            <v>80066.53</v>
          </cell>
          <cell r="K247">
            <v>-2366.5300000000002</v>
          </cell>
          <cell r="L247">
            <v>1.03</v>
          </cell>
          <cell r="M247">
            <v>74984.78</v>
          </cell>
        </row>
        <row r="248">
          <cell r="A248" t="str">
            <v>100.11.10.270-6100.01</v>
          </cell>
          <cell r="B248" t="str">
            <v>6100.01</v>
          </cell>
          <cell r="C248" t="str">
            <v>Utilities Electric</v>
          </cell>
          <cell r="D248" t="str">
            <v>100.11.10.270</v>
          </cell>
          <cell r="E248">
            <v>27000</v>
          </cell>
          <cell r="F248">
            <v>0</v>
          </cell>
          <cell r="G248">
            <v>27000</v>
          </cell>
          <cell r="H248">
            <v>3519.38</v>
          </cell>
          <cell r="I248">
            <v>0</v>
          </cell>
          <cell r="J248">
            <v>25448.71</v>
          </cell>
          <cell r="K248">
            <v>1551.29</v>
          </cell>
          <cell r="L248">
            <v>0.94</v>
          </cell>
          <cell r="M248">
            <v>27094.880000000001</v>
          </cell>
        </row>
        <row r="249">
          <cell r="A249" t="str">
            <v>100.11.00.001-6100.02</v>
          </cell>
          <cell r="B249" t="str">
            <v>6100.02</v>
          </cell>
          <cell r="C249" t="str">
            <v>Utilities Telephone</v>
          </cell>
          <cell r="D249" t="str">
            <v>100.11.00.001</v>
          </cell>
          <cell r="E249">
            <v>41750</v>
          </cell>
          <cell r="F249">
            <v>0</v>
          </cell>
          <cell r="G249">
            <v>41750</v>
          </cell>
          <cell r="H249">
            <v>2808.58</v>
          </cell>
          <cell r="I249">
            <v>0</v>
          </cell>
          <cell r="J249">
            <v>36521.760000000002</v>
          </cell>
          <cell r="K249">
            <v>5228.24</v>
          </cell>
          <cell r="L249">
            <v>0.87</v>
          </cell>
          <cell r="M249">
            <v>36707.93</v>
          </cell>
        </row>
        <row r="250">
          <cell r="A250" t="str">
            <v>100.11.00.230-6100.02</v>
          </cell>
          <cell r="B250" t="str">
            <v>6100.02</v>
          </cell>
          <cell r="C250" t="str">
            <v>Utilities Telephone</v>
          </cell>
          <cell r="D250" t="str">
            <v>100.11.00.230</v>
          </cell>
          <cell r="E250">
            <v>5000</v>
          </cell>
          <cell r="F250">
            <v>-2500</v>
          </cell>
          <cell r="G250">
            <v>2500</v>
          </cell>
          <cell r="H250">
            <v>0</v>
          </cell>
          <cell r="I250">
            <v>0</v>
          </cell>
          <cell r="J250">
            <v>137.82</v>
          </cell>
          <cell r="K250">
            <v>2362.1799999999998</v>
          </cell>
          <cell r="L250">
            <v>0.06</v>
          </cell>
          <cell r="M250">
            <v>268.91000000000003</v>
          </cell>
        </row>
        <row r="251">
          <cell r="A251" t="str">
            <v>100.11.00.260-6100.02</v>
          </cell>
          <cell r="B251" t="str">
            <v>6100.02</v>
          </cell>
          <cell r="C251" t="str">
            <v>Utilities Telephone</v>
          </cell>
          <cell r="D251" t="str">
            <v>100.11.00.260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 t="str">
            <v>+++</v>
          </cell>
          <cell r="M251">
            <v>0</v>
          </cell>
        </row>
        <row r="252">
          <cell r="A252" t="str">
            <v>100.11.10.270-6100.02</v>
          </cell>
          <cell r="B252" t="str">
            <v>6100.02</v>
          </cell>
          <cell r="C252" t="str">
            <v>Utilities Telephone</v>
          </cell>
          <cell r="D252" t="str">
            <v>100.11.10.270</v>
          </cell>
          <cell r="E252">
            <v>3650</v>
          </cell>
          <cell r="F252">
            <v>0</v>
          </cell>
          <cell r="G252">
            <v>3650</v>
          </cell>
          <cell r="H252">
            <v>253.59</v>
          </cell>
          <cell r="I252">
            <v>0</v>
          </cell>
          <cell r="J252">
            <v>2925.78</v>
          </cell>
          <cell r="K252">
            <v>724.22</v>
          </cell>
          <cell r="L252">
            <v>0.8</v>
          </cell>
          <cell r="M252">
            <v>3326</v>
          </cell>
        </row>
        <row r="253">
          <cell r="A253" t="str">
            <v>100.11.00.001-6100.03</v>
          </cell>
          <cell r="B253" t="str">
            <v>6100.03</v>
          </cell>
          <cell r="C253" t="str">
            <v>Utilities Data Transmission / ISP</v>
          </cell>
          <cell r="D253" t="str">
            <v>100.11.00.001</v>
          </cell>
          <cell r="E253">
            <v>300</v>
          </cell>
          <cell r="F253">
            <v>0</v>
          </cell>
          <cell r="G253">
            <v>300</v>
          </cell>
          <cell r="H253">
            <v>0</v>
          </cell>
          <cell r="I253">
            <v>0</v>
          </cell>
          <cell r="J253">
            <v>0</v>
          </cell>
          <cell r="K253">
            <v>300</v>
          </cell>
          <cell r="L253">
            <v>0</v>
          </cell>
          <cell r="M253">
            <v>0</v>
          </cell>
        </row>
        <row r="254">
          <cell r="A254" t="str">
            <v>100.11.00.230-6100.03</v>
          </cell>
          <cell r="B254" t="str">
            <v>6100.03</v>
          </cell>
          <cell r="C254" t="str">
            <v>Utilities Data Transmission / ISP</v>
          </cell>
          <cell r="D254" t="str">
            <v>100.11.00.230</v>
          </cell>
          <cell r="E254">
            <v>60000</v>
          </cell>
          <cell r="F254">
            <v>0</v>
          </cell>
          <cell r="G254">
            <v>60000</v>
          </cell>
          <cell r="H254">
            <v>11264.04</v>
          </cell>
          <cell r="I254">
            <v>0</v>
          </cell>
          <cell r="J254">
            <v>54316.95</v>
          </cell>
          <cell r="K254">
            <v>5683.05</v>
          </cell>
          <cell r="L254">
            <v>0.91</v>
          </cell>
          <cell r="M254">
            <v>52847.79</v>
          </cell>
        </row>
        <row r="255">
          <cell r="A255" t="str">
            <v>100.11.00.001-6100.05</v>
          </cell>
          <cell r="B255" t="str">
            <v>6100.05</v>
          </cell>
          <cell r="C255" t="str">
            <v>Utilities Cable</v>
          </cell>
          <cell r="D255" t="str">
            <v>100.11.00.001</v>
          </cell>
          <cell r="E255">
            <v>0</v>
          </cell>
          <cell r="F255">
            <v>0</v>
          </cell>
          <cell r="G255">
            <v>0</v>
          </cell>
          <cell r="H255">
            <v>62.7</v>
          </cell>
          <cell r="I255">
            <v>0</v>
          </cell>
          <cell r="J255">
            <v>676.26</v>
          </cell>
          <cell r="K255">
            <v>-676.26</v>
          </cell>
          <cell r="L255" t="str">
            <v>+++</v>
          </cell>
          <cell r="M255">
            <v>713.99</v>
          </cell>
        </row>
        <row r="256">
          <cell r="A256" t="str">
            <v>100.11.00.001-6200.01</v>
          </cell>
          <cell r="B256" t="str">
            <v>6200.01</v>
          </cell>
          <cell r="C256" t="str">
            <v>Supplies Office</v>
          </cell>
          <cell r="D256" t="str">
            <v>100.11.00.001</v>
          </cell>
          <cell r="E256">
            <v>11000</v>
          </cell>
          <cell r="F256">
            <v>0</v>
          </cell>
          <cell r="G256">
            <v>11000</v>
          </cell>
          <cell r="H256">
            <v>991.72</v>
          </cell>
          <cell r="I256">
            <v>0</v>
          </cell>
          <cell r="J256">
            <v>10589.78</v>
          </cell>
          <cell r="K256">
            <v>410.22</v>
          </cell>
          <cell r="L256">
            <v>0.96</v>
          </cell>
          <cell r="M256">
            <v>10366.07</v>
          </cell>
        </row>
        <row r="257">
          <cell r="A257" t="str">
            <v>100.11.00.220-6200.01</v>
          </cell>
          <cell r="B257" t="str">
            <v>6200.01</v>
          </cell>
          <cell r="C257" t="str">
            <v>Supplies Office</v>
          </cell>
          <cell r="D257" t="str">
            <v>100.11.00.220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 t="str">
            <v>+++</v>
          </cell>
          <cell r="M257">
            <v>0</v>
          </cell>
        </row>
        <row r="258">
          <cell r="A258" t="str">
            <v>100.11.00.230-6200.01</v>
          </cell>
          <cell r="B258" t="str">
            <v>6200.01</v>
          </cell>
          <cell r="C258" t="str">
            <v>Supplies Office</v>
          </cell>
          <cell r="D258" t="str">
            <v>100.11.00.230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 t="str">
            <v>+++</v>
          </cell>
          <cell r="M258">
            <v>0</v>
          </cell>
        </row>
        <row r="259">
          <cell r="A259" t="str">
            <v>100.11.00.240-6200.01</v>
          </cell>
          <cell r="B259" t="str">
            <v>6200.01</v>
          </cell>
          <cell r="C259" t="str">
            <v>Supplies Office</v>
          </cell>
          <cell r="D259" t="str">
            <v>100.11.00.240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 t="str">
            <v>+++</v>
          </cell>
          <cell r="M259">
            <v>0</v>
          </cell>
        </row>
        <row r="260">
          <cell r="A260" t="str">
            <v>100.11.00.250-6200.01</v>
          </cell>
          <cell r="B260" t="str">
            <v>6200.01</v>
          </cell>
          <cell r="C260" t="str">
            <v>Supplies Office</v>
          </cell>
          <cell r="D260" t="str">
            <v>100.11.00.250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 t="str">
            <v>+++</v>
          </cell>
          <cell r="M260">
            <v>0</v>
          </cell>
        </row>
        <row r="261">
          <cell r="A261" t="str">
            <v>100.11.10.270-6200.01</v>
          </cell>
          <cell r="B261" t="str">
            <v>6200.01</v>
          </cell>
          <cell r="C261" t="str">
            <v>Supplies Office</v>
          </cell>
          <cell r="D261" t="str">
            <v>100.11.10.270</v>
          </cell>
          <cell r="E261">
            <v>500</v>
          </cell>
          <cell r="F261">
            <v>0</v>
          </cell>
          <cell r="G261">
            <v>500</v>
          </cell>
          <cell r="H261">
            <v>0</v>
          </cell>
          <cell r="I261">
            <v>0</v>
          </cell>
          <cell r="J261">
            <v>488.21</v>
          </cell>
          <cell r="K261">
            <v>11.79</v>
          </cell>
          <cell r="L261">
            <v>0.98</v>
          </cell>
          <cell r="M261">
            <v>0</v>
          </cell>
        </row>
        <row r="262">
          <cell r="A262" t="str">
            <v>100.11.00.001-6200.02</v>
          </cell>
          <cell r="B262" t="str">
            <v>6200.02</v>
          </cell>
          <cell r="C262" t="str">
            <v>Supplies Special Department</v>
          </cell>
          <cell r="D262" t="str">
            <v>100.11.00.001</v>
          </cell>
          <cell r="E262">
            <v>26000</v>
          </cell>
          <cell r="F262">
            <v>0</v>
          </cell>
          <cell r="G262">
            <v>26000</v>
          </cell>
          <cell r="H262">
            <v>5842.65</v>
          </cell>
          <cell r="I262">
            <v>0</v>
          </cell>
          <cell r="J262">
            <v>26013.26</v>
          </cell>
          <cell r="K262">
            <v>-13.26</v>
          </cell>
          <cell r="L262">
            <v>1</v>
          </cell>
          <cell r="M262">
            <v>28201.79</v>
          </cell>
        </row>
        <row r="263">
          <cell r="A263" t="str">
            <v>100.11.00.200-6200.02</v>
          </cell>
          <cell r="B263" t="str">
            <v>6200.02</v>
          </cell>
          <cell r="C263" t="str">
            <v>Supplies Special Department</v>
          </cell>
          <cell r="D263" t="str">
            <v>100.11.00.200</v>
          </cell>
          <cell r="E263">
            <v>0</v>
          </cell>
          <cell r="F263">
            <v>2800</v>
          </cell>
          <cell r="G263">
            <v>2800</v>
          </cell>
          <cell r="H263">
            <v>258.7</v>
          </cell>
          <cell r="I263">
            <v>0</v>
          </cell>
          <cell r="J263">
            <v>2797.4</v>
          </cell>
          <cell r="K263">
            <v>2.6</v>
          </cell>
          <cell r="L263">
            <v>1</v>
          </cell>
          <cell r="M263">
            <v>0</v>
          </cell>
        </row>
        <row r="264">
          <cell r="A264" t="str">
            <v>100.11.00.210-6200.02</v>
          </cell>
          <cell r="B264" t="str">
            <v>6200.02</v>
          </cell>
          <cell r="C264" t="str">
            <v>Supplies Special Department</v>
          </cell>
          <cell r="D264" t="str">
            <v>100.11.00.210</v>
          </cell>
          <cell r="E264">
            <v>5000</v>
          </cell>
          <cell r="F264">
            <v>0</v>
          </cell>
          <cell r="G264">
            <v>5000</v>
          </cell>
          <cell r="H264">
            <v>0</v>
          </cell>
          <cell r="I264">
            <v>0</v>
          </cell>
          <cell r="J264">
            <v>5040.72</v>
          </cell>
          <cell r="K264">
            <v>-40.72</v>
          </cell>
          <cell r="L264">
            <v>1.01</v>
          </cell>
          <cell r="M264">
            <v>4850.91</v>
          </cell>
        </row>
        <row r="265">
          <cell r="A265" t="str">
            <v>100.11.00.220-6200.02</v>
          </cell>
          <cell r="B265" t="str">
            <v>6200.02</v>
          </cell>
          <cell r="C265" t="str">
            <v>Supplies Special Department</v>
          </cell>
          <cell r="D265" t="str">
            <v>100.11.00.220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+++</v>
          </cell>
          <cell r="M265">
            <v>0</v>
          </cell>
        </row>
        <row r="266">
          <cell r="A266" t="str">
            <v>100.11.00.230-6200.02</v>
          </cell>
          <cell r="B266" t="str">
            <v>6200.02</v>
          </cell>
          <cell r="C266" t="str">
            <v>Supplies Special Department</v>
          </cell>
          <cell r="D266" t="str">
            <v>100.11.00.230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+++</v>
          </cell>
          <cell r="M266">
            <v>0</v>
          </cell>
        </row>
        <row r="267">
          <cell r="A267" t="str">
            <v>100.11.00.240-6200.02</v>
          </cell>
          <cell r="B267" t="str">
            <v>6200.02</v>
          </cell>
          <cell r="C267" t="str">
            <v>Supplies Special Department</v>
          </cell>
          <cell r="D267" t="str">
            <v>100.11.00.240</v>
          </cell>
          <cell r="E267">
            <v>7750</v>
          </cell>
          <cell r="F267">
            <v>0</v>
          </cell>
          <cell r="G267">
            <v>7750</v>
          </cell>
          <cell r="H267">
            <v>1119.53</v>
          </cell>
          <cell r="I267">
            <v>0</v>
          </cell>
          <cell r="J267">
            <v>9409.09</v>
          </cell>
          <cell r="K267">
            <v>-1659.09</v>
          </cell>
          <cell r="L267">
            <v>1.21</v>
          </cell>
          <cell r="M267">
            <v>12343.23</v>
          </cell>
        </row>
        <row r="268">
          <cell r="A268" t="str">
            <v>100.11.00.250-6200.02</v>
          </cell>
          <cell r="B268" t="str">
            <v>6200.02</v>
          </cell>
          <cell r="C268" t="str">
            <v>Supplies Special Department</v>
          </cell>
          <cell r="D268" t="str">
            <v>100.11.00.250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 t="str">
            <v>+++</v>
          </cell>
          <cell r="M268">
            <v>0</v>
          </cell>
        </row>
        <row r="269">
          <cell r="A269" t="str">
            <v>100.11.00.260-6200.02</v>
          </cell>
          <cell r="B269" t="str">
            <v>6200.02</v>
          </cell>
          <cell r="C269" t="str">
            <v>Supplies Special Department</v>
          </cell>
          <cell r="D269" t="str">
            <v>100.11.00.260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 t="str">
            <v>+++</v>
          </cell>
          <cell r="M269">
            <v>5667.3</v>
          </cell>
        </row>
        <row r="270">
          <cell r="A270" t="str">
            <v>100.11.10.270-6200.02</v>
          </cell>
          <cell r="B270" t="str">
            <v>6200.02</v>
          </cell>
          <cell r="C270" t="str">
            <v>Supplies Special Department</v>
          </cell>
          <cell r="D270" t="str">
            <v>100.11.10.270</v>
          </cell>
          <cell r="E270">
            <v>6000</v>
          </cell>
          <cell r="F270">
            <v>0</v>
          </cell>
          <cell r="G270">
            <v>6000</v>
          </cell>
          <cell r="H270">
            <v>3335.91</v>
          </cell>
          <cell r="I270">
            <v>0</v>
          </cell>
          <cell r="J270">
            <v>7400.89</v>
          </cell>
          <cell r="K270">
            <v>-1400.89</v>
          </cell>
          <cell r="L270">
            <v>1.23</v>
          </cell>
          <cell r="M270">
            <v>2872.03</v>
          </cell>
        </row>
        <row r="271">
          <cell r="A271" t="str">
            <v>100.11.00.001-6200.03</v>
          </cell>
          <cell r="B271" t="str">
            <v>6200.03</v>
          </cell>
          <cell r="C271" t="str">
            <v>Supplies Copier Maintenance &amp; Supplies</v>
          </cell>
          <cell r="D271" t="str">
            <v>100.11.00.001</v>
          </cell>
          <cell r="E271">
            <v>16000</v>
          </cell>
          <cell r="F271">
            <v>0</v>
          </cell>
          <cell r="G271">
            <v>16000</v>
          </cell>
          <cell r="H271">
            <v>1371.8</v>
          </cell>
          <cell r="I271">
            <v>0</v>
          </cell>
          <cell r="J271">
            <v>13242.74</v>
          </cell>
          <cell r="K271">
            <v>2757.26</v>
          </cell>
          <cell r="L271">
            <v>0.83</v>
          </cell>
          <cell r="M271">
            <v>15542.63</v>
          </cell>
        </row>
        <row r="272">
          <cell r="A272" t="str">
            <v>100.11.10.270-6200.03</v>
          </cell>
          <cell r="B272" t="str">
            <v>6200.03</v>
          </cell>
          <cell r="C272" t="str">
            <v>Supplies Copier Maintenance &amp; Supplies</v>
          </cell>
          <cell r="D272" t="str">
            <v>100.11.10.270</v>
          </cell>
          <cell r="E272">
            <v>5000</v>
          </cell>
          <cell r="F272">
            <v>0</v>
          </cell>
          <cell r="G272">
            <v>5000</v>
          </cell>
          <cell r="H272">
            <v>1525.15</v>
          </cell>
          <cell r="I272">
            <v>0</v>
          </cell>
          <cell r="J272">
            <v>5060.7700000000004</v>
          </cell>
          <cell r="K272">
            <v>-60.77</v>
          </cell>
          <cell r="L272">
            <v>1.01</v>
          </cell>
          <cell r="M272">
            <v>2704.36</v>
          </cell>
        </row>
        <row r="273">
          <cell r="A273" t="str">
            <v>100.11.00.001-6200.05</v>
          </cell>
          <cell r="B273" t="str">
            <v>6200.05</v>
          </cell>
          <cell r="C273" t="str">
            <v>Supplies Gasoline</v>
          </cell>
          <cell r="D273" t="str">
            <v>100.11.00.001</v>
          </cell>
          <cell r="E273">
            <v>12000</v>
          </cell>
          <cell r="F273">
            <v>0</v>
          </cell>
          <cell r="G273">
            <v>12000</v>
          </cell>
          <cell r="H273">
            <v>1015.32</v>
          </cell>
          <cell r="I273">
            <v>0</v>
          </cell>
          <cell r="J273">
            <v>11912.2</v>
          </cell>
          <cell r="K273">
            <v>87.8</v>
          </cell>
          <cell r="L273">
            <v>0.99</v>
          </cell>
          <cell r="M273">
            <v>7868.13</v>
          </cell>
        </row>
        <row r="274">
          <cell r="A274" t="str">
            <v>100.11.00.200-6200.05</v>
          </cell>
          <cell r="B274" t="str">
            <v>6200.05</v>
          </cell>
          <cell r="C274" t="str">
            <v>Supplies Gasoline</v>
          </cell>
          <cell r="D274" t="str">
            <v>100.11.00.200</v>
          </cell>
          <cell r="E274">
            <v>187000</v>
          </cell>
          <cell r="F274">
            <v>0</v>
          </cell>
          <cell r="G274">
            <v>187000</v>
          </cell>
          <cell r="H274">
            <v>18100.96</v>
          </cell>
          <cell r="I274">
            <v>0</v>
          </cell>
          <cell r="J274">
            <v>225035.51</v>
          </cell>
          <cell r="K274">
            <v>-38035.51</v>
          </cell>
          <cell r="L274">
            <v>1.2</v>
          </cell>
          <cell r="M274">
            <v>138904.22</v>
          </cell>
        </row>
        <row r="275">
          <cell r="A275" t="str">
            <v>100.11.00.210-6200.05</v>
          </cell>
          <cell r="B275" t="str">
            <v>6200.05</v>
          </cell>
          <cell r="C275" t="str">
            <v>Supplies Gasoline</v>
          </cell>
          <cell r="D275" t="str">
            <v>100.11.00.210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+++</v>
          </cell>
          <cell r="M275">
            <v>0</v>
          </cell>
        </row>
        <row r="276">
          <cell r="A276" t="str">
            <v>100.11.10.270-6200.05</v>
          </cell>
          <cell r="B276" t="str">
            <v>6200.05</v>
          </cell>
          <cell r="C276" t="str">
            <v>Supplies Gasoline</v>
          </cell>
          <cell r="D276" t="str">
            <v>100.11.10.270</v>
          </cell>
          <cell r="E276">
            <v>4400</v>
          </cell>
          <cell r="F276">
            <v>0</v>
          </cell>
          <cell r="G276">
            <v>4400</v>
          </cell>
          <cell r="H276">
            <v>223.25</v>
          </cell>
          <cell r="I276">
            <v>0</v>
          </cell>
          <cell r="J276">
            <v>4600.0600000000004</v>
          </cell>
          <cell r="K276">
            <v>-200.06</v>
          </cell>
          <cell r="L276">
            <v>1.05</v>
          </cell>
          <cell r="M276">
            <v>3044.17</v>
          </cell>
        </row>
        <row r="277">
          <cell r="A277" t="str">
            <v>100.11.00.001-6200.07</v>
          </cell>
          <cell r="B277" t="str">
            <v>6200.07</v>
          </cell>
          <cell r="C277" t="str">
            <v>Supplies Radio Communication &amp; Maint.</v>
          </cell>
          <cell r="D277" t="str">
            <v>100.11.00.001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 t="str">
            <v>+++</v>
          </cell>
          <cell r="M277">
            <v>0</v>
          </cell>
        </row>
        <row r="278">
          <cell r="A278" t="str">
            <v>100.11.00.001-6200.08</v>
          </cell>
          <cell r="B278" t="str">
            <v>6200.08</v>
          </cell>
          <cell r="C278" t="str">
            <v>Supplies Uniforms</v>
          </cell>
          <cell r="D278" t="str">
            <v>100.11.00.001</v>
          </cell>
          <cell r="E278">
            <v>6000</v>
          </cell>
          <cell r="F278">
            <v>1298</v>
          </cell>
          <cell r="G278">
            <v>7298</v>
          </cell>
          <cell r="H278">
            <v>2248.0700000000002</v>
          </cell>
          <cell r="I278">
            <v>0</v>
          </cell>
          <cell r="J278">
            <v>7020.72</v>
          </cell>
          <cell r="K278">
            <v>277.27999999999997</v>
          </cell>
          <cell r="L278">
            <v>0.96</v>
          </cell>
          <cell r="M278">
            <v>4013.09</v>
          </cell>
        </row>
        <row r="279">
          <cell r="A279" t="str">
            <v>100.11.00.200-6200.08</v>
          </cell>
          <cell r="B279" t="str">
            <v>6200.08</v>
          </cell>
          <cell r="C279" t="str">
            <v>Supplies Uniforms</v>
          </cell>
          <cell r="D279" t="str">
            <v>100.11.00.200</v>
          </cell>
          <cell r="E279">
            <v>28500</v>
          </cell>
          <cell r="F279">
            <v>2920</v>
          </cell>
          <cell r="G279">
            <v>31420</v>
          </cell>
          <cell r="H279">
            <v>15353.99</v>
          </cell>
          <cell r="I279">
            <v>0</v>
          </cell>
          <cell r="J279">
            <v>24285.56</v>
          </cell>
          <cell r="K279">
            <v>7134.44</v>
          </cell>
          <cell r="L279">
            <v>0.77</v>
          </cell>
          <cell r="M279">
            <v>16397.400000000001</v>
          </cell>
        </row>
        <row r="280">
          <cell r="A280" t="str">
            <v>100.11.00.210-6200.08</v>
          </cell>
          <cell r="B280" t="str">
            <v>6200.08</v>
          </cell>
          <cell r="C280" t="str">
            <v>Supplies Uniforms</v>
          </cell>
          <cell r="D280" t="str">
            <v>100.11.00.210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 t="str">
            <v>+++</v>
          </cell>
          <cell r="M280">
            <v>0</v>
          </cell>
        </row>
        <row r="281">
          <cell r="A281" t="str">
            <v>100.11.00.220-6200.08</v>
          </cell>
          <cell r="B281" t="str">
            <v>6200.08</v>
          </cell>
          <cell r="C281" t="str">
            <v>Supplies Uniforms</v>
          </cell>
          <cell r="D281" t="str">
            <v>100.11.00.220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 t="str">
            <v>+++</v>
          </cell>
          <cell r="M281">
            <v>0</v>
          </cell>
        </row>
        <row r="282">
          <cell r="A282" t="str">
            <v>100.11.00.230-6200.08</v>
          </cell>
          <cell r="B282" t="str">
            <v>6200.08</v>
          </cell>
          <cell r="C282" t="str">
            <v>Supplies Uniforms</v>
          </cell>
          <cell r="D282" t="str">
            <v>100.11.00.230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 t="str">
            <v>+++</v>
          </cell>
          <cell r="M282">
            <v>0</v>
          </cell>
        </row>
        <row r="283">
          <cell r="A283" t="str">
            <v>100.11.00.240-6200.08</v>
          </cell>
          <cell r="B283" t="str">
            <v>6200.08</v>
          </cell>
          <cell r="C283" t="str">
            <v>Supplies Uniforms</v>
          </cell>
          <cell r="D283" t="str">
            <v>100.11.00.240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 t="str">
            <v>+++</v>
          </cell>
          <cell r="M283">
            <v>0</v>
          </cell>
        </row>
        <row r="284">
          <cell r="A284" t="str">
            <v>100.11.00.250-6200.08</v>
          </cell>
          <cell r="B284" t="str">
            <v>6200.08</v>
          </cell>
          <cell r="C284" t="str">
            <v>Supplies Uniforms</v>
          </cell>
          <cell r="D284" t="str">
            <v>100.11.00.250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 t="str">
            <v>+++</v>
          </cell>
          <cell r="M284">
            <v>0</v>
          </cell>
        </row>
        <row r="285">
          <cell r="A285" t="str">
            <v>100.11.10.270-6200.08</v>
          </cell>
          <cell r="B285" t="str">
            <v>6200.08</v>
          </cell>
          <cell r="C285" t="str">
            <v>Supplies Uniforms</v>
          </cell>
          <cell r="D285" t="str">
            <v>100.11.10.270</v>
          </cell>
          <cell r="E285">
            <v>500</v>
          </cell>
          <cell r="F285">
            <v>0</v>
          </cell>
          <cell r="G285">
            <v>500</v>
          </cell>
          <cell r="H285">
            <v>0</v>
          </cell>
          <cell r="I285">
            <v>0</v>
          </cell>
          <cell r="J285">
            <v>86.02</v>
          </cell>
          <cell r="K285">
            <v>413.98</v>
          </cell>
          <cell r="L285">
            <v>0.17</v>
          </cell>
          <cell r="M285">
            <v>316.08</v>
          </cell>
        </row>
        <row r="286">
          <cell r="A286" t="str">
            <v>100.11.00.001-6200.09</v>
          </cell>
          <cell r="B286" t="str">
            <v>6200.09</v>
          </cell>
          <cell r="C286" t="str">
            <v>Supplies Data Processing</v>
          </cell>
          <cell r="D286" t="str">
            <v>100.11.00.001</v>
          </cell>
          <cell r="E286">
            <v>7500</v>
          </cell>
          <cell r="F286">
            <v>0</v>
          </cell>
          <cell r="G286">
            <v>7500</v>
          </cell>
          <cell r="H286">
            <v>0</v>
          </cell>
          <cell r="I286">
            <v>0</v>
          </cell>
          <cell r="J286">
            <v>7500</v>
          </cell>
          <cell r="K286">
            <v>0</v>
          </cell>
          <cell r="L286">
            <v>1</v>
          </cell>
          <cell r="M286">
            <v>7500</v>
          </cell>
        </row>
        <row r="287">
          <cell r="A287" t="str">
            <v>100.11.00.230-6200.09</v>
          </cell>
          <cell r="B287" t="str">
            <v>6200.09</v>
          </cell>
          <cell r="C287" t="str">
            <v>Supplies Data Processing</v>
          </cell>
          <cell r="D287" t="str">
            <v>100.11.00.230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 t="str">
            <v>+++</v>
          </cell>
          <cell r="M287">
            <v>0</v>
          </cell>
        </row>
        <row r="288">
          <cell r="A288" t="str">
            <v>100.11.00.250-6200.09</v>
          </cell>
          <cell r="B288" t="str">
            <v>6200.09</v>
          </cell>
          <cell r="C288" t="str">
            <v>Supplies Data Processing</v>
          </cell>
          <cell r="D288" t="str">
            <v>100.11.00.250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 t="str">
            <v>+++</v>
          </cell>
          <cell r="M288">
            <v>0</v>
          </cell>
        </row>
        <row r="289">
          <cell r="A289" t="str">
            <v>100.11.00.260-6200.09</v>
          </cell>
          <cell r="B289" t="str">
            <v>6200.09</v>
          </cell>
          <cell r="C289" t="str">
            <v>Supplies Data Processing</v>
          </cell>
          <cell r="D289" t="str">
            <v>100.11.00.260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+++</v>
          </cell>
          <cell r="M289">
            <v>0</v>
          </cell>
        </row>
        <row r="290">
          <cell r="A290" t="str">
            <v>100.11.00.001-6210.01</v>
          </cell>
          <cell r="B290" t="str">
            <v>6210.01</v>
          </cell>
          <cell r="C290" t="str">
            <v>Supplies-Police Crime Prevention</v>
          </cell>
          <cell r="D290" t="str">
            <v>100.11.00.001</v>
          </cell>
          <cell r="E290">
            <v>3000</v>
          </cell>
          <cell r="F290">
            <v>0</v>
          </cell>
          <cell r="G290">
            <v>3000</v>
          </cell>
          <cell r="H290">
            <v>287.10000000000002</v>
          </cell>
          <cell r="I290">
            <v>0</v>
          </cell>
          <cell r="J290">
            <v>2186.71</v>
          </cell>
          <cell r="K290">
            <v>813.29</v>
          </cell>
          <cell r="L290">
            <v>0.73</v>
          </cell>
          <cell r="M290">
            <v>2666.45</v>
          </cell>
        </row>
        <row r="291">
          <cell r="A291" t="str">
            <v>100.11.00.200-6210.01</v>
          </cell>
          <cell r="B291" t="str">
            <v>6210.01</v>
          </cell>
          <cell r="C291" t="str">
            <v>Supplies-Police Crime Prevention</v>
          </cell>
          <cell r="D291" t="str">
            <v>100.11.00.200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 t="str">
            <v>+++</v>
          </cell>
          <cell r="M291">
            <v>0</v>
          </cell>
        </row>
        <row r="292">
          <cell r="A292" t="str">
            <v>100.11.00.210-6210.01</v>
          </cell>
          <cell r="B292" t="str">
            <v>6210.01</v>
          </cell>
          <cell r="C292" t="str">
            <v>Supplies-Police Crime Prevention</v>
          </cell>
          <cell r="D292" t="str">
            <v>100.11.00.210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+++</v>
          </cell>
          <cell r="M292">
            <v>0</v>
          </cell>
        </row>
        <row r="293">
          <cell r="A293" t="str">
            <v>100.11.00.240-6210.01</v>
          </cell>
          <cell r="B293" t="str">
            <v>6210.01</v>
          </cell>
          <cell r="C293" t="str">
            <v>Supplies-Police Crime Prevention</v>
          </cell>
          <cell r="D293" t="str">
            <v>100.11.00.240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 t="str">
            <v>+++</v>
          </cell>
          <cell r="M293">
            <v>0</v>
          </cell>
        </row>
        <row r="294">
          <cell r="A294" t="str">
            <v>100.11.00.001-6210.02</v>
          </cell>
          <cell r="B294" t="str">
            <v>6210.02</v>
          </cell>
          <cell r="C294" t="str">
            <v>Supplies-Police Training</v>
          </cell>
          <cell r="D294" t="str">
            <v>100.11.00.001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+++</v>
          </cell>
          <cell r="M294">
            <v>0</v>
          </cell>
        </row>
        <row r="295">
          <cell r="A295" t="str">
            <v>100.11.00.200-6210.02</v>
          </cell>
          <cell r="B295" t="str">
            <v>6210.02</v>
          </cell>
          <cell r="C295" t="str">
            <v>Supplies-Police Training</v>
          </cell>
          <cell r="D295" t="str">
            <v>100.11.00.200</v>
          </cell>
          <cell r="E295">
            <v>45000</v>
          </cell>
          <cell r="F295">
            <v>0</v>
          </cell>
          <cell r="G295">
            <v>45000</v>
          </cell>
          <cell r="H295">
            <v>2555.4</v>
          </cell>
          <cell r="I295">
            <v>0</v>
          </cell>
          <cell r="J295">
            <v>40831</v>
          </cell>
          <cell r="K295">
            <v>4169</v>
          </cell>
          <cell r="L295">
            <v>0.91</v>
          </cell>
          <cell r="M295">
            <v>3361.14</v>
          </cell>
        </row>
        <row r="296">
          <cell r="A296" t="str">
            <v>100.11.00.210-6210.02</v>
          </cell>
          <cell r="B296" t="str">
            <v>6210.02</v>
          </cell>
          <cell r="C296" t="str">
            <v>Supplies-Police Training</v>
          </cell>
          <cell r="D296" t="str">
            <v>100.11.00.210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 t="str">
            <v>+++</v>
          </cell>
          <cell r="M296">
            <v>0</v>
          </cell>
        </row>
        <row r="297">
          <cell r="A297" t="str">
            <v>100.11.00.001-6210.03</v>
          </cell>
          <cell r="B297" t="str">
            <v>6210.03</v>
          </cell>
          <cell r="C297" t="str">
            <v>Supplies-Police K-9 Training</v>
          </cell>
          <cell r="D297" t="str">
            <v>100.11.00.001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 t="str">
            <v>+++</v>
          </cell>
          <cell r="M297">
            <v>0</v>
          </cell>
        </row>
        <row r="298">
          <cell r="A298" t="str">
            <v>100.11.00.200-6210.03</v>
          </cell>
          <cell r="B298" t="str">
            <v>6210.03</v>
          </cell>
          <cell r="C298" t="str">
            <v>Supplies-Police K-9 Training</v>
          </cell>
          <cell r="D298" t="str">
            <v>100.11.00.200</v>
          </cell>
          <cell r="E298">
            <v>2700</v>
          </cell>
          <cell r="F298">
            <v>-2500</v>
          </cell>
          <cell r="G298">
            <v>200</v>
          </cell>
          <cell r="H298">
            <v>0</v>
          </cell>
          <cell r="I298">
            <v>0</v>
          </cell>
          <cell r="J298">
            <v>0</v>
          </cell>
          <cell r="K298">
            <v>200</v>
          </cell>
          <cell r="L298">
            <v>0</v>
          </cell>
          <cell r="M298">
            <v>2235.85</v>
          </cell>
        </row>
        <row r="299">
          <cell r="A299" t="str">
            <v>100.11.00.210-6210.03</v>
          </cell>
          <cell r="B299" t="str">
            <v>6210.03</v>
          </cell>
          <cell r="C299" t="str">
            <v>Supplies-Police K-9 Training</v>
          </cell>
          <cell r="D299" t="str">
            <v>100.11.00.210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+++</v>
          </cell>
          <cell r="M299">
            <v>0</v>
          </cell>
        </row>
        <row r="300">
          <cell r="A300" t="str">
            <v>100.11.00.001-6210.04</v>
          </cell>
          <cell r="B300" t="str">
            <v>6210.04</v>
          </cell>
          <cell r="C300" t="str">
            <v>Supplies-Police Ballistic Shields</v>
          </cell>
          <cell r="D300" t="str">
            <v>100.11.00.001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 t="str">
            <v>+++</v>
          </cell>
          <cell r="M300">
            <v>0</v>
          </cell>
        </row>
        <row r="301">
          <cell r="A301" t="str">
            <v>100.11.00.200-6210.04</v>
          </cell>
          <cell r="B301" t="str">
            <v>6210.04</v>
          </cell>
          <cell r="C301" t="str">
            <v>Supplies-Police Ballistic Shields</v>
          </cell>
          <cell r="D301" t="str">
            <v>100.11.00.200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 t="str">
            <v>+++</v>
          </cell>
          <cell r="M301">
            <v>0</v>
          </cell>
        </row>
        <row r="302">
          <cell r="A302" t="str">
            <v>100.11.00.210-6210.04</v>
          </cell>
          <cell r="B302" t="str">
            <v>6210.04</v>
          </cell>
          <cell r="C302" t="str">
            <v>Supplies-Police Ballistic Shields</v>
          </cell>
          <cell r="D302" t="str">
            <v>100.11.00.210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 t="str">
            <v>+++</v>
          </cell>
          <cell r="M302">
            <v>0</v>
          </cell>
        </row>
        <row r="303">
          <cell r="A303" t="str">
            <v>100.11.00.001-6210.05</v>
          </cell>
          <cell r="B303" t="str">
            <v>6210.05</v>
          </cell>
          <cell r="C303" t="str">
            <v>Supplies-Police Auto Theft Prosecution</v>
          </cell>
          <cell r="D303" t="str">
            <v>100.11.00.001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 t="str">
            <v>+++</v>
          </cell>
          <cell r="M303">
            <v>0</v>
          </cell>
        </row>
        <row r="304">
          <cell r="A304" t="str">
            <v>100.11.00.200-6210.05</v>
          </cell>
          <cell r="B304" t="str">
            <v>6210.05</v>
          </cell>
          <cell r="C304" t="str">
            <v>Supplies-Police Auto Theft Prosecution</v>
          </cell>
          <cell r="D304" t="str">
            <v>100.11.00.200</v>
          </cell>
          <cell r="E304">
            <v>5000</v>
          </cell>
          <cell r="F304">
            <v>0</v>
          </cell>
          <cell r="G304">
            <v>5000</v>
          </cell>
          <cell r="H304">
            <v>0</v>
          </cell>
          <cell r="I304">
            <v>0</v>
          </cell>
          <cell r="J304">
            <v>0</v>
          </cell>
          <cell r="K304">
            <v>5000</v>
          </cell>
          <cell r="L304">
            <v>0</v>
          </cell>
          <cell r="M304">
            <v>0</v>
          </cell>
        </row>
        <row r="305">
          <cell r="A305" t="str">
            <v>100.11.00.210-6210.05</v>
          </cell>
          <cell r="B305" t="str">
            <v>6210.05</v>
          </cell>
          <cell r="C305" t="str">
            <v>Supplies-Police Auto Theft Prosecution</v>
          </cell>
          <cell r="D305" t="str">
            <v>100.11.00.210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+++</v>
          </cell>
          <cell r="M305">
            <v>0</v>
          </cell>
        </row>
        <row r="306">
          <cell r="A306" t="str">
            <v>100.11.00.001-6210.06</v>
          </cell>
          <cell r="B306" t="str">
            <v>6210.06</v>
          </cell>
          <cell r="C306" t="str">
            <v>Supplies-Police Underage Drinking Education</v>
          </cell>
          <cell r="D306" t="str">
            <v>100.11.00.001</v>
          </cell>
          <cell r="E306">
            <v>2000</v>
          </cell>
          <cell r="F306">
            <v>0</v>
          </cell>
          <cell r="G306">
            <v>2000</v>
          </cell>
          <cell r="H306">
            <v>146.09</v>
          </cell>
          <cell r="I306">
            <v>0</v>
          </cell>
          <cell r="J306">
            <v>146.09</v>
          </cell>
          <cell r="K306">
            <v>1853.91</v>
          </cell>
          <cell r="L306">
            <v>7.0000000000000007E-2</v>
          </cell>
          <cell r="M306">
            <v>1506.96</v>
          </cell>
        </row>
        <row r="307">
          <cell r="A307" t="str">
            <v>100.11.00.001-6210.09</v>
          </cell>
          <cell r="B307" t="str">
            <v>6210.09</v>
          </cell>
          <cell r="C307" t="str">
            <v>Supplies-Police Special Investigation</v>
          </cell>
          <cell r="D307" t="str">
            <v>100.11.00.001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 t="str">
            <v>+++</v>
          </cell>
          <cell r="M307">
            <v>0</v>
          </cell>
        </row>
        <row r="308">
          <cell r="A308" t="str">
            <v>100.11.00.210-6210.09</v>
          </cell>
          <cell r="B308" t="str">
            <v>6210.09</v>
          </cell>
          <cell r="C308" t="str">
            <v>Supplies-Police Special Investigation</v>
          </cell>
          <cell r="D308" t="str">
            <v>100.11.00.210</v>
          </cell>
          <cell r="E308">
            <v>10000</v>
          </cell>
          <cell r="F308">
            <v>0</v>
          </cell>
          <cell r="G308">
            <v>10000</v>
          </cell>
          <cell r="H308">
            <v>0</v>
          </cell>
          <cell r="I308">
            <v>0</v>
          </cell>
          <cell r="J308">
            <v>10000</v>
          </cell>
          <cell r="K308">
            <v>0</v>
          </cell>
          <cell r="L308">
            <v>1</v>
          </cell>
          <cell r="M308">
            <v>108.49</v>
          </cell>
        </row>
        <row r="309">
          <cell r="A309" t="str">
            <v>100.11.00.001-6210.10</v>
          </cell>
          <cell r="B309" t="str">
            <v>6210.10</v>
          </cell>
          <cell r="C309" t="str">
            <v>Supplies-Police Street Beat</v>
          </cell>
          <cell r="D309" t="str">
            <v>100.11.00.001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 t="str">
            <v>+++</v>
          </cell>
          <cell r="M309">
            <v>0</v>
          </cell>
        </row>
        <row r="310">
          <cell r="A310" t="str">
            <v>100.11.00.200-6210.10</v>
          </cell>
          <cell r="B310" t="str">
            <v>6210.10</v>
          </cell>
          <cell r="C310" t="str">
            <v>Supplies-Police Street Beat</v>
          </cell>
          <cell r="D310" t="str">
            <v>100.11.00.200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 t="str">
            <v>+++</v>
          </cell>
          <cell r="M310">
            <v>0</v>
          </cell>
        </row>
        <row r="311">
          <cell r="A311" t="str">
            <v>100.11.00.001-6210.11</v>
          </cell>
          <cell r="B311" t="str">
            <v>6210.11</v>
          </cell>
          <cell r="C311" t="str">
            <v>Supplies-Police CERT Funds</v>
          </cell>
          <cell r="D311" t="str">
            <v>100.11.00.001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 t="str">
            <v>+++</v>
          </cell>
          <cell r="M311">
            <v>0</v>
          </cell>
        </row>
        <row r="312">
          <cell r="A312" t="str">
            <v>100.11.00.200-6210.20</v>
          </cell>
          <cell r="B312" t="str">
            <v>6210.20</v>
          </cell>
          <cell r="C312" t="str">
            <v>Supplies-Police K-9 Food</v>
          </cell>
          <cell r="D312" t="str">
            <v>100.11.00.200</v>
          </cell>
          <cell r="E312">
            <v>4500</v>
          </cell>
          <cell r="F312">
            <v>-2500</v>
          </cell>
          <cell r="G312">
            <v>2000</v>
          </cell>
          <cell r="H312">
            <v>293.36</v>
          </cell>
          <cell r="I312">
            <v>0</v>
          </cell>
          <cell r="J312">
            <v>941.76</v>
          </cell>
          <cell r="K312">
            <v>1058.24</v>
          </cell>
          <cell r="L312">
            <v>0.47</v>
          </cell>
          <cell r="M312">
            <v>1878.15</v>
          </cell>
        </row>
        <row r="313">
          <cell r="A313" t="str">
            <v>100.11.00.200-6210.21</v>
          </cell>
          <cell r="B313" t="str">
            <v>6210.21</v>
          </cell>
          <cell r="C313" t="str">
            <v>Supplies-Police SWAT</v>
          </cell>
          <cell r="D313" t="str">
            <v>100.11.00.200</v>
          </cell>
          <cell r="E313">
            <v>5000</v>
          </cell>
          <cell r="F313">
            <v>-1080</v>
          </cell>
          <cell r="G313">
            <v>3920</v>
          </cell>
          <cell r="H313">
            <v>0</v>
          </cell>
          <cell r="I313">
            <v>0</v>
          </cell>
          <cell r="J313">
            <v>3884.63</v>
          </cell>
          <cell r="K313">
            <v>35.369999999999997</v>
          </cell>
          <cell r="L313">
            <v>0.99</v>
          </cell>
          <cell r="M313">
            <v>5152.34</v>
          </cell>
        </row>
        <row r="314">
          <cell r="A314" t="str">
            <v>100.11.00.260-6210.21</v>
          </cell>
          <cell r="B314" t="str">
            <v>6210.21</v>
          </cell>
          <cell r="C314" t="str">
            <v>Supplies-Police SWAT</v>
          </cell>
          <cell r="D314" t="str">
            <v>100.11.00.260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 t="str">
            <v>+++</v>
          </cell>
          <cell r="M314">
            <v>0</v>
          </cell>
        </row>
        <row r="315">
          <cell r="A315" t="str">
            <v>100.11.00.200-6210.22</v>
          </cell>
          <cell r="B315" t="str">
            <v>6210.22</v>
          </cell>
          <cell r="C315" t="str">
            <v>Supplies-Police EOD</v>
          </cell>
          <cell r="D315" t="str">
            <v>100.11.00.200</v>
          </cell>
          <cell r="E315">
            <v>5000</v>
          </cell>
          <cell r="F315">
            <v>-1662</v>
          </cell>
          <cell r="G315">
            <v>3338</v>
          </cell>
          <cell r="H315">
            <v>3265.78</v>
          </cell>
          <cell r="I315">
            <v>0</v>
          </cell>
          <cell r="J315">
            <v>3265.78</v>
          </cell>
          <cell r="K315">
            <v>72.22</v>
          </cell>
          <cell r="L315">
            <v>0.98</v>
          </cell>
          <cell r="M315">
            <v>555.79</v>
          </cell>
        </row>
        <row r="316">
          <cell r="A316" t="str">
            <v>100.11.00.200-6210.23</v>
          </cell>
          <cell r="B316" t="str">
            <v>6210.23</v>
          </cell>
          <cell r="C316" t="str">
            <v>Supplies-Police CRT</v>
          </cell>
          <cell r="D316" t="str">
            <v>100.11.00.200</v>
          </cell>
          <cell r="E316">
            <v>2500</v>
          </cell>
          <cell r="F316">
            <v>0</v>
          </cell>
          <cell r="G316">
            <v>2500</v>
          </cell>
          <cell r="H316">
            <v>0</v>
          </cell>
          <cell r="I316">
            <v>0</v>
          </cell>
          <cell r="J316">
            <v>2077.1999999999998</v>
          </cell>
          <cell r="K316">
            <v>422.8</v>
          </cell>
          <cell r="L316">
            <v>0.83</v>
          </cell>
          <cell r="M316">
            <v>0</v>
          </cell>
        </row>
        <row r="317">
          <cell r="A317" t="str">
            <v>100.11.00.200-6210.24</v>
          </cell>
          <cell r="B317" t="str">
            <v>6210.24</v>
          </cell>
          <cell r="C317" t="str">
            <v>Supplies-Police SCU</v>
          </cell>
          <cell r="D317" t="str">
            <v>100.11.00.200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 t="str">
            <v>+++</v>
          </cell>
          <cell r="M317">
            <v>0</v>
          </cell>
        </row>
        <row r="318">
          <cell r="A318" t="str">
            <v>100.11.00.200-6210.25</v>
          </cell>
          <cell r="B318" t="str">
            <v>6210.25</v>
          </cell>
          <cell r="C318" t="str">
            <v>Supplies-Police Traffic</v>
          </cell>
          <cell r="D318" t="str">
            <v>100.11.00.200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 t="str">
            <v>+++</v>
          </cell>
          <cell r="M318">
            <v>0</v>
          </cell>
        </row>
        <row r="319">
          <cell r="A319" t="str">
            <v>100.11.10.270-6220.01</v>
          </cell>
          <cell r="B319" t="str">
            <v>6220.01</v>
          </cell>
          <cell r="C319" t="str">
            <v>Supplies-Animal Control Adoption Forfeitures</v>
          </cell>
          <cell r="D319" t="str">
            <v>100.11.10.270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+++</v>
          </cell>
          <cell r="M319">
            <v>0</v>
          </cell>
        </row>
        <row r="320">
          <cell r="A320" t="str">
            <v>100.11.10.270-6220.02</v>
          </cell>
          <cell r="B320" t="str">
            <v>6220.02</v>
          </cell>
          <cell r="C320" t="str">
            <v>Supplies-Animal Control Shelter Food</v>
          </cell>
          <cell r="D320" t="str">
            <v>100.11.10.270</v>
          </cell>
          <cell r="E320">
            <v>1000</v>
          </cell>
          <cell r="F320">
            <v>0</v>
          </cell>
          <cell r="G320">
            <v>1000</v>
          </cell>
          <cell r="H320">
            <v>0</v>
          </cell>
          <cell r="I320">
            <v>0</v>
          </cell>
          <cell r="J320">
            <v>256.98</v>
          </cell>
          <cell r="K320">
            <v>743.02</v>
          </cell>
          <cell r="L320">
            <v>0.26</v>
          </cell>
          <cell r="M320">
            <v>21.55</v>
          </cell>
        </row>
        <row r="321">
          <cell r="A321" t="str">
            <v>100.11.10.270-6220.03</v>
          </cell>
          <cell r="B321" t="str">
            <v>6220.03</v>
          </cell>
          <cell r="C321" t="str">
            <v>Supplies-Animal Control Identification Chips</v>
          </cell>
          <cell r="D321" t="str">
            <v>100.11.10.270</v>
          </cell>
          <cell r="E321">
            <v>7500</v>
          </cell>
          <cell r="F321">
            <v>0</v>
          </cell>
          <cell r="G321">
            <v>7500</v>
          </cell>
          <cell r="H321">
            <v>4595.21</v>
          </cell>
          <cell r="I321">
            <v>0</v>
          </cell>
          <cell r="J321">
            <v>6197.67</v>
          </cell>
          <cell r="K321">
            <v>1302.33</v>
          </cell>
          <cell r="L321">
            <v>0.83</v>
          </cell>
          <cell r="M321">
            <v>6071.02</v>
          </cell>
        </row>
        <row r="322">
          <cell r="A322" t="str">
            <v>100.11.10.270-6220.04</v>
          </cell>
          <cell r="B322" t="str">
            <v>6220.04</v>
          </cell>
          <cell r="C322" t="str">
            <v>Supplies-Animal Control Vaccines</v>
          </cell>
          <cell r="D322" t="str">
            <v>100.11.10.270</v>
          </cell>
          <cell r="E322">
            <v>4250</v>
          </cell>
          <cell r="F322">
            <v>0</v>
          </cell>
          <cell r="G322">
            <v>4250</v>
          </cell>
          <cell r="H322">
            <v>967.49</v>
          </cell>
          <cell r="I322">
            <v>0</v>
          </cell>
          <cell r="J322">
            <v>2988.77</v>
          </cell>
          <cell r="K322">
            <v>1261.23</v>
          </cell>
          <cell r="L322">
            <v>0.7</v>
          </cell>
          <cell r="M322">
            <v>2603.34</v>
          </cell>
        </row>
        <row r="323">
          <cell r="A323" t="str">
            <v>100.11.00.001-6300.01</v>
          </cell>
          <cell r="B323" t="str">
            <v>6300.01</v>
          </cell>
          <cell r="C323" t="str">
            <v>Dues &amp; Subscriptions Memberships</v>
          </cell>
          <cell r="D323" t="str">
            <v>100.11.00.001</v>
          </cell>
          <cell r="E323">
            <v>4000</v>
          </cell>
          <cell r="F323">
            <v>0</v>
          </cell>
          <cell r="G323">
            <v>4000</v>
          </cell>
          <cell r="H323">
            <v>65</v>
          </cell>
          <cell r="I323">
            <v>0</v>
          </cell>
          <cell r="J323">
            <v>4328.8100000000004</v>
          </cell>
          <cell r="K323">
            <v>-328.81</v>
          </cell>
          <cell r="L323">
            <v>1.08</v>
          </cell>
          <cell r="M323">
            <v>3859</v>
          </cell>
        </row>
        <row r="324">
          <cell r="A324" t="str">
            <v>100.11.00.200-6300.01</v>
          </cell>
          <cell r="B324" t="str">
            <v>6300.01</v>
          </cell>
          <cell r="C324" t="str">
            <v>Dues &amp; Subscriptions Memberships</v>
          </cell>
          <cell r="D324" t="str">
            <v>100.11.00.200</v>
          </cell>
          <cell r="E324">
            <v>0</v>
          </cell>
          <cell r="F324">
            <v>0</v>
          </cell>
          <cell r="G324">
            <v>0</v>
          </cell>
          <cell r="H324">
            <v>145</v>
          </cell>
          <cell r="I324">
            <v>0</v>
          </cell>
          <cell r="J324">
            <v>145</v>
          </cell>
          <cell r="K324">
            <v>-145</v>
          </cell>
          <cell r="L324" t="str">
            <v>+++</v>
          </cell>
          <cell r="M324">
            <v>0</v>
          </cell>
        </row>
        <row r="325">
          <cell r="A325" t="str">
            <v>100.11.00.210-6300.01</v>
          </cell>
          <cell r="B325" t="str">
            <v>6300.01</v>
          </cell>
          <cell r="C325" t="str">
            <v>Dues &amp; Subscriptions Memberships</v>
          </cell>
          <cell r="D325" t="str">
            <v>100.11.00.210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 t="str">
            <v>+++</v>
          </cell>
          <cell r="M325">
            <v>0</v>
          </cell>
        </row>
        <row r="326">
          <cell r="A326" t="str">
            <v>100.11.00.250-6300.01</v>
          </cell>
          <cell r="B326" t="str">
            <v>6300.01</v>
          </cell>
          <cell r="C326" t="str">
            <v>Dues &amp; Subscriptions Memberships</v>
          </cell>
          <cell r="D326" t="str">
            <v>100.11.00.250</v>
          </cell>
          <cell r="E326">
            <v>600</v>
          </cell>
          <cell r="F326">
            <v>0</v>
          </cell>
          <cell r="G326">
            <v>600</v>
          </cell>
          <cell r="H326">
            <v>0</v>
          </cell>
          <cell r="I326">
            <v>0</v>
          </cell>
          <cell r="J326">
            <v>0</v>
          </cell>
          <cell r="K326">
            <v>600</v>
          </cell>
          <cell r="L326">
            <v>0</v>
          </cell>
          <cell r="M326">
            <v>0</v>
          </cell>
        </row>
        <row r="327">
          <cell r="A327" t="str">
            <v>100.11.10.270-6300.01</v>
          </cell>
          <cell r="B327" t="str">
            <v>6300.01</v>
          </cell>
          <cell r="C327" t="str">
            <v>Dues &amp; Subscriptions Memberships</v>
          </cell>
          <cell r="D327" t="str">
            <v>100.11.10.270</v>
          </cell>
          <cell r="E327">
            <v>450</v>
          </cell>
          <cell r="F327">
            <v>0</v>
          </cell>
          <cell r="G327">
            <v>450</v>
          </cell>
          <cell r="H327">
            <v>0</v>
          </cell>
          <cell r="I327">
            <v>0</v>
          </cell>
          <cell r="J327">
            <v>262</v>
          </cell>
          <cell r="K327">
            <v>188</v>
          </cell>
          <cell r="L327">
            <v>0.57999999999999996</v>
          </cell>
          <cell r="M327">
            <v>100</v>
          </cell>
        </row>
        <row r="328">
          <cell r="A328" t="str">
            <v>100.11.00.001-6300.02</v>
          </cell>
          <cell r="B328" t="str">
            <v>6300.02</v>
          </cell>
          <cell r="C328" t="str">
            <v>Dues &amp; Subscriptions Publications</v>
          </cell>
          <cell r="D328" t="str">
            <v>100.11.00.001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 t="str">
            <v>+++</v>
          </cell>
          <cell r="M328">
            <v>0</v>
          </cell>
        </row>
        <row r="329">
          <cell r="A329" t="str">
            <v>100.11.00.200-6300.02</v>
          </cell>
          <cell r="B329" t="str">
            <v>6300.02</v>
          </cell>
          <cell r="C329" t="str">
            <v>Dues &amp; Subscriptions Publications</v>
          </cell>
          <cell r="D329" t="str">
            <v>100.11.00.200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+++</v>
          </cell>
          <cell r="M329">
            <v>0</v>
          </cell>
        </row>
        <row r="330">
          <cell r="A330" t="str">
            <v>100.11.00.210-6300.02</v>
          </cell>
          <cell r="B330" t="str">
            <v>6300.02</v>
          </cell>
          <cell r="C330" t="str">
            <v>Dues &amp; Subscriptions Publications</v>
          </cell>
          <cell r="D330" t="str">
            <v>100.11.00.210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 t="str">
            <v>+++</v>
          </cell>
          <cell r="M330">
            <v>0</v>
          </cell>
        </row>
        <row r="331">
          <cell r="A331" t="str">
            <v>100.11.10.270-6300.02</v>
          </cell>
          <cell r="B331" t="str">
            <v>6300.02</v>
          </cell>
          <cell r="C331" t="str">
            <v>Dues &amp; Subscriptions Publications</v>
          </cell>
          <cell r="D331" t="str">
            <v>100.11.10.270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 t="str">
            <v>+++</v>
          </cell>
          <cell r="M331">
            <v>0</v>
          </cell>
        </row>
        <row r="332">
          <cell r="A332" t="str">
            <v>100.11.00.001-6350.01</v>
          </cell>
          <cell r="B332" t="str">
            <v>6350.01</v>
          </cell>
          <cell r="C332" t="str">
            <v>Maintenance Agreements &amp; Licenses License/Software Maintenance</v>
          </cell>
          <cell r="D332" t="str">
            <v>100.11.00.001</v>
          </cell>
          <cell r="E332">
            <v>11500</v>
          </cell>
          <cell r="F332">
            <v>0</v>
          </cell>
          <cell r="G332">
            <v>11500</v>
          </cell>
          <cell r="H332">
            <v>4275.87</v>
          </cell>
          <cell r="I332">
            <v>-1900</v>
          </cell>
          <cell r="J332">
            <v>13678.86</v>
          </cell>
          <cell r="K332">
            <v>-278.86</v>
          </cell>
          <cell r="L332">
            <v>1.02</v>
          </cell>
          <cell r="M332">
            <v>8089.96</v>
          </cell>
        </row>
        <row r="333">
          <cell r="A333" t="str">
            <v>100.11.00.200-6350.01</v>
          </cell>
          <cell r="B333" t="str">
            <v>6350.01</v>
          </cell>
          <cell r="C333" t="str">
            <v>Maintenance Agreements &amp; Licenses License/Software Maintenance</v>
          </cell>
          <cell r="D333" t="str">
            <v>100.11.00.200</v>
          </cell>
          <cell r="E333">
            <v>0</v>
          </cell>
          <cell r="F333">
            <v>38500</v>
          </cell>
          <cell r="G333">
            <v>38500</v>
          </cell>
          <cell r="H333">
            <v>641.78</v>
          </cell>
          <cell r="I333">
            <v>0</v>
          </cell>
          <cell r="J333">
            <v>38537.19</v>
          </cell>
          <cell r="K333">
            <v>-37.19</v>
          </cell>
          <cell r="L333">
            <v>1</v>
          </cell>
          <cell r="M333">
            <v>0</v>
          </cell>
        </row>
        <row r="334">
          <cell r="A334" t="str">
            <v>100.11.00.260-6350.01</v>
          </cell>
          <cell r="B334" t="str">
            <v>6350.01</v>
          </cell>
          <cell r="C334" t="str">
            <v>Maintenance Agreements &amp; Licenses License/Software Maintenance</v>
          </cell>
          <cell r="D334" t="str">
            <v>100.11.00.260</v>
          </cell>
          <cell r="E334">
            <v>5500</v>
          </cell>
          <cell r="F334">
            <v>0</v>
          </cell>
          <cell r="G334">
            <v>5500</v>
          </cell>
          <cell r="H334">
            <v>3700</v>
          </cell>
          <cell r="I334">
            <v>0</v>
          </cell>
          <cell r="J334">
            <v>3700</v>
          </cell>
          <cell r="K334">
            <v>1800</v>
          </cell>
          <cell r="L334">
            <v>0.67</v>
          </cell>
          <cell r="M334">
            <v>3680.5</v>
          </cell>
        </row>
        <row r="335">
          <cell r="A335" t="str">
            <v>100.11.00.230-6350.03</v>
          </cell>
          <cell r="B335" t="str">
            <v>6350.03</v>
          </cell>
          <cell r="C335" t="str">
            <v>Maintenance Agreements &amp; Licenses Maintenance Agreements</v>
          </cell>
          <cell r="D335" t="str">
            <v>100.11.00.230</v>
          </cell>
          <cell r="E335">
            <v>52000</v>
          </cell>
          <cell r="F335">
            <v>5000</v>
          </cell>
          <cell r="G335">
            <v>57000</v>
          </cell>
          <cell r="H335">
            <v>6013.05</v>
          </cell>
          <cell r="I335">
            <v>0</v>
          </cell>
          <cell r="J335">
            <v>56339.05</v>
          </cell>
          <cell r="K335">
            <v>660.95</v>
          </cell>
          <cell r="L335">
            <v>0.99</v>
          </cell>
          <cell r="M335">
            <v>45022.82</v>
          </cell>
        </row>
        <row r="336">
          <cell r="A336" t="str">
            <v>100.11.00.001-6400.01</v>
          </cell>
          <cell r="B336" t="str">
            <v>6400.01</v>
          </cell>
          <cell r="C336" t="str">
            <v>Repairs &amp; Maintenance Building</v>
          </cell>
          <cell r="D336" t="str">
            <v>100.11.00.001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 t="str">
            <v>+++</v>
          </cell>
          <cell r="M336">
            <v>0</v>
          </cell>
        </row>
        <row r="337">
          <cell r="A337" t="str">
            <v>100.11.00.240-6400.01</v>
          </cell>
          <cell r="B337" t="str">
            <v>6400.01</v>
          </cell>
          <cell r="C337" t="str">
            <v>Repairs &amp; Maintenance Building</v>
          </cell>
          <cell r="D337" t="str">
            <v>100.11.00.240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+++</v>
          </cell>
          <cell r="M337">
            <v>0</v>
          </cell>
        </row>
        <row r="338">
          <cell r="A338" t="str">
            <v>100.11.10.270-6400.01</v>
          </cell>
          <cell r="B338" t="str">
            <v>6400.01</v>
          </cell>
          <cell r="C338" t="str">
            <v>Repairs &amp; Maintenance Building</v>
          </cell>
          <cell r="D338" t="str">
            <v>100.11.10.270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 t="str">
            <v>+++</v>
          </cell>
          <cell r="M338">
            <v>0</v>
          </cell>
        </row>
        <row r="339">
          <cell r="A339" t="str">
            <v>100.11.00.001-6400.02</v>
          </cell>
          <cell r="B339" t="str">
            <v>6400.02</v>
          </cell>
          <cell r="C339" t="str">
            <v>Repairs &amp; Maintenance Minor Equipment/Other</v>
          </cell>
          <cell r="D339" t="str">
            <v>100.11.00.001</v>
          </cell>
          <cell r="E339">
            <v>400</v>
          </cell>
          <cell r="F339">
            <v>0</v>
          </cell>
          <cell r="G339">
            <v>400</v>
          </cell>
          <cell r="H339">
            <v>0</v>
          </cell>
          <cell r="I339">
            <v>0</v>
          </cell>
          <cell r="J339">
            <v>0</v>
          </cell>
          <cell r="K339">
            <v>400</v>
          </cell>
          <cell r="L339">
            <v>0</v>
          </cell>
          <cell r="M339">
            <v>0</v>
          </cell>
        </row>
        <row r="340">
          <cell r="A340" t="str">
            <v>100.11.00.200-6400.02</v>
          </cell>
          <cell r="B340" t="str">
            <v>6400.02</v>
          </cell>
          <cell r="C340" t="str">
            <v>Repairs &amp; Maintenance Minor Equipment/Other</v>
          </cell>
          <cell r="D340" t="str">
            <v>100.11.00.200</v>
          </cell>
          <cell r="E340">
            <v>0</v>
          </cell>
          <cell r="F340">
            <v>1080</v>
          </cell>
          <cell r="G340">
            <v>1080</v>
          </cell>
          <cell r="H340">
            <v>0</v>
          </cell>
          <cell r="I340">
            <v>0</v>
          </cell>
          <cell r="J340">
            <v>0</v>
          </cell>
          <cell r="K340">
            <v>1080</v>
          </cell>
          <cell r="L340">
            <v>0</v>
          </cell>
          <cell r="M340">
            <v>0</v>
          </cell>
        </row>
        <row r="341">
          <cell r="A341" t="str">
            <v>100.11.00.210-6400.02</v>
          </cell>
          <cell r="B341" t="str">
            <v>6400.02</v>
          </cell>
          <cell r="C341" t="str">
            <v>Repairs &amp; Maintenance Minor Equipment/Other</v>
          </cell>
          <cell r="D341" t="str">
            <v>100.11.00.210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 t="str">
            <v>+++</v>
          </cell>
          <cell r="M341">
            <v>0</v>
          </cell>
        </row>
        <row r="342">
          <cell r="A342" t="str">
            <v>100.11.00.240-6400.02</v>
          </cell>
          <cell r="B342" t="str">
            <v>6400.02</v>
          </cell>
          <cell r="C342" t="str">
            <v>Repairs &amp; Maintenance Minor Equipment/Other</v>
          </cell>
          <cell r="D342" t="str">
            <v>100.11.00.240</v>
          </cell>
          <cell r="E342">
            <v>2000</v>
          </cell>
          <cell r="F342">
            <v>0</v>
          </cell>
          <cell r="G342">
            <v>2000</v>
          </cell>
          <cell r="H342">
            <v>0</v>
          </cell>
          <cell r="I342">
            <v>0</v>
          </cell>
          <cell r="J342">
            <v>0</v>
          </cell>
          <cell r="K342">
            <v>2000</v>
          </cell>
          <cell r="L342">
            <v>0</v>
          </cell>
          <cell r="M342">
            <v>51.82</v>
          </cell>
        </row>
        <row r="343">
          <cell r="A343" t="str">
            <v>100.11.10.270-6400.02</v>
          </cell>
          <cell r="B343" t="str">
            <v>6400.02</v>
          </cell>
          <cell r="C343" t="str">
            <v>Repairs &amp; Maintenance Minor Equipment/Other</v>
          </cell>
          <cell r="D343" t="str">
            <v>100.11.10.270</v>
          </cell>
          <cell r="E343">
            <v>250</v>
          </cell>
          <cell r="F343">
            <v>0</v>
          </cell>
          <cell r="G343">
            <v>250</v>
          </cell>
          <cell r="H343">
            <v>0</v>
          </cell>
          <cell r="I343">
            <v>0</v>
          </cell>
          <cell r="J343">
            <v>0</v>
          </cell>
          <cell r="K343">
            <v>250</v>
          </cell>
          <cell r="L343">
            <v>0</v>
          </cell>
          <cell r="M343">
            <v>0</v>
          </cell>
        </row>
        <row r="344">
          <cell r="A344" t="str">
            <v>100.11.00.001-6400.03</v>
          </cell>
          <cell r="B344" t="str">
            <v>6400.03</v>
          </cell>
          <cell r="C344" t="str">
            <v>Repairs &amp; Maintenance Major Repair &amp; Contingency</v>
          </cell>
          <cell r="D344" t="str">
            <v>100.11.00.001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 t="str">
            <v>+++</v>
          </cell>
          <cell r="M344">
            <v>0</v>
          </cell>
        </row>
        <row r="345">
          <cell r="A345" t="str">
            <v>100.11.00.240-6400.03</v>
          </cell>
          <cell r="B345" t="str">
            <v>6400.03</v>
          </cell>
          <cell r="C345" t="str">
            <v>Repairs &amp; Maintenance Major Repair &amp; Contingency</v>
          </cell>
          <cell r="D345" t="str">
            <v>100.11.00.240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 t="str">
            <v>+++</v>
          </cell>
          <cell r="M345">
            <v>0</v>
          </cell>
        </row>
        <row r="346">
          <cell r="A346" t="str">
            <v>100.11.10.270-6400.03</v>
          </cell>
          <cell r="B346" t="str">
            <v>6400.03</v>
          </cell>
          <cell r="C346" t="str">
            <v>Repairs &amp; Maintenance Major Repair &amp; Contingency</v>
          </cell>
          <cell r="D346" t="str">
            <v>100.11.10.270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 t="str">
            <v>+++</v>
          </cell>
          <cell r="M346">
            <v>0</v>
          </cell>
        </row>
        <row r="347">
          <cell r="A347" t="str">
            <v>100.11.00.001-6400.04</v>
          </cell>
          <cell r="B347" t="str">
            <v>6400.04</v>
          </cell>
          <cell r="C347" t="str">
            <v>Repairs &amp; Maintenance Equipment Rental</v>
          </cell>
          <cell r="D347" t="str">
            <v>100.11.00.001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+++</v>
          </cell>
          <cell r="M347">
            <v>0</v>
          </cell>
        </row>
        <row r="348">
          <cell r="A348" t="str">
            <v>100.11.00.001-6400.05</v>
          </cell>
          <cell r="B348" t="str">
            <v>6400.05</v>
          </cell>
          <cell r="C348" t="str">
            <v>Repairs &amp; Maintenance Vehicle</v>
          </cell>
          <cell r="D348" t="str">
            <v>100.11.00.001</v>
          </cell>
          <cell r="E348">
            <v>0</v>
          </cell>
          <cell r="F348">
            <v>2500</v>
          </cell>
          <cell r="G348">
            <v>2500</v>
          </cell>
          <cell r="H348">
            <v>0</v>
          </cell>
          <cell r="I348">
            <v>0</v>
          </cell>
          <cell r="J348">
            <v>1080</v>
          </cell>
          <cell r="K348">
            <v>1420</v>
          </cell>
          <cell r="L348">
            <v>0.43</v>
          </cell>
          <cell r="M348">
            <v>0</v>
          </cell>
        </row>
        <row r="349">
          <cell r="A349" t="str">
            <v>100.11.10.270-6400.05</v>
          </cell>
          <cell r="B349" t="str">
            <v>6400.05</v>
          </cell>
          <cell r="C349" t="str">
            <v>Repairs &amp; Maintenance Vehicle</v>
          </cell>
          <cell r="D349" t="str">
            <v>100.11.10.270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 t="str">
            <v>+++</v>
          </cell>
          <cell r="M349">
            <v>0</v>
          </cell>
        </row>
        <row r="350">
          <cell r="A350" t="str">
            <v>100.11.00.001-6400.07</v>
          </cell>
          <cell r="B350" t="str">
            <v>6400.07</v>
          </cell>
          <cell r="C350" t="str">
            <v>Repairs &amp; Maintenance Radio Communication</v>
          </cell>
          <cell r="D350" t="str">
            <v>100.11.00.001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+++</v>
          </cell>
          <cell r="M350">
            <v>0</v>
          </cell>
        </row>
        <row r="351">
          <cell r="A351" t="str">
            <v>100.11.10.270-6400.07</v>
          </cell>
          <cell r="B351" t="str">
            <v>6400.07</v>
          </cell>
          <cell r="C351" t="str">
            <v>Repairs &amp; Maintenance Radio Communication</v>
          </cell>
          <cell r="D351" t="str">
            <v>100.11.10.270</v>
          </cell>
          <cell r="E351">
            <v>850</v>
          </cell>
          <cell r="F351">
            <v>0</v>
          </cell>
          <cell r="G351">
            <v>850</v>
          </cell>
          <cell r="H351">
            <v>5</v>
          </cell>
          <cell r="I351">
            <v>0</v>
          </cell>
          <cell r="J351">
            <v>501</v>
          </cell>
          <cell r="K351">
            <v>349</v>
          </cell>
          <cell r="L351">
            <v>0.59</v>
          </cell>
          <cell r="M351">
            <v>648</v>
          </cell>
        </row>
        <row r="352">
          <cell r="A352" t="str">
            <v>100.11.00.001-6400.16</v>
          </cell>
          <cell r="B352" t="str">
            <v>6400.16</v>
          </cell>
          <cell r="C352" t="str">
            <v>Repairs &amp; Maintenance Range</v>
          </cell>
          <cell r="D352" t="str">
            <v>100.11.00.001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 t="str">
            <v>+++</v>
          </cell>
          <cell r="M352">
            <v>0</v>
          </cell>
        </row>
        <row r="353">
          <cell r="A353" t="str">
            <v>100.11.00.001-6400.19</v>
          </cell>
          <cell r="B353" t="str">
            <v>6400.19</v>
          </cell>
          <cell r="C353" t="str">
            <v>Repairs &amp; Maintenance Testing/Certifications</v>
          </cell>
          <cell r="D353" t="str">
            <v>100.11.00.001</v>
          </cell>
          <cell r="E353">
            <v>2500</v>
          </cell>
          <cell r="F353">
            <v>0</v>
          </cell>
          <cell r="G353">
            <v>2500</v>
          </cell>
          <cell r="H353">
            <v>0</v>
          </cell>
          <cell r="I353">
            <v>0</v>
          </cell>
          <cell r="J353">
            <v>1013</v>
          </cell>
          <cell r="K353">
            <v>1487</v>
          </cell>
          <cell r="L353">
            <v>0.41</v>
          </cell>
          <cell r="M353">
            <v>927</v>
          </cell>
        </row>
        <row r="354">
          <cell r="A354" t="str">
            <v>100.11.00.001-6400.20</v>
          </cell>
          <cell r="B354" t="str">
            <v>6400.20</v>
          </cell>
          <cell r="C354" t="str">
            <v>Repairs &amp; Maintenance Property Maintenance</v>
          </cell>
          <cell r="D354" t="str">
            <v>100.11.00.001</v>
          </cell>
          <cell r="E354">
            <v>820</v>
          </cell>
          <cell r="F354">
            <v>0</v>
          </cell>
          <cell r="G354">
            <v>820</v>
          </cell>
          <cell r="H354">
            <v>314.5</v>
          </cell>
          <cell r="I354">
            <v>0</v>
          </cell>
          <cell r="J354">
            <v>1217.46</v>
          </cell>
          <cell r="K354">
            <v>-397.46</v>
          </cell>
          <cell r="L354">
            <v>1.48</v>
          </cell>
          <cell r="M354">
            <v>878.75</v>
          </cell>
        </row>
        <row r="355">
          <cell r="A355" t="str">
            <v>100.11.10.270-6400.20</v>
          </cell>
          <cell r="B355" t="str">
            <v>6400.20</v>
          </cell>
          <cell r="C355" t="str">
            <v>Repairs &amp; Maintenance Property Maintenance</v>
          </cell>
          <cell r="D355" t="str">
            <v>100.11.10.270</v>
          </cell>
          <cell r="E355">
            <v>3500</v>
          </cell>
          <cell r="F355">
            <v>0</v>
          </cell>
          <cell r="G355">
            <v>3500</v>
          </cell>
          <cell r="H355">
            <v>87</v>
          </cell>
          <cell r="I355">
            <v>0</v>
          </cell>
          <cell r="J355">
            <v>3820.25</v>
          </cell>
          <cell r="K355">
            <v>-320.25</v>
          </cell>
          <cell r="L355">
            <v>1.0900000000000001</v>
          </cell>
          <cell r="M355">
            <v>6492.21</v>
          </cell>
        </row>
        <row r="356">
          <cell r="A356" t="str">
            <v>100.11.00.001-6500.04</v>
          </cell>
          <cell r="B356" t="str">
            <v>6500.04</v>
          </cell>
          <cell r="C356" t="str">
            <v>Claims &amp; Insurance Insurance Premiums</v>
          </cell>
          <cell r="D356" t="str">
            <v>100.11.00.001</v>
          </cell>
          <cell r="E356">
            <v>348730</v>
          </cell>
          <cell r="F356">
            <v>0</v>
          </cell>
          <cell r="G356">
            <v>348730</v>
          </cell>
          <cell r="H356">
            <v>0</v>
          </cell>
          <cell r="I356">
            <v>0</v>
          </cell>
          <cell r="J356">
            <v>348730</v>
          </cell>
          <cell r="K356">
            <v>0</v>
          </cell>
          <cell r="L356">
            <v>1</v>
          </cell>
          <cell r="M356">
            <v>321970</v>
          </cell>
        </row>
        <row r="357">
          <cell r="A357" t="str">
            <v>100.11.10.270-6500.04</v>
          </cell>
          <cell r="B357" t="str">
            <v>6500.04</v>
          </cell>
          <cell r="C357" t="str">
            <v>Claims &amp; Insurance Insurance Premiums</v>
          </cell>
          <cell r="D357" t="str">
            <v>100.11.10.270</v>
          </cell>
          <cell r="E357">
            <v>8890</v>
          </cell>
          <cell r="F357">
            <v>0</v>
          </cell>
          <cell r="G357">
            <v>8890</v>
          </cell>
          <cell r="H357">
            <v>0</v>
          </cell>
          <cell r="I357">
            <v>0</v>
          </cell>
          <cell r="J357">
            <v>8890</v>
          </cell>
          <cell r="K357">
            <v>0</v>
          </cell>
          <cell r="L357">
            <v>1</v>
          </cell>
          <cell r="M357">
            <v>8080</v>
          </cell>
        </row>
        <row r="358">
          <cell r="A358" t="str">
            <v>100.11.00.001-6600.01</v>
          </cell>
          <cell r="B358" t="str">
            <v>6600.01</v>
          </cell>
          <cell r="C358" t="str">
            <v>Administrative Expenses Meetings</v>
          </cell>
          <cell r="D358" t="str">
            <v>100.11.00.001</v>
          </cell>
          <cell r="E358">
            <v>300</v>
          </cell>
          <cell r="F358">
            <v>0</v>
          </cell>
          <cell r="G358">
            <v>300</v>
          </cell>
          <cell r="H358">
            <v>58</v>
          </cell>
          <cell r="I358">
            <v>0</v>
          </cell>
          <cell r="J358">
            <v>256.19</v>
          </cell>
          <cell r="K358">
            <v>43.81</v>
          </cell>
          <cell r="L358">
            <v>0.85</v>
          </cell>
          <cell r="M358">
            <v>683.39</v>
          </cell>
        </row>
        <row r="359">
          <cell r="A359" t="str">
            <v>100.11.00.200-6600.01</v>
          </cell>
          <cell r="B359" t="str">
            <v>6600.01</v>
          </cell>
          <cell r="C359" t="str">
            <v>Administrative Expenses Meetings</v>
          </cell>
          <cell r="D359" t="str">
            <v>100.11.00.200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 t="str">
            <v>+++</v>
          </cell>
          <cell r="M359">
            <v>0</v>
          </cell>
        </row>
        <row r="360">
          <cell r="A360" t="str">
            <v>100.11.00.210-6600.01</v>
          </cell>
          <cell r="B360" t="str">
            <v>6600.01</v>
          </cell>
          <cell r="C360" t="str">
            <v>Administrative Expenses Meetings</v>
          </cell>
          <cell r="D360" t="str">
            <v>100.11.00.210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+++</v>
          </cell>
          <cell r="M360">
            <v>0</v>
          </cell>
        </row>
        <row r="361">
          <cell r="A361" t="str">
            <v>100.11.00.220-6600.01</v>
          </cell>
          <cell r="B361" t="str">
            <v>6600.01</v>
          </cell>
          <cell r="C361" t="str">
            <v>Administrative Expenses Meetings</v>
          </cell>
          <cell r="D361" t="str">
            <v>100.11.00.220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 t="str">
            <v>+++</v>
          </cell>
          <cell r="M361">
            <v>0</v>
          </cell>
        </row>
        <row r="362">
          <cell r="A362" t="str">
            <v>100.11.00.230-6600.01</v>
          </cell>
          <cell r="B362" t="str">
            <v>6600.01</v>
          </cell>
          <cell r="C362" t="str">
            <v>Administrative Expenses Meetings</v>
          </cell>
          <cell r="D362" t="str">
            <v>100.11.00.230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 t="str">
            <v>+++</v>
          </cell>
          <cell r="M362">
            <v>0</v>
          </cell>
        </row>
        <row r="363">
          <cell r="A363" t="str">
            <v>100.11.00.001-6600.02</v>
          </cell>
          <cell r="B363" t="str">
            <v>6600.02</v>
          </cell>
          <cell r="C363" t="str">
            <v>Administrative Expenses Investigation Travel</v>
          </cell>
          <cell r="D363" t="str">
            <v>100.11.00.001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 t="str">
            <v>+++</v>
          </cell>
          <cell r="M363">
            <v>0</v>
          </cell>
        </row>
        <row r="364">
          <cell r="A364" t="str">
            <v>100.11.00.200-6600.02</v>
          </cell>
          <cell r="B364" t="str">
            <v>6600.02</v>
          </cell>
          <cell r="C364" t="str">
            <v>Administrative Expenses Investigation Travel</v>
          </cell>
          <cell r="D364" t="str">
            <v>100.11.00.200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+++</v>
          </cell>
          <cell r="M364">
            <v>0</v>
          </cell>
        </row>
        <row r="365">
          <cell r="A365" t="str">
            <v>100.11.00.210-6600.02</v>
          </cell>
          <cell r="B365" t="str">
            <v>6600.02</v>
          </cell>
          <cell r="C365" t="str">
            <v>Administrative Expenses Investigation Travel</v>
          </cell>
          <cell r="D365" t="str">
            <v>100.11.00.210</v>
          </cell>
          <cell r="E365">
            <v>500</v>
          </cell>
          <cell r="F365">
            <v>0</v>
          </cell>
          <cell r="G365">
            <v>500</v>
          </cell>
          <cell r="H365">
            <v>0</v>
          </cell>
          <cell r="I365">
            <v>0</v>
          </cell>
          <cell r="J365">
            <v>388.97</v>
          </cell>
          <cell r="K365">
            <v>111.03</v>
          </cell>
          <cell r="L365">
            <v>0.78</v>
          </cell>
          <cell r="M365">
            <v>30</v>
          </cell>
        </row>
        <row r="366">
          <cell r="A366" t="str">
            <v>100.11.00.001-6600.03</v>
          </cell>
          <cell r="B366" t="str">
            <v>6600.03</v>
          </cell>
          <cell r="C366" t="str">
            <v>Administrative Expenses Mileage Reimbursement</v>
          </cell>
          <cell r="D366" t="str">
            <v>100.11.00.001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 t="str">
            <v>+++</v>
          </cell>
          <cell r="M366">
            <v>0</v>
          </cell>
        </row>
        <row r="367">
          <cell r="A367" t="str">
            <v>100.11.00.200-6600.03</v>
          </cell>
          <cell r="B367" t="str">
            <v>6600.03</v>
          </cell>
          <cell r="C367" t="str">
            <v>Administrative Expenses Mileage Reimbursement</v>
          </cell>
          <cell r="D367" t="str">
            <v>100.11.00.200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+++</v>
          </cell>
          <cell r="M367">
            <v>-344</v>
          </cell>
        </row>
        <row r="368">
          <cell r="A368" t="str">
            <v>100.11.00.210-6600.03</v>
          </cell>
          <cell r="B368" t="str">
            <v>6600.03</v>
          </cell>
          <cell r="C368" t="str">
            <v>Administrative Expenses Mileage Reimbursement</v>
          </cell>
          <cell r="D368" t="str">
            <v>100.11.00.210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+++</v>
          </cell>
          <cell r="M368">
            <v>0</v>
          </cell>
        </row>
        <row r="369">
          <cell r="A369" t="str">
            <v>100.11.00.220-6600.03</v>
          </cell>
          <cell r="B369" t="str">
            <v>6600.03</v>
          </cell>
          <cell r="C369" t="str">
            <v>Administrative Expenses Mileage Reimbursement</v>
          </cell>
          <cell r="D369" t="str">
            <v>100.11.00.220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 t="str">
            <v>+++</v>
          </cell>
          <cell r="M369">
            <v>0</v>
          </cell>
        </row>
        <row r="370">
          <cell r="A370" t="str">
            <v>100.11.00.230-6600.03</v>
          </cell>
          <cell r="B370" t="str">
            <v>6600.03</v>
          </cell>
          <cell r="C370" t="str">
            <v>Administrative Expenses Mileage Reimbursement</v>
          </cell>
          <cell r="D370" t="str">
            <v>100.11.00.230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 t="str">
            <v>+++</v>
          </cell>
          <cell r="M370">
            <v>0</v>
          </cell>
        </row>
        <row r="371">
          <cell r="A371" t="str">
            <v>100.11.00.001-6600.04</v>
          </cell>
          <cell r="B371" t="str">
            <v>6600.04</v>
          </cell>
          <cell r="C371" t="str">
            <v>Administrative Expenses Training/Conferences</v>
          </cell>
          <cell r="D371" t="str">
            <v>100.11.00.001</v>
          </cell>
          <cell r="E371">
            <v>12500</v>
          </cell>
          <cell r="F371">
            <v>0</v>
          </cell>
          <cell r="G371">
            <v>12500</v>
          </cell>
          <cell r="H371">
            <v>2839.27</v>
          </cell>
          <cell r="I371">
            <v>0</v>
          </cell>
          <cell r="J371">
            <v>10937.17</v>
          </cell>
          <cell r="K371">
            <v>1562.83</v>
          </cell>
          <cell r="L371">
            <v>0.87</v>
          </cell>
          <cell r="M371">
            <v>8817.19</v>
          </cell>
        </row>
        <row r="372">
          <cell r="A372" t="str">
            <v>100.11.00.200-6600.04</v>
          </cell>
          <cell r="B372" t="str">
            <v>6600.04</v>
          </cell>
          <cell r="C372" t="str">
            <v>Administrative Expenses Training/Conferences</v>
          </cell>
          <cell r="D372" t="str">
            <v>100.11.00.200</v>
          </cell>
          <cell r="E372">
            <v>27500</v>
          </cell>
          <cell r="F372">
            <v>0</v>
          </cell>
          <cell r="G372">
            <v>27500</v>
          </cell>
          <cell r="H372">
            <v>602.32000000000005</v>
          </cell>
          <cell r="I372">
            <v>0</v>
          </cell>
          <cell r="J372">
            <v>28920.63</v>
          </cell>
          <cell r="K372">
            <v>-1420.63</v>
          </cell>
          <cell r="L372">
            <v>1.05</v>
          </cell>
          <cell r="M372">
            <v>21021.27</v>
          </cell>
        </row>
        <row r="373">
          <cell r="A373" t="str">
            <v>100.11.00.210-6600.04</v>
          </cell>
          <cell r="B373" t="str">
            <v>6600.04</v>
          </cell>
          <cell r="C373" t="str">
            <v>Administrative Expenses Training/Conferences</v>
          </cell>
          <cell r="D373" t="str">
            <v>100.11.00.210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 t="str">
            <v>+++</v>
          </cell>
          <cell r="M373">
            <v>0</v>
          </cell>
        </row>
        <row r="374">
          <cell r="A374" t="str">
            <v>100.11.00.220-6600.04</v>
          </cell>
          <cell r="B374" t="str">
            <v>6600.04</v>
          </cell>
          <cell r="C374" t="str">
            <v>Administrative Expenses Training/Conferences</v>
          </cell>
          <cell r="D374" t="str">
            <v>100.11.00.220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 t="str">
            <v>+++</v>
          </cell>
          <cell r="M374">
            <v>0</v>
          </cell>
        </row>
        <row r="375">
          <cell r="A375" t="str">
            <v>100.11.00.230-6600.04</v>
          </cell>
          <cell r="B375" t="str">
            <v>6600.04</v>
          </cell>
          <cell r="C375" t="str">
            <v>Administrative Expenses Training/Conferences</v>
          </cell>
          <cell r="D375" t="str">
            <v>100.11.00.230</v>
          </cell>
          <cell r="E375">
            <v>0</v>
          </cell>
          <cell r="F375">
            <v>0</v>
          </cell>
          <cell r="G375">
            <v>0</v>
          </cell>
          <cell r="H375">
            <v>-512.27</v>
          </cell>
          <cell r="I375">
            <v>0</v>
          </cell>
          <cell r="J375">
            <v>0</v>
          </cell>
          <cell r="K375">
            <v>0</v>
          </cell>
          <cell r="L375" t="str">
            <v>+++</v>
          </cell>
          <cell r="M375">
            <v>0</v>
          </cell>
        </row>
        <row r="376">
          <cell r="A376" t="str">
            <v>100.11.00.240-6600.04</v>
          </cell>
          <cell r="B376" t="str">
            <v>6600.04</v>
          </cell>
          <cell r="C376" t="str">
            <v>Administrative Expenses Training/Conferences</v>
          </cell>
          <cell r="D376" t="str">
            <v>100.11.00.240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 t="str">
            <v>+++</v>
          </cell>
          <cell r="M376">
            <v>0</v>
          </cell>
        </row>
        <row r="377">
          <cell r="A377" t="str">
            <v>100.11.00.250-6600.04</v>
          </cell>
          <cell r="B377" t="str">
            <v>6600.04</v>
          </cell>
          <cell r="C377" t="str">
            <v>Administrative Expenses Training/Conferences</v>
          </cell>
          <cell r="D377" t="str">
            <v>100.11.00.250</v>
          </cell>
          <cell r="E377">
            <v>3000</v>
          </cell>
          <cell r="F377">
            <v>0</v>
          </cell>
          <cell r="G377">
            <v>3000</v>
          </cell>
          <cell r="H377">
            <v>150</v>
          </cell>
          <cell r="I377">
            <v>0</v>
          </cell>
          <cell r="J377">
            <v>150</v>
          </cell>
          <cell r="K377">
            <v>2850</v>
          </cell>
          <cell r="L377">
            <v>0.05</v>
          </cell>
          <cell r="M377">
            <v>760</v>
          </cell>
        </row>
        <row r="378">
          <cell r="A378" t="str">
            <v>100.11.00.260-6600.04</v>
          </cell>
          <cell r="B378" t="str">
            <v>6600.04</v>
          </cell>
          <cell r="C378" t="str">
            <v>Administrative Expenses Training/Conferences</v>
          </cell>
          <cell r="D378" t="str">
            <v>100.11.00.260</v>
          </cell>
          <cell r="E378">
            <v>11000</v>
          </cell>
          <cell r="F378">
            <v>0</v>
          </cell>
          <cell r="G378">
            <v>11000</v>
          </cell>
          <cell r="H378">
            <v>0</v>
          </cell>
          <cell r="I378">
            <v>0</v>
          </cell>
          <cell r="J378">
            <v>3980.04</v>
          </cell>
          <cell r="K378">
            <v>7019.96</v>
          </cell>
          <cell r="L378">
            <v>0.36</v>
          </cell>
          <cell r="M378">
            <v>5110.5200000000004</v>
          </cell>
        </row>
        <row r="379">
          <cell r="A379" t="str">
            <v>100.11.10.270-6600.04</v>
          </cell>
          <cell r="B379" t="str">
            <v>6600.04</v>
          </cell>
          <cell r="C379" t="str">
            <v>Administrative Expenses Training/Conferences</v>
          </cell>
          <cell r="D379" t="str">
            <v>100.11.10.270</v>
          </cell>
          <cell r="E379">
            <v>1750</v>
          </cell>
          <cell r="F379">
            <v>0</v>
          </cell>
          <cell r="G379">
            <v>1750</v>
          </cell>
          <cell r="H379">
            <v>0</v>
          </cell>
          <cell r="I379">
            <v>0</v>
          </cell>
          <cell r="J379">
            <v>1846.91</v>
          </cell>
          <cell r="K379">
            <v>-96.91</v>
          </cell>
          <cell r="L379">
            <v>1.06</v>
          </cell>
          <cell r="M379">
            <v>1866.4</v>
          </cell>
        </row>
        <row r="380">
          <cell r="A380" t="str">
            <v>100.11.00.001-6600.07</v>
          </cell>
          <cell r="B380" t="str">
            <v>6600.07</v>
          </cell>
          <cell r="C380" t="str">
            <v>Administrative Expenses Employee Recruitment</v>
          </cell>
          <cell r="D380" t="str">
            <v>100.11.00.001</v>
          </cell>
          <cell r="E380">
            <v>31500</v>
          </cell>
          <cell r="F380">
            <v>4750</v>
          </cell>
          <cell r="G380">
            <v>36250</v>
          </cell>
          <cell r="H380">
            <v>17803.810000000001</v>
          </cell>
          <cell r="I380">
            <v>0</v>
          </cell>
          <cell r="J380">
            <v>73514.05</v>
          </cell>
          <cell r="K380">
            <v>-37264.050000000003</v>
          </cell>
          <cell r="L380">
            <v>2.0299999999999998</v>
          </cell>
          <cell r="M380">
            <v>66685.539999999994</v>
          </cell>
        </row>
        <row r="381">
          <cell r="A381" t="str">
            <v>100.11.00.200-6600.07</v>
          </cell>
          <cell r="B381" t="str">
            <v>6600.07</v>
          </cell>
          <cell r="C381" t="str">
            <v>Administrative Expenses Employee Recruitment</v>
          </cell>
          <cell r="D381" t="str">
            <v>100.11.00.200</v>
          </cell>
          <cell r="E381">
            <v>1950</v>
          </cell>
          <cell r="F381">
            <v>-1950</v>
          </cell>
          <cell r="G381">
            <v>0</v>
          </cell>
          <cell r="H381">
            <v>121.23</v>
          </cell>
          <cell r="I381">
            <v>0</v>
          </cell>
          <cell r="J381">
            <v>162.88999999999999</v>
          </cell>
          <cell r="K381">
            <v>-162.88999999999999</v>
          </cell>
          <cell r="L381" t="str">
            <v>+++</v>
          </cell>
          <cell r="M381">
            <v>2056.75</v>
          </cell>
        </row>
        <row r="382">
          <cell r="A382" t="str">
            <v>100.11.00.210-6600.07</v>
          </cell>
          <cell r="B382" t="str">
            <v>6600.07</v>
          </cell>
          <cell r="C382" t="str">
            <v>Administrative Expenses Employee Recruitment</v>
          </cell>
          <cell r="D382" t="str">
            <v>100.11.00.210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 t="str">
            <v>+++</v>
          </cell>
          <cell r="M382">
            <v>0</v>
          </cell>
        </row>
        <row r="383">
          <cell r="A383" t="str">
            <v>100.11.00.220-6600.07</v>
          </cell>
          <cell r="B383" t="str">
            <v>6600.07</v>
          </cell>
          <cell r="C383" t="str">
            <v>Administrative Expenses Employee Recruitment</v>
          </cell>
          <cell r="D383" t="str">
            <v>100.11.00.220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 t="str">
            <v>+++</v>
          </cell>
          <cell r="M383">
            <v>0</v>
          </cell>
        </row>
        <row r="384">
          <cell r="A384" t="str">
            <v>100.11.00.230-6600.07</v>
          </cell>
          <cell r="B384" t="str">
            <v>6600.07</v>
          </cell>
          <cell r="C384" t="str">
            <v>Administrative Expenses Employee Recruitment</v>
          </cell>
          <cell r="D384" t="str">
            <v>100.11.00.230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 t="str">
            <v>+++</v>
          </cell>
          <cell r="M384">
            <v>0</v>
          </cell>
        </row>
        <row r="385">
          <cell r="A385" t="str">
            <v>100.11.00.240-6600.07</v>
          </cell>
          <cell r="B385" t="str">
            <v>6600.07</v>
          </cell>
          <cell r="C385" t="str">
            <v>Administrative Expenses Employee Recruitment</v>
          </cell>
          <cell r="D385" t="str">
            <v>100.11.00.240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 t="str">
            <v>+++</v>
          </cell>
          <cell r="M385">
            <v>0</v>
          </cell>
        </row>
        <row r="386">
          <cell r="A386" t="str">
            <v>100.11.00.250-6600.07</v>
          </cell>
          <cell r="B386" t="str">
            <v>6600.07</v>
          </cell>
          <cell r="C386" t="str">
            <v>Administrative Expenses Employee Recruitment</v>
          </cell>
          <cell r="D386" t="str">
            <v>100.11.00.250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 t="str">
            <v>+++</v>
          </cell>
          <cell r="M386">
            <v>0</v>
          </cell>
        </row>
        <row r="387">
          <cell r="A387" t="str">
            <v>100.11.10.270-6600.07</v>
          </cell>
          <cell r="B387" t="str">
            <v>6600.07</v>
          </cell>
          <cell r="C387" t="str">
            <v>Administrative Expenses Employee Recruitment</v>
          </cell>
          <cell r="D387" t="str">
            <v>100.11.10.270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+++</v>
          </cell>
          <cell r="M387">
            <v>2400</v>
          </cell>
        </row>
        <row r="388">
          <cell r="A388" t="str">
            <v>100.11.00.001-6600.30</v>
          </cell>
          <cell r="B388" t="str">
            <v>6600.30</v>
          </cell>
          <cell r="C388" t="str">
            <v>Administrative Expenses Other Expenses</v>
          </cell>
          <cell r="D388" t="str">
            <v>100.11.00.001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 t="str">
            <v>+++</v>
          </cell>
          <cell r="M388">
            <v>0</v>
          </cell>
        </row>
        <row r="389">
          <cell r="A389" t="str">
            <v>100.11.00.001-6600.33</v>
          </cell>
          <cell r="B389" t="str">
            <v>6600.33</v>
          </cell>
          <cell r="C389" t="str">
            <v>Administrative Expenses POST Training</v>
          </cell>
          <cell r="D389" t="str">
            <v>100.11.00.001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 t="str">
            <v>+++</v>
          </cell>
          <cell r="M389">
            <v>0</v>
          </cell>
        </row>
        <row r="390">
          <cell r="A390" t="str">
            <v>100.11.00.200-6600.33</v>
          </cell>
          <cell r="B390" t="str">
            <v>6600.33</v>
          </cell>
          <cell r="C390" t="str">
            <v>Administrative Expenses POST Training</v>
          </cell>
          <cell r="D390" t="str">
            <v>100.11.00.200</v>
          </cell>
          <cell r="E390">
            <v>75000</v>
          </cell>
          <cell r="F390">
            <v>0</v>
          </cell>
          <cell r="G390">
            <v>75000</v>
          </cell>
          <cell r="H390">
            <v>639.61</v>
          </cell>
          <cell r="I390">
            <v>0</v>
          </cell>
          <cell r="J390">
            <v>72096.649999999994</v>
          </cell>
          <cell r="K390">
            <v>2903.35</v>
          </cell>
          <cell r="L390">
            <v>0.96</v>
          </cell>
          <cell r="M390">
            <v>75993.05</v>
          </cell>
        </row>
        <row r="391">
          <cell r="A391" t="str">
            <v>100.11.00.210-6600.33</v>
          </cell>
          <cell r="B391" t="str">
            <v>6600.33</v>
          </cell>
          <cell r="C391" t="str">
            <v>Administrative Expenses POST Training</v>
          </cell>
          <cell r="D391" t="str">
            <v>100.11.00.210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+++</v>
          </cell>
          <cell r="M391">
            <v>0</v>
          </cell>
        </row>
        <row r="392">
          <cell r="A392" t="str">
            <v>100.11.00.230-6600.33</v>
          </cell>
          <cell r="B392" t="str">
            <v>6600.33</v>
          </cell>
          <cell r="C392" t="str">
            <v>Administrative Expenses POST Training</v>
          </cell>
          <cell r="D392" t="str">
            <v>100.11.00.230</v>
          </cell>
          <cell r="E392">
            <v>15000</v>
          </cell>
          <cell r="F392">
            <v>0</v>
          </cell>
          <cell r="G392">
            <v>15000</v>
          </cell>
          <cell r="H392">
            <v>3050</v>
          </cell>
          <cell r="I392">
            <v>0</v>
          </cell>
          <cell r="J392">
            <v>12693.34</v>
          </cell>
          <cell r="K392">
            <v>2306.66</v>
          </cell>
          <cell r="L392">
            <v>0.85</v>
          </cell>
          <cell r="M392">
            <v>9142.58</v>
          </cell>
        </row>
        <row r="393">
          <cell r="A393" t="str">
            <v>100.11.00.260-7000.02</v>
          </cell>
          <cell r="B393" t="str">
            <v>7000.02</v>
          </cell>
          <cell r="C393" t="str">
            <v>Capital Outlay Vehicles-Major</v>
          </cell>
          <cell r="D393" t="str">
            <v>100.11.00.260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 t="str">
            <v>+++</v>
          </cell>
          <cell r="M393">
            <v>41166.06</v>
          </cell>
        </row>
        <row r="394">
          <cell r="A394" t="str">
            <v>100.11.00.001-7000.03</v>
          </cell>
          <cell r="B394" t="str">
            <v>7000.03</v>
          </cell>
          <cell r="C394" t="str">
            <v>Capital Outlay Operations Equip-Minor</v>
          </cell>
          <cell r="D394" t="str">
            <v>100.11.00.001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 t="str">
            <v>+++</v>
          </cell>
          <cell r="M394">
            <v>0</v>
          </cell>
        </row>
        <row r="395">
          <cell r="A395" t="str">
            <v>100.11.00.200-7000.03</v>
          </cell>
          <cell r="B395" t="str">
            <v>7000.03</v>
          </cell>
          <cell r="C395" t="str">
            <v>Capital Outlay Operations Equip-Minor</v>
          </cell>
          <cell r="D395" t="str">
            <v>100.11.00.200</v>
          </cell>
          <cell r="E395">
            <v>0</v>
          </cell>
          <cell r="F395">
            <v>112780</v>
          </cell>
          <cell r="G395">
            <v>112780</v>
          </cell>
          <cell r="H395">
            <v>0</v>
          </cell>
          <cell r="I395">
            <v>0</v>
          </cell>
          <cell r="J395">
            <v>94342.45</v>
          </cell>
          <cell r="K395">
            <v>18437.55</v>
          </cell>
          <cell r="L395">
            <v>0.84</v>
          </cell>
          <cell r="M395">
            <v>0</v>
          </cell>
        </row>
        <row r="396">
          <cell r="A396" t="str">
            <v>100.11.00.230-7000.03</v>
          </cell>
          <cell r="B396" t="str">
            <v>7000.03</v>
          </cell>
          <cell r="C396" t="str">
            <v>Capital Outlay Operations Equip-Minor</v>
          </cell>
          <cell r="D396" t="str">
            <v>100.11.00.230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 t="str">
            <v>+++</v>
          </cell>
          <cell r="M396">
            <v>0</v>
          </cell>
        </row>
        <row r="397">
          <cell r="A397" t="str">
            <v>100.11.00.260-7000.03</v>
          </cell>
          <cell r="B397" t="str">
            <v>7000.03</v>
          </cell>
          <cell r="C397" t="str">
            <v>Capital Outlay Operations Equip-Minor</v>
          </cell>
          <cell r="D397" t="str">
            <v>100.11.00.260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 t="str">
            <v>+++</v>
          </cell>
          <cell r="M397">
            <v>11169.08</v>
          </cell>
        </row>
        <row r="398">
          <cell r="A398" t="str">
            <v>100.11.10.270-7000.03</v>
          </cell>
          <cell r="B398" t="str">
            <v>7000.03</v>
          </cell>
          <cell r="C398" t="str">
            <v>Capital Outlay Operations Equip-Minor</v>
          </cell>
          <cell r="D398" t="str">
            <v>100.11.10.270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 t="str">
            <v>+++</v>
          </cell>
          <cell r="M398">
            <v>0</v>
          </cell>
        </row>
        <row r="399">
          <cell r="A399" t="str">
            <v>100.11.00.001-7000.04</v>
          </cell>
          <cell r="B399" t="str">
            <v>7000.04</v>
          </cell>
          <cell r="C399" t="str">
            <v>Capital Outlay Operations Equipment-Major</v>
          </cell>
          <cell r="D399" t="str">
            <v>100.11.00.001</v>
          </cell>
          <cell r="E399">
            <v>0</v>
          </cell>
          <cell r="F399">
            <v>300000</v>
          </cell>
          <cell r="G399">
            <v>300000</v>
          </cell>
          <cell r="H399">
            <v>0</v>
          </cell>
          <cell r="I399">
            <v>0</v>
          </cell>
          <cell r="J399">
            <v>0</v>
          </cell>
          <cell r="K399">
            <v>300000</v>
          </cell>
          <cell r="L399">
            <v>0</v>
          </cell>
          <cell r="M399">
            <v>0</v>
          </cell>
        </row>
        <row r="400">
          <cell r="A400" t="str">
            <v>100.11.00.230-7000.04</v>
          </cell>
          <cell r="B400" t="str">
            <v>7000.04</v>
          </cell>
          <cell r="C400" t="str">
            <v>Capital Outlay Operations Equipment-Major</v>
          </cell>
          <cell r="D400" t="str">
            <v>100.11.00.230</v>
          </cell>
          <cell r="E400">
            <v>0</v>
          </cell>
          <cell r="F400">
            <v>680000</v>
          </cell>
          <cell r="G400">
            <v>680000</v>
          </cell>
          <cell r="H400">
            <v>0</v>
          </cell>
          <cell r="I400">
            <v>0</v>
          </cell>
          <cell r="J400">
            <v>0</v>
          </cell>
          <cell r="K400">
            <v>680000</v>
          </cell>
          <cell r="L400">
            <v>0</v>
          </cell>
          <cell r="M400">
            <v>0</v>
          </cell>
        </row>
        <row r="401">
          <cell r="A401" t="str">
            <v>100.11.00.260-7000.04</v>
          </cell>
          <cell r="B401" t="str">
            <v>7000.04</v>
          </cell>
          <cell r="C401" t="str">
            <v>Capital Outlay Operations Equipment-Major</v>
          </cell>
          <cell r="D401" t="str">
            <v>100.11.00.260</v>
          </cell>
          <cell r="E401">
            <v>0</v>
          </cell>
          <cell r="F401">
            <v>26444</v>
          </cell>
          <cell r="G401">
            <v>26444</v>
          </cell>
          <cell r="H401">
            <v>0</v>
          </cell>
          <cell r="I401">
            <v>0</v>
          </cell>
          <cell r="J401">
            <v>26443.63</v>
          </cell>
          <cell r="K401">
            <v>0.37</v>
          </cell>
          <cell r="L401">
            <v>1</v>
          </cell>
          <cell r="M401">
            <v>29982.36</v>
          </cell>
        </row>
        <row r="402">
          <cell r="A402" t="str">
            <v>100.11.00.001-7000.05</v>
          </cell>
          <cell r="B402" t="str">
            <v>7000.05</v>
          </cell>
          <cell r="C402" t="str">
            <v>Capital Outlay Operations Apparatus-Minor</v>
          </cell>
          <cell r="D402" t="str">
            <v>100.11.00.001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 t="str">
            <v>+++</v>
          </cell>
          <cell r="M402">
            <v>0</v>
          </cell>
        </row>
        <row r="403">
          <cell r="A403" t="str">
            <v>100.11.00.260-7000.08</v>
          </cell>
          <cell r="B403" t="str">
            <v>7000.08</v>
          </cell>
          <cell r="C403" t="str">
            <v>Capital Outlay Computer Software</v>
          </cell>
          <cell r="D403" t="str">
            <v>100.11.00.260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 t="str">
            <v>+++</v>
          </cell>
          <cell r="M403">
            <v>0</v>
          </cell>
        </row>
        <row r="404">
          <cell r="A404" t="str">
            <v>100.11.00.001-7000.12</v>
          </cell>
          <cell r="B404" t="str">
            <v>7000.12</v>
          </cell>
          <cell r="C404" t="str">
            <v>Capital Outlay Furniture</v>
          </cell>
          <cell r="D404" t="str">
            <v>100.11.00.001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 t="str">
            <v>+++</v>
          </cell>
          <cell r="M404">
            <v>0</v>
          </cell>
        </row>
        <row r="405">
          <cell r="A405" t="str">
            <v>100.11.00.001-7000.99</v>
          </cell>
          <cell r="B405" t="str">
            <v>7000.99</v>
          </cell>
          <cell r="C405" t="str">
            <v>Capital Outlay General</v>
          </cell>
          <cell r="D405" t="str">
            <v>100.11.00.001</v>
          </cell>
          <cell r="E405">
            <v>34170</v>
          </cell>
          <cell r="F405">
            <v>-34170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 t="str">
            <v>+++</v>
          </cell>
          <cell r="M405">
            <v>0</v>
          </cell>
        </row>
        <row r="406">
          <cell r="A406" t="str">
            <v>100.11.00.260-7000.99</v>
          </cell>
          <cell r="B406" t="str">
            <v>7000.99</v>
          </cell>
          <cell r="C406" t="str">
            <v>Capital Outlay General</v>
          </cell>
          <cell r="D406" t="str">
            <v>100.11.00.260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 t="str">
            <v>+++</v>
          </cell>
          <cell r="M406">
            <v>0</v>
          </cell>
        </row>
        <row r="407">
          <cell r="A407" t="str">
            <v>100.11.10.270-7000.99</v>
          </cell>
          <cell r="B407" t="str">
            <v>7000.99</v>
          </cell>
          <cell r="C407" t="str">
            <v>Capital Outlay General</v>
          </cell>
          <cell r="D407" t="str">
            <v>100.11.10.270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 t="str">
            <v>+++</v>
          </cell>
          <cell r="M407">
            <v>0</v>
          </cell>
        </row>
        <row r="408">
          <cell r="A408" t="str">
            <v>100.11.00.210-8000.12</v>
          </cell>
          <cell r="B408" t="str">
            <v>8000.12</v>
          </cell>
          <cell r="C408" t="str">
            <v>Capital Improvements-General Government Building Improvements</v>
          </cell>
          <cell r="D408" t="str">
            <v>100.11.00.210</v>
          </cell>
          <cell r="E408">
            <v>0</v>
          </cell>
          <cell r="F408">
            <v>398</v>
          </cell>
          <cell r="G408">
            <v>398</v>
          </cell>
          <cell r="H408">
            <v>0</v>
          </cell>
          <cell r="I408">
            <v>0</v>
          </cell>
          <cell r="J408">
            <v>0</v>
          </cell>
          <cell r="K408">
            <v>398</v>
          </cell>
          <cell r="L408">
            <v>0</v>
          </cell>
          <cell r="M408">
            <v>0</v>
          </cell>
        </row>
        <row r="409">
          <cell r="A409" t="str">
            <v>100.11.00.001-8000.16</v>
          </cell>
          <cell r="B409" t="str">
            <v>8000.16</v>
          </cell>
          <cell r="C409" t="str">
            <v>Capital Improvements-General Government Energy Efficiency Improvements</v>
          </cell>
          <cell r="D409" t="str">
            <v>100.11.00.001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 t="str">
            <v>+++</v>
          </cell>
          <cell r="M409">
            <v>0</v>
          </cell>
        </row>
        <row r="410">
          <cell r="A410" t="str">
            <v>100.11.00.001-8000.99</v>
          </cell>
          <cell r="B410" t="str">
            <v>8000.99</v>
          </cell>
          <cell r="C410" t="str">
            <v>Capital Improvements-General Government General</v>
          </cell>
          <cell r="D410" t="str">
            <v>100.11.00.001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 t="str">
            <v>+++</v>
          </cell>
          <cell r="M410">
            <v>0</v>
          </cell>
        </row>
        <row r="411">
          <cell r="A411" t="str">
            <v>100.11.00.200-8000.99</v>
          </cell>
          <cell r="B411" t="str">
            <v>8000.99</v>
          </cell>
          <cell r="C411" t="str">
            <v>Capital Improvements-General Government General</v>
          </cell>
          <cell r="D411" t="str">
            <v>100.11.00.200</v>
          </cell>
          <cell r="E411">
            <v>831280</v>
          </cell>
          <cell r="F411">
            <v>-831280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 t="str">
            <v>+++</v>
          </cell>
          <cell r="M411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384">
          <cell r="A384" t="str">
            <v>100.11.00.001-5000.01</v>
          </cell>
          <cell r="B384" t="str">
            <v>100</v>
          </cell>
          <cell r="C384" t="str">
            <v>11</v>
          </cell>
          <cell r="D384" t="str">
            <v>00</v>
          </cell>
          <cell r="E384" t="str">
            <v>001</v>
          </cell>
          <cell r="F384" t="str">
            <v>5000.01</v>
          </cell>
          <cell r="G384" t="str">
            <v>Salaries Regular</v>
          </cell>
          <cell r="H384">
            <v>1218460</v>
          </cell>
          <cell r="I384">
            <v>0</v>
          </cell>
          <cell r="J384">
            <v>1218460</v>
          </cell>
          <cell r="K384">
            <v>0</v>
          </cell>
          <cell r="L384">
            <v>0</v>
          </cell>
          <cell r="M384">
            <v>410056.58</v>
          </cell>
          <cell r="N384">
            <v>808403.42</v>
          </cell>
          <cell r="O384">
            <v>0.34</v>
          </cell>
        </row>
        <row r="385">
          <cell r="A385" t="str">
            <v>100.11.00.001-5000.02</v>
          </cell>
          <cell r="B385" t="str">
            <v>100</v>
          </cell>
          <cell r="C385" t="str">
            <v>11</v>
          </cell>
          <cell r="D385" t="str">
            <v>00</v>
          </cell>
          <cell r="E385" t="str">
            <v>001</v>
          </cell>
          <cell r="F385" t="str">
            <v>5000.02</v>
          </cell>
          <cell r="G385" t="str">
            <v>Salaries Part Time</v>
          </cell>
          <cell r="H385">
            <v>5000</v>
          </cell>
          <cell r="I385">
            <v>0</v>
          </cell>
          <cell r="J385">
            <v>5000</v>
          </cell>
          <cell r="K385">
            <v>0</v>
          </cell>
          <cell r="L385">
            <v>0</v>
          </cell>
          <cell r="M385">
            <v>0</v>
          </cell>
          <cell r="N385">
            <v>5000</v>
          </cell>
          <cell r="O385">
            <v>0</v>
          </cell>
        </row>
        <row r="386">
          <cell r="A386" t="str">
            <v>100.11.00.001-5000.03</v>
          </cell>
          <cell r="B386" t="str">
            <v>100</v>
          </cell>
          <cell r="C386" t="str">
            <v>11</v>
          </cell>
          <cell r="D386" t="str">
            <v>00</v>
          </cell>
          <cell r="E386" t="str">
            <v>001</v>
          </cell>
          <cell r="F386" t="str">
            <v>5000.03</v>
          </cell>
          <cell r="G386" t="str">
            <v>Salaries Overtime</v>
          </cell>
          <cell r="H386">
            <v>3090</v>
          </cell>
          <cell r="I386">
            <v>0</v>
          </cell>
          <cell r="J386">
            <v>3090</v>
          </cell>
          <cell r="K386">
            <v>0</v>
          </cell>
          <cell r="L386">
            <v>0</v>
          </cell>
          <cell r="M386">
            <v>7271.43</v>
          </cell>
          <cell r="N386">
            <v>-4181.43</v>
          </cell>
          <cell r="O386">
            <v>2.35</v>
          </cell>
        </row>
        <row r="387">
          <cell r="A387" t="str">
            <v>100.11.00.001-5000.04</v>
          </cell>
          <cell r="B387" t="str">
            <v>100</v>
          </cell>
          <cell r="C387" t="str">
            <v>11</v>
          </cell>
          <cell r="D387" t="str">
            <v>00</v>
          </cell>
          <cell r="E387" t="str">
            <v>001</v>
          </cell>
          <cell r="F387" t="str">
            <v>5000.04</v>
          </cell>
          <cell r="G387" t="str">
            <v>Salaries Holiday Pay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 t="str">
            <v>+++</v>
          </cell>
        </row>
        <row r="388">
          <cell r="A388" t="str">
            <v>100.11.00.001-5000.06</v>
          </cell>
          <cell r="B388" t="str">
            <v>100</v>
          </cell>
          <cell r="C388" t="str">
            <v>11</v>
          </cell>
          <cell r="D388" t="str">
            <v>00</v>
          </cell>
          <cell r="E388" t="str">
            <v>001</v>
          </cell>
          <cell r="F388" t="str">
            <v>5000.06</v>
          </cell>
          <cell r="G388" t="str">
            <v>Salaries Out of Class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2694.02</v>
          </cell>
          <cell r="N388">
            <v>-2694.02</v>
          </cell>
          <cell r="O388" t="str">
            <v>+++</v>
          </cell>
        </row>
        <row r="389">
          <cell r="A389" t="str">
            <v>100.11.00.001-5000.07</v>
          </cell>
          <cell r="B389" t="str">
            <v>100</v>
          </cell>
          <cell r="C389" t="str">
            <v>11</v>
          </cell>
          <cell r="D389" t="str">
            <v>00</v>
          </cell>
          <cell r="E389" t="str">
            <v>001</v>
          </cell>
          <cell r="F389" t="str">
            <v>5000.07</v>
          </cell>
          <cell r="G389" t="str">
            <v>Salaries Admin Leave Pay</v>
          </cell>
          <cell r="H389">
            <v>45434</v>
          </cell>
          <cell r="I389">
            <v>0</v>
          </cell>
          <cell r="J389">
            <v>45434</v>
          </cell>
          <cell r="K389">
            <v>0</v>
          </cell>
          <cell r="L389">
            <v>0</v>
          </cell>
          <cell r="M389">
            <v>35233.74</v>
          </cell>
          <cell r="N389">
            <v>10200.26</v>
          </cell>
          <cell r="O389">
            <v>0.78</v>
          </cell>
        </row>
        <row r="390">
          <cell r="A390" t="str">
            <v>100.11.00.001-5000.08</v>
          </cell>
          <cell r="B390" t="str">
            <v>100</v>
          </cell>
          <cell r="C390" t="str">
            <v>11</v>
          </cell>
          <cell r="D390" t="str">
            <v>00</v>
          </cell>
          <cell r="E390" t="str">
            <v>001</v>
          </cell>
          <cell r="F390" t="str">
            <v>5000.08</v>
          </cell>
          <cell r="G390" t="str">
            <v>Salaries Longevity Pay</v>
          </cell>
          <cell r="H390">
            <v>13540</v>
          </cell>
          <cell r="I390">
            <v>0</v>
          </cell>
          <cell r="J390">
            <v>13540</v>
          </cell>
          <cell r="K390">
            <v>0</v>
          </cell>
          <cell r="L390">
            <v>0</v>
          </cell>
          <cell r="M390">
            <v>5576.51</v>
          </cell>
          <cell r="N390">
            <v>7963.49</v>
          </cell>
          <cell r="O390">
            <v>0.41</v>
          </cell>
        </row>
        <row r="391">
          <cell r="A391" t="str">
            <v>100.11.00.001-5000.10</v>
          </cell>
          <cell r="B391" t="str">
            <v>100</v>
          </cell>
          <cell r="C391" t="str">
            <v>11</v>
          </cell>
          <cell r="D391" t="str">
            <v>00</v>
          </cell>
          <cell r="E391" t="str">
            <v>001</v>
          </cell>
          <cell r="F391" t="str">
            <v>5000.10</v>
          </cell>
          <cell r="G391" t="str">
            <v>Salaries Furloughs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 t="str">
            <v>+++</v>
          </cell>
        </row>
        <row r="392">
          <cell r="A392" t="str">
            <v>100.11.00.001-5000.11</v>
          </cell>
          <cell r="B392" t="str">
            <v>100</v>
          </cell>
          <cell r="C392" t="str">
            <v>11</v>
          </cell>
          <cell r="D392" t="str">
            <v>00</v>
          </cell>
          <cell r="E392" t="str">
            <v>001</v>
          </cell>
          <cell r="F392" t="str">
            <v>5000.11</v>
          </cell>
          <cell r="G392" t="str">
            <v>Salaries Worker's Comp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 t="str">
            <v>+++</v>
          </cell>
        </row>
        <row r="393">
          <cell r="A393" t="str">
            <v>100.11.00.001-5000.12</v>
          </cell>
          <cell r="B393" t="str">
            <v>100</v>
          </cell>
          <cell r="C393" t="str">
            <v>11</v>
          </cell>
          <cell r="D393" t="str">
            <v>00</v>
          </cell>
          <cell r="E393" t="str">
            <v>001</v>
          </cell>
          <cell r="F393" t="str">
            <v>5000.12</v>
          </cell>
          <cell r="G393" t="str">
            <v>Salaries Compensated Absences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 t="str">
            <v>+++</v>
          </cell>
        </row>
        <row r="394">
          <cell r="A394" t="str">
            <v>100.11.00.001-5000.99</v>
          </cell>
          <cell r="B394" t="str">
            <v>100</v>
          </cell>
          <cell r="C394" t="str">
            <v>11</v>
          </cell>
          <cell r="D394" t="str">
            <v>00</v>
          </cell>
          <cell r="E394" t="str">
            <v>001</v>
          </cell>
          <cell r="F394" t="str">
            <v>5000.99</v>
          </cell>
          <cell r="G394" t="str">
            <v>Salaries New Personnel Requests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 t="str">
            <v>+++</v>
          </cell>
        </row>
        <row r="395">
          <cell r="A395" t="str">
            <v>100.11.00.001-5100.00</v>
          </cell>
          <cell r="B395" t="str">
            <v>100</v>
          </cell>
          <cell r="C395" t="str">
            <v>11</v>
          </cell>
          <cell r="D395" t="str">
            <v>00</v>
          </cell>
          <cell r="E395" t="str">
            <v>001</v>
          </cell>
          <cell r="F395" t="str">
            <v>5100.00</v>
          </cell>
          <cell r="G395" t="str">
            <v>Benefits PERS Pool Liability</v>
          </cell>
          <cell r="H395">
            <v>392055</v>
          </cell>
          <cell r="I395">
            <v>0</v>
          </cell>
          <cell r="J395">
            <v>392055</v>
          </cell>
          <cell r="K395">
            <v>0</v>
          </cell>
          <cell r="L395">
            <v>0</v>
          </cell>
          <cell r="M395">
            <v>112862.67</v>
          </cell>
          <cell r="N395">
            <v>279192.33</v>
          </cell>
          <cell r="O395">
            <v>0.28999999999999998</v>
          </cell>
        </row>
        <row r="396">
          <cell r="A396" t="str">
            <v>100.11.00.001-5100.01</v>
          </cell>
          <cell r="B396" t="str">
            <v>100</v>
          </cell>
          <cell r="C396" t="str">
            <v>11</v>
          </cell>
          <cell r="D396" t="str">
            <v>00</v>
          </cell>
          <cell r="E396" t="str">
            <v>001</v>
          </cell>
          <cell r="F396" t="str">
            <v>5100.01</v>
          </cell>
          <cell r="G396" t="str">
            <v>Benefits Retirement</v>
          </cell>
          <cell r="H396">
            <v>150460</v>
          </cell>
          <cell r="I396">
            <v>0</v>
          </cell>
          <cell r="J396">
            <v>150460</v>
          </cell>
          <cell r="K396">
            <v>0</v>
          </cell>
          <cell r="L396">
            <v>0</v>
          </cell>
          <cell r="M396">
            <v>46387.199999999997</v>
          </cell>
          <cell r="N396">
            <v>104072.8</v>
          </cell>
          <cell r="O396">
            <v>0.31</v>
          </cell>
        </row>
        <row r="397">
          <cell r="A397" t="str">
            <v>100.11.00.001-5100.02</v>
          </cell>
          <cell r="B397" t="str">
            <v>100</v>
          </cell>
          <cell r="C397" t="str">
            <v>11</v>
          </cell>
          <cell r="D397" t="str">
            <v>00</v>
          </cell>
          <cell r="E397" t="str">
            <v>001</v>
          </cell>
          <cell r="F397" t="str">
            <v>5100.02</v>
          </cell>
          <cell r="G397" t="str">
            <v>Benefits Health Insurance</v>
          </cell>
          <cell r="H397">
            <v>96765</v>
          </cell>
          <cell r="I397">
            <v>0</v>
          </cell>
          <cell r="J397">
            <v>96765</v>
          </cell>
          <cell r="K397">
            <v>0</v>
          </cell>
          <cell r="L397">
            <v>0</v>
          </cell>
          <cell r="M397">
            <v>22391.19</v>
          </cell>
          <cell r="N397">
            <v>74373.81</v>
          </cell>
          <cell r="O397">
            <v>0.23</v>
          </cell>
        </row>
        <row r="398">
          <cell r="A398" t="str">
            <v>100.11.00.001-5100.03</v>
          </cell>
          <cell r="B398" t="str">
            <v>100</v>
          </cell>
          <cell r="C398" t="str">
            <v>11</v>
          </cell>
          <cell r="D398" t="str">
            <v>00</v>
          </cell>
          <cell r="E398" t="str">
            <v>001</v>
          </cell>
          <cell r="F398" t="str">
            <v>5100.03</v>
          </cell>
          <cell r="G398" t="str">
            <v>Benefits Dental Insurance</v>
          </cell>
          <cell r="H398">
            <v>9685</v>
          </cell>
          <cell r="I398">
            <v>0</v>
          </cell>
          <cell r="J398">
            <v>9685</v>
          </cell>
          <cell r="K398">
            <v>0</v>
          </cell>
          <cell r="L398">
            <v>0</v>
          </cell>
          <cell r="M398">
            <v>1610.82</v>
          </cell>
          <cell r="N398">
            <v>8074.18</v>
          </cell>
          <cell r="O398">
            <v>0.17</v>
          </cell>
        </row>
        <row r="399">
          <cell r="A399" t="str">
            <v>100.11.00.001-5100.04</v>
          </cell>
          <cell r="B399" t="str">
            <v>100</v>
          </cell>
          <cell r="C399" t="str">
            <v>11</v>
          </cell>
          <cell r="D399" t="str">
            <v>00</v>
          </cell>
          <cell r="E399" t="str">
            <v>001</v>
          </cell>
          <cell r="F399" t="str">
            <v>5100.04</v>
          </cell>
          <cell r="G399" t="str">
            <v>Benefits Vision Insurance</v>
          </cell>
          <cell r="H399">
            <v>1435</v>
          </cell>
          <cell r="I399">
            <v>0</v>
          </cell>
          <cell r="J399">
            <v>1435</v>
          </cell>
          <cell r="K399">
            <v>0</v>
          </cell>
          <cell r="L399">
            <v>0</v>
          </cell>
          <cell r="M399">
            <v>272.54000000000002</v>
          </cell>
          <cell r="N399">
            <v>1162.46</v>
          </cell>
          <cell r="O399">
            <v>0.19</v>
          </cell>
        </row>
        <row r="400">
          <cell r="A400" t="str">
            <v>100.11.00.001-5100.05</v>
          </cell>
          <cell r="B400" t="str">
            <v>100</v>
          </cell>
          <cell r="C400" t="str">
            <v>11</v>
          </cell>
          <cell r="D400" t="str">
            <v>00</v>
          </cell>
          <cell r="E400" t="str">
            <v>001</v>
          </cell>
          <cell r="F400" t="str">
            <v>5100.05</v>
          </cell>
          <cell r="G400" t="str">
            <v>Benefits Life Insurance</v>
          </cell>
          <cell r="H400">
            <v>2010</v>
          </cell>
          <cell r="I400">
            <v>0</v>
          </cell>
          <cell r="J400">
            <v>2010</v>
          </cell>
          <cell r="K400">
            <v>0</v>
          </cell>
          <cell r="L400">
            <v>0</v>
          </cell>
          <cell r="M400">
            <v>408.34</v>
          </cell>
          <cell r="N400">
            <v>1601.66</v>
          </cell>
          <cell r="O400">
            <v>0.2</v>
          </cell>
        </row>
        <row r="401">
          <cell r="A401" t="str">
            <v>100.11.00.001-5100.06</v>
          </cell>
          <cell r="B401" t="str">
            <v>100</v>
          </cell>
          <cell r="C401" t="str">
            <v>11</v>
          </cell>
          <cell r="D401" t="str">
            <v>00</v>
          </cell>
          <cell r="E401" t="str">
            <v>001</v>
          </cell>
          <cell r="F401" t="str">
            <v>5100.06</v>
          </cell>
          <cell r="G401" t="str">
            <v>Benefits Worker's Comp</v>
          </cell>
          <cell r="H401">
            <v>38450</v>
          </cell>
          <cell r="I401">
            <v>0</v>
          </cell>
          <cell r="J401">
            <v>38450</v>
          </cell>
          <cell r="K401">
            <v>0</v>
          </cell>
          <cell r="L401">
            <v>0</v>
          </cell>
          <cell r="M401">
            <v>0</v>
          </cell>
          <cell r="N401">
            <v>38450</v>
          </cell>
          <cell r="O401">
            <v>0</v>
          </cell>
        </row>
        <row r="402">
          <cell r="A402" t="str">
            <v>100.11.00.001-5100.07</v>
          </cell>
          <cell r="B402" t="str">
            <v>100</v>
          </cell>
          <cell r="C402" t="str">
            <v>11</v>
          </cell>
          <cell r="D402" t="str">
            <v>00</v>
          </cell>
          <cell r="E402" t="str">
            <v>001</v>
          </cell>
          <cell r="F402" t="str">
            <v>5100.07</v>
          </cell>
          <cell r="G402" t="str">
            <v>Benefits Long Term Disability</v>
          </cell>
          <cell r="H402">
            <v>4270</v>
          </cell>
          <cell r="I402">
            <v>0</v>
          </cell>
          <cell r="J402">
            <v>4270</v>
          </cell>
          <cell r="K402">
            <v>0</v>
          </cell>
          <cell r="L402">
            <v>0</v>
          </cell>
          <cell r="M402">
            <v>730.07</v>
          </cell>
          <cell r="N402">
            <v>3539.93</v>
          </cell>
          <cell r="O402">
            <v>0.17</v>
          </cell>
        </row>
        <row r="403">
          <cell r="A403" t="str">
            <v>100.11.00.001-5100.08</v>
          </cell>
          <cell r="B403" t="str">
            <v>100</v>
          </cell>
          <cell r="C403" t="str">
            <v>11</v>
          </cell>
          <cell r="D403" t="str">
            <v>00</v>
          </cell>
          <cell r="E403" t="str">
            <v>001</v>
          </cell>
          <cell r="F403" t="str">
            <v>5100.08</v>
          </cell>
          <cell r="G403" t="str">
            <v>Benefits Deferred Compensation</v>
          </cell>
          <cell r="H403">
            <v>5400</v>
          </cell>
          <cell r="I403">
            <v>0</v>
          </cell>
          <cell r="J403">
            <v>5400</v>
          </cell>
          <cell r="K403">
            <v>0</v>
          </cell>
          <cell r="L403">
            <v>0</v>
          </cell>
          <cell r="M403">
            <v>425</v>
          </cell>
          <cell r="N403">
            <v>4975</v>
          </cell>
          <cell r="O403">
            <v>0.08</v>
          </cell>
        </row>
        <row r="404">
          <cell r="A404" t="str">
            <v>100.11.00.001-5100.09</v>
          </cell>
          <cell r="B404" t="str">
            <v>100</v>
          </cell>
          <cell r="C404" t="str">
            <v>11</v>
          </cell>
          <cell r="D404" t="str">
            <v>00</v>
          </cell>
          <cell r="E404" t="str">
            <v>001</v>
          </cell>
          <cell r="F404" t="str">
            <v>5100.09</v>
          </cell>
          <cell r="G404" t="str">
            <v>Benefits Unemployment Insurance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 t="str">
            <v>+++</v>
          </cell>
        </row>
        <row r="405">
          <cell r="A405" t="str">
            <v>100.11.00.001-5100.10</v>
          </cell>
          <cell r="B405" t="str">
            <v>100</v>
          </cell>
          <cell r="C405" t="str">
            <v>11</v>
          </cell>
          <cell r="D405" t="str">
            <v>00</v>
          </cell>
          <cell r="E405" t="str">
            <v>001</v>
          </cell>
          <cell r="F405" t="str">
            <v>5100.10</v>
          </cell>
          <cell r="G405" t="str">
            <v>Benefits Uniform Allowance</v>
          </cell>
          <cell r="H405">
            <v>5000</v>
          </cell>
          <cell r="I405">
            <v>0</v>
          </cell>
          <cell r="J405">
            <v>5000</v>
          </cell>
          <cell r="K405">
            <v>0</v>
          </cell>
          <cell r="L405">
            <v>0</v>
          </cell>
          <cell r="M405">
            <v>0</v>
          </cell>
          <cell r="N405">
            <v>5000</v>
          </cell>
          <cell r="O405">
            <v>0</v>
          </cell>
        </row>
        <row r="406">
          <cell r="A406" t="str">
            <v>100.11.00.001-5100.11</v>
          </cell>
          <cell r="B406" t="str">
            <v>100</v>
          </cell>
          <cell r="C406" t="str">
            <v>11</v>
          </cell>
          <cell r="D406" t="str">
            <v>00</v>
          </cell>
          <cell r="E406" t="str">
            <v>001</v>
          </cell>
          <cell r="F406" t="str">
            <v>5100.11</v>
          </cell>
          <cell r="G406" t="str">
            <v>Benefits Medicare</v>
          </cell>
          <cell r="H406">
            <v>18360</v>
          </cell>
          <cell r="I406">
            <v>0</v>
          </cell>
          <cell r="J406">
            <v>18360</v>
          </cell>
          <cell r="K406">
            <v>0</v>
          </cell>
          <cell r="L406">
            <v>0</v>
          </cell>
          <cell r="M406">
            <v>6710.92</v>
          </cell>
          <cell r="N406">
            <v>11649.08</v>
          </cell>
          <cell r="O406">
            <v>0.37</v>
          </cell>
        </row>
        <row r="407">
          <cell r="A407" t="str">
            <v>100.11.00.001-5100.12</v>
          </cell>
          <cell r="B407" t="str">
            <v>100</v>
          </cell>
          <cell r="C407" t="str">
            <v>11</v>
          </cell>
          <cell r="D407" t="str">
            <v>00</v>
          </cell>
          <cell r="E407" t="str">
            <v>001</v>
          </cell>
          <cell r="F407" t="str">
            <v>5100.12</v>
          </cell>
          <cell r="G407" t="str">
            <v>Benefits Annual Physical Exam</v>
          </cell>
          <cell r="H407">
            <v>4000</v>
          </cell>
          <cell r="I407">
            <v>0</v>
          </cell>
          <cell r="J407">
            <v>4000</v>
          </cell>
          <cell r="K407">
            <v>0</v>
          </cell>
          <cell r="L407">
            <v>0</v>
          </cell>
          <cell r="M407">
            <v>140</v>
          </cell>
          <cell r="N407">
            <v>3860</v>
          </cell>
          <cell r="O407">
            <v>0.04</v>
          </cell>
        </row>
        <row r="408">
          <cell r="A408" t="str">
            <v>100.11.00.001-5100.13</v>
          </cell>
          <cell r="B408" t="str">
            <v>100</v>
          </cell>
          <cell r="C408" t="str">
            <v>11</v>
          </cell>
          <cell r="D408" t="str">
            <v>00</v>
          </cell>
          <cell r="E408" t="str">
            <v>001</v>
          </cell>
          <cell r="F408" t="str">
            <v>5100.13</v>
          </cell>
          <cell r="G408" t="str">
            <v>Benefits Employee Assistance Program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 t="str">
            <v>+++</v>
          </cell>
        </row>
        <row r="409">
          <cell r="A409" t="str">
            <v>100.11.00.001-5100.14</v>
          </cell>
          <cell r="B409" t="str">
            <v>100</v>
          </cell>
          <cell r="C409" t="str">
            <v>11</v>
          </cell>
          <cell r="D409" t="str">
            <v>00</v>
          </cell>
          <cell r="E409" t="str">
            <v>001</v>
          </cell>
          <cell r="F409" t="str">
            <v>5100.14</v>
          </cell>
          <cell r="G409" t="str">
            <v>Benefits PPE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 t="str">
            <v>+++</v>
          </cell>
        </row>
        <row r="410">
          <cell r="A410" t="str">
            <v>100.11.00.001-5100.15</v>
          </cell>
          <cell r="B410" t="str">
            <v>100</v>
          </cell>
          <cell r="C410" t="str">
            <v>11</v>
          </cell>
          <cell r="D410" t="str">
            <v>00</v>
          </cell>
          <cell r="E410" t="str">
            <v>001</v>
          </cell>
          <cell r="F410" t="str">
            <v>5100.15</v>
          </cell>
          <cell r="G410" t="str">
            <v>Benefits Cell Phone Allowance</v>
          </cell>
          <cell r="H410">
            <v>6456</v>
          </cell>
          <cell r="I410">
            <v>0</v>
          </cell>
          <cell r="J410">
            <v>6456</v>
          </cell>
          <cell r="K410">
            <v>0</v>
          </cell>
          <cell r="L410">
            <v>0</v>
          </cell>
          <cell r="M410">
            <v>1434</v>
          </cell>
          <cell r="N410">
            <v>5022</v>
          </cell>
          <cell r="O410">
            <v>0.22</v>
          </cell>
        </row>
        <row r="411">
          <cell r="A411" t="str">
            <v>100.11.00.001-5100.17</v>
          </cell>
          <cell r="B411" t="str">
            <v>100</v>
          </cell>
          <cell r="C411" t="str">
            <v>11</v>
          </cell>
          <cell r="D411" t="str">
            <v>00</v>
          </cell>
          <cell r="E411" t="str">
            <v>001</v>
          </cell>
          <cell r="F411" t="str">
            <v>5100.17</v>
          </cell>
          <cell r="G411" t="str">
            <v>Benefits Other Post Employment Benefits</v>
          </cell>
          <cell r="H411">
            <v>396115</v>
          </cell>
          <cell r="I411">
            <v>0</v>
          </cell>
          <cell r="J411">
            <v>396115</v>
          </cell>
          <cell r="K411">
            <v>0</v>
          </cell>
          <cell r="L411">
            <v>0</v>
          </cell>
          <cell r="M411">
            <v>94981.91</v>
          </cell>
          <cell r="N411">
            <v>301133.09000000003</v>
          </cell>
          <cell r="O411">
            <v>0.24</v>
          </cell>
        </row>
        <row r="412">
          <cell r="A412" t="str">
            <v>100.11.00.001-6000.01</v>
          </cell>
          <cell r="B412" t="str">
            <v>100</v>
          </cell>
          <cell r="C412" t="str">
            <v>11</v>
          </cell>
          <cell r="D412" t="str">
            <v>00</v>
          </cell>
          <cell r="E412" t="str">
            <v>001</v>
          </cell>
          <cell r="F412" t="str">
            <v>6000.01</v>
          </cell>
          <cell r="G412" t="str">
            <v>Professional Services General</v>
          </cell>
          <cell r="H412">
            <v>15000</v>
          </cell>
          <cell r="I412">
            <v>0</v>
          </cell>
          <cell r="J412">
            <v>15000</v>
          </cell>
          <cell r="K412">
            <v>0</v>
          </cell>
          <cell r="L412">
            <v>2959.62</v>
          </cell>
          <cell r="M412">
            <v>5954.68</v>
          </cell>
          <cell r="N412">
            <v>6085.7</v>
          </cell>
          <cell r="O412">
            <v>0.59</v>
          </cell>
        </row>
        <row r="413">
          <cell r="A413" t="str">
            <v>100.11.00.001-6000.02</v>
          </cell>
          <cell r="B413" t="str">
            <v>100</v>
          </cell>
          <cell r="C413" t="str">
            <v>11</v>
          </cell>
          <cell r="D413" t="str">
            <v>00</v>
          </cell>
          <cell r="E413" t="str">
            <v>001</v>
          </cell>
          <cell r="F413" t="str">
            <v>6000.02</v>
          </cell>
          <cell r="G413" t="str">
            <v>Professional Services Fingerprint Fees</v>
          </cell>
          <cell r="H413">
            <v>30000</v>
          </cell>
          <cell r="I413">
            <v>0</v>
          </cell>
          <cell r="J413">
            <v>30000</v>
          </cell>
          <cell r="K413">
            <v>0</v>
          </cell>
          <cell r="L413">
            <v>0</v>
          </cell>
          <cell r="M413">
            <v>546</v>
          </cell>
          <cell r="N413">
            <v>29454</v>
          </cell>
          <cell r="O413">
            <v>0.02</v>
          </cell>
        </row>
        <row r="414">
          <cell r="A414" t="str">
            <v>100.11.00.001-6000.03</v>
          </cell>
          <cell r="B414" t="str">
            <v>100</v>
          </cell>
          <cell r="C414" t="str">
            <v>11</v>
          </cell>
          <cell r="D414" t="str">
            <v>00</v>
          </cell>
          <cell r="E414" t="str">
            <v>001</v>
          </cell>
          <cell r="F414" t="str">
            <v>6000.03</v>
          </cell>
          <cell r="G414" t="str">
            <v>Professional Services Range Rental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 t="str">
            <v>+++</v>
          </cell>
        </row>
        <row r="415">
          <cell r="A415" t="str">
            <v>100.11.00.001-6000.25</v>
          </cell>
          <cell r="B415" t="str">
            <v>100</v>
          </cell>
          <cell r="C415" t="str">
            <v>11</v>
          </cell>
          <cell r="D415" t="str">
            <v>00</v>
          </cell>
          <cell r="E415" t="str">
            <v>001</v>
          </cell>
          <cell r="F415" t="str">
            <v>6000.25</v>
          </cell>
          <cell r="G415" t="str">
            <v>Professional Services Traffic Enforcement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 t="str">
            <v>+++</v>
          </cell>
        </row>
        <row r="416">
          <cell r="A416" t="str">
            <v>100.11.00.001-6000.29</v>
          </cell>
          <cell r="B416" t="str">
            <v>100</v>
          </cell>
          <cell r="C416" t="str">
            <v>11</v>
          </cell>
          <cell r="D416" t="str">
            <v>00</v>
          </cell>
          <cell r="E416" t="str">
            <v>001</v>
          </cell>
          <cell r="F416" t="str">
            <v>6000.29</v>
          </cell>
          <cell r="G416" t="str">
            <v>Professional Services Recording Fees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 t="str">
            <v>+++</v>
          </cell>
        </row>
        <row r="417">
          <cell r="A417" t="str">
            <v>100.11.00.001-6100.01</v>
          </cell>
          <cell r="B417" t="str">
            <v>100</v>
          </cell>
          <cell r="C417" t="str">
            <v>11</v>
          </cell>
          <cell r="D417" t="str">
            <v>00</v>
          </cell>
          <cell r="E417" t="str">
            <v>001</v>
          </cell>
          <cell r="F417" t="str">
            <v>6100.01</v>
          </cell>
          <cell r="G417" t="str">
            <v>Utilities Electric</v>
          </cell>
          <cell r="H417">
            <v>85000</v>
          </cell>
          <cell r="I417">
            <v>0</v>
          </cell>
          <cell r="J417">
            <v>85000</v>
          </cell>
          <cell r="K417">
            <v>0</v>
          </cell>
          <cell r="L417">
            <v>0</v>
          </cell>
          <cell r="M417">
            <v>20455.27</v>
          </cell>
          <cell r="N417">
            <v>64544.73</v>
          </cell>
          <cell r="O417">
            <v>0.24</v>
          </cell>
        </row>
        <row r="418">
          <cell r="A418" t="str">
            <v>100.11.00.001-6100.02</v>
          </cell>
          <cell r="B418" t="str">
            <v>100</v>
          </cell>
          <cell r="C418" t="str">
            <v>11</v>
          </cell>
          <cell r="D418" t="str">
            <v>00</v>
          </cell>
          <cell r="E418" t="str">
            <v>001</v>
          </cell>
          <cell r="F418" t="str">
            <v>6100.02</v>
          </cell>
          <cell r="G418" t="str">
            <v>Utilities Telephone</v>
          </cell>
          <cell r="H418">
            <v>39000</v>
          </cell>
          <cell r="I418">
            <v>0</v>
          </cell>
          <cell r="J418">
            <v>39000</v>
          </cell>
          <cell r="K418">
            <v>0</v>
          </cell>
          <cell r="L418">
            <v>0</v>
          </cell>
          <cell r="M418">
            <v>7463.78</v>
          </cell>
          <cell r="N418">
            <v>31536.22</v>
          </cell>
          <cell r="O418">
            <v>0.19</v>
          </cell>
        </row>
        <row r="419">
          <cell r="A419" t="str">
            <v>100.11.00.001-6100.03</v>
          </cell>
          <cell r="B419" t="str">
            <v>100</v>
          </cell>
          <cell r="C419" t="str">
            <v>11</v>
          </cell>
          <cell r="D419" t="str">
            <v>00</v>
          </cell>
          <cell r="E419" t="str">
            <v>001</v>
          </cell>
          <cell r="F419" t="str">
            <v>6100.03</v>
          </cell>
          <cell r="G419" t="str">
            <v>Utilities Data Transmission / ISP</v>
          </cell>
          <cell r="H419">
            <v>500</v>
          </cell>
          <cell r="I419">
            <v>0</v>
          </cell>
          <cell r="J419">
            <v>500</v>
          </cell>
          <cell r="K419">
            <v>0</v>
          </cell>
          <cell r="L419">
            <v>0</v>
          </cell>
          <cell r="M419">
            <v>0</v>
          </cell>
          <cell r="N419">
            <v>500</v>
          </cell>
          <cell r="O419">
            <v>0</v>
          </cell>
        </row>
        <row r="420">
          <cell r="A420" t="str">
            <v>100.11.00.001-6100.05</v>
          </cell>
          <cell r="B420" t="str">
            <v>100</v>
          </cell>
          <cell r="C420" t="str">
            <v>11</v>
          </cell>
          <cell r="D420" t="str">
            <v>00</v>
          </cell>
          <cell r="E420" t="str">
            <v>001</v>
          </cell>
          <cell r="F420" t="str">
            <v>6100.05</v>
          </cell>
          <cell r="G420" t="str">
            <v>Utilities Cable</v>
          </cell>
          <cell r="H420">
            <v>800</v>
          </cell>
          <cell r="I420">
            <v>0</v>
          </cell>
          <cell r="J420">
            <v>800</v>
          </cell>
          <cell r="K420">
            <v>0</v>
          </cell>
          <cell r="L420">
            <v>0</v>
          </cell>
          <cell r="M420">
            <v>183.95</v>
          </cell>
          <cell r="N420">
            <v>616.04999999999995</v>
          </cell>
          <cell r="O420">
            <v>0.23</v>
          </cell>
        </row>
        <row r="421">
          <cell r="A421" t="str">
            <v>100.11.00.001-6200.01</v>
          </cell>
          <cell r="B421" t="str">
            <v>100</v>
          </cell>
          <cell r="C421" t="str">
            <v>11</v>
          </cell>
          <cell r="D421" t="str">
            <v>00</v>
          </cell>
          <cell r="E421" t="str">
            <v>001</v>
          </cell>
          <cell r="F421" t="str">
            <v>6200.01</v>
          </cell>
          <cell r="G421" t="str">
            <v>Supplies Office</v>
          </cell>
          <cell r="H421">
            <v>15000</v>
          </cell>
          <cell r="I421">
            <v>0</v>
          </cell>
          <cell r="J421">
            <v>15000</v>
          </cell>
          <cell r="K421">
            <v>0</v>
          </cell>
          <cell r="L421">
            <v>0</v>
          </cell>
          <cell r="M421">
            <v>1307.5</v>
          </cell>
          <cell r="N421">
            <v>13692.5</v>
          </cell>
          <cell r="O421">
            <v>0.09</v>
          </cell>
        </row>
        <row r="422">
          <cell r="A422" t="str">
            <v>100.11.00.001-6200.02</v>
          </cell>
          <cell r="B422" t="str">
            <v>100</v>
          </cell>
          <cell r="C422" t="str">
            <v>11</v>
          </cell>
          <cell r="D422" t="str">
            <v>00</v>
          </cell>
          <cell r="E422" t="str">
            <v>001</v>
          </cell>
          <cell r="F422" t="str">
            <v>6200.02</v>
          </cell>
          <cell r="G422" t="str">
            <v>Supplies Special Department</v>
          </cell>
          <cell r="H422">
            <v>40000</v>
          </cell>
          <cell r="I422">
            <v>0</v>
          </cell>
          <cell r="J422">
            <v>40000</v>
          </cell>
          <cell r="K422">
            <v>0</v>
          </cell>
          <cell r="L422">
            <v>0</v>
          </cell>
          <cell r="M422">
            <v>2875.93</v>
          </cell>
          <cell r="N422">
            <v>37124.07</v>
          </cell>
          <cell r="O422">
            <v>7.0000000000000007E-2</v>
          </cell>
        </row>
        <row r="423">
          <cell r="A423" t="str">
            <v>100.11.00.001-6200.03</v>
          </cell>
          <cell r="B423" t="str">
            <v>100</v>
          </cell>
          <cell r="C423" t="str">
            <v>11</v>
          </cell>
          <cell r="D423" t="str">
            <v>00</v>
          </cell>
          <cell r="E423" t="str">
            <v>001</v>
          </cell>
          <cell r="F423" t="str">
            <v>6200.03</v>
          </cell>
          <cell r="G423" t="str">
            <v>Supplies Copier Maintenance &amp; Supplies</v>
          </cell>
          <cell r="H423">
            <v>16000</v>
          </cell>
          <cell r="I423">
            <v>0</v>
          </cell>
          <cell r="J423">
            <v>16000</v>
          </cell>
          <cell r="K423">
            <v>0</v>
          </cell>
          <cell r="L423">
            <v>0</v>
          </cell>
          <cell r="M423">
            <v>2550.25</v>
          </cell>
          <cell r="N423">
            <v>13449.75</v>
          </cell>
          <cell r="O423">
            <v>0.16</v>
          </cell>
        </row>
        <row r="424">
          <cell r="A424" t="str">
            <v>100.11.00.001-6200.05</v>
          </cell>
          <cell r="B424" t="str">
            <v>100</v>
          </cell>
          <cell r="C424" t="str">
            <v>11</v>
          </cell>
          <cell r="D424" t="str">
            <v>00</v>
          </cell>
          <cell r="E424" t="str">
            <v>001</v>
          </cell>
          <cell r="F424" t="str">
            <v>6200.05</v>
          </cell>
          <cell r="G424" t="str">
            <v>Supplies Gasoline</v>
          </cell>
          <cell r="H424">
            <v>10500</v>
          </cell>
          <cell r="I424">
            <v>0</v>
          </cell>
          <cell r="J424">
            <v>10500</v>
          </cell>
          <cell r="K424">
            <v>0</v>
          </cell>
          <cell r="L424">
            <v>0</v>
          </cell>
          <cell r="M424">
            <v>0</v>
          </cell>
          <cell r="N424">
            <v>10500</v>
          </cell>
          <cell r="O424">
            <v>0</v>
          </cell>
        </row>
        <row r="425">
          <cell r="A425" t="str">
            <v>100.11.00.001-6200.07</v>
          </cell>
          <cell r="B425" t="str">
            <v>100</v>
          </cell>
          <cell r="C425" t="str">
            <v>11</v>
          </cell>
          <cell r="D425" t="str">
            <v>00</v>
          </cell>
          <cell r="E425" t="str">
            <v>001</v>
          </cell>
          <cell r="F425" t="str">
            <v>6200.07</v>
          </cell>
          <cell r="G425" t="str">
            <v>Supplies Radio Communication &amp; Maint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 t="str">
            <v>+++</v>
          </cell>
        </row>
        <row r="426">
          <cell r="A426" t="str">
            <v>100.11.00.001-6200.08</v>
          </cell>
          <cell r="B426" t="str">
            <v>100</v>
          </cell>
          <cell r="C426" t="str">
            <v>11</v>
          </cell>
          <cell r="D426" t="str">
            <v>00</v>
          </cell>
          <cell r="E426" t="str">
            <v>001</v>
          </cell>
          <cell r="F426" t="str">
            <v>6200.08</v>
          </cell>
          <cell r="G426" t="str">
            <v>Supplies Uniforms</v>
          </cell>
          <cell r="H426">
            <v>7400</v>
          </cell>
          <cell r="I426">
            <v>0</v>
          </cell>
          <cell r="J426">
            <v>7400</v>
          </cell>
          <cell r="K426">
            <v>0</v>
          </cell>
          <cell r="L426">
            <v>0</v>
          </cell>
          <cell r="M426">
            <v>739.8</v>
          </cell>
          <cell r="N426">
            <v>6660.2</v>
          </cell>
          <cell r="O426">
            <v>0.1</v>
          </cell>
        </row>
        <row r="427">
          <cell r="A427" t="str">
            <v>100.11.00.001-6200.09</v>
          </cell>
          <cell r="B427" t="str">
            <v>100</v>
          </cell>
          <cell r="C427" t="str">
            <v>11</v>
          </cell>
          <cell r="D427" t="str">
            <v>00</v>
          </cell>
          <cell r="E427" t="str">
            <v>001</v>
          </cell>
          <cell r="F427" t="str">
            <v>6200.09</v>
          </cell>
          <cell r="G427" t="str">
            <v>Supplies Data Processing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 t="str">
            <v>+++</v>
          </cell>
        </row>
        <row r="428">
          <cell r="A428" t="str">
            <v>100.11.00.001-6210.01</v>
          </cell>
          <cell r="B428" t="str">
            <v>100</v>
          </cell>
          <cell r="C428" t="str">
            <v>11</v>
          </cell>
          <cell r="D428" t="str">
            <v>00</v>
          </cell>
          <cell r="E428" t="str">
            <v>001</v>
          </cell>
          <cell r="F428" t="str">
            <v>6210.01</v>
          </cell>
          <cell r="G428" t="str">
            <v>Supplies-Police Crime Prevention</v>
          </cell>
          <cell r="H428">
            <v>3000</v>
          </cell>
          <cell r="I428">
            <v>0</v>
          </cell>
          <cell r="J428">
            <v>3000</v>
          </cell>
          <cell r="K428">
            <v>0</v>
          </cell>
          <cell r="L428">
            <v>0</v>
          </cell>
          <cell r="M428">
            <v>0</v>
          </cell>
          <cell r="N428">
            <v>3000</v>
          </cell>
          <cell r="O428">
            <v>0</v>
          </cell>
        </row>
        <row r="429">
          <cell r="A429" t="str">
            <v>100.11.00.001-6210.02</v>
          </cell>
          <cell r="B429" t="str">
            <v>100</v>
          </cell>
          <cell r="C429" t="str">
            <v>11</v>
          </cell>
          <cell r="D429" t="str">
            <v>00</v>
          </cell>
          <cell r="E429" t="str">
            <v>001</v>
          </cell>
          <cell r="F429" t="str">
            <v>6210.02</v>
          </cell>
          <cell r="G429" t="str">
            <v>Supplies-Police Training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 t="str">
            <v>+++</v>
          </cell>
        </row>
        <row r="430">
          <cell r="A430" t="str">
            <v>100.11.00.001-6210.03</v>
          </cell>
          <cell r="B430" t="str">
            <v>100</v>
          </cell>
          <cell r="C430" t="str">
            <v>11</v>
          </cell>
          <cell r="D430" t="str">
            <v>00</v>
          </cell>
          <cell r="E430" t="str">
            <v>001</v>
          </cell>
          <cell r="F430" t="str">
            <v>6210.03</v>
          </cell>
          <cell r="G430" t="str">
            <v>Supplies-Police K-9 Training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 t="str">
            <v>+++</v>
          </cell>
        </row>
        <row r="431">
          <cell r="A431" t="str">
            <v>100.11.00.001-6210.04</v>
          </cell>
          <cell r="B431" t="str">
            <v>100</v>
          </cell>
          <cell r="C431" t="str">
            <v>11</v>
          </cell>
          <cell r="D431" t="str">
            <v>00</v>
          </cell>
          <cell r="E431" t="str">
            <v>001</v>
          </cell>
          <cell r="F431" t="str">
            <v>6210.04</v>
          </cell>
          <cell r="G431" t="str">
            <v>Supplies-Police Ballistic Shields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 t="str">
            <v>+++</v>
          </cell>
        </row>
        <row r="432">
          <cell r="A432" t="str">
            <v>100.11.00.001-6210.05</v>
          </cell>
          <cell r="B432" t="str">
            <v>100</v>
          </cell>
          <cell r="C432" t="str">
            <v>11</v>
          </cell>
          <cell r="D432" t="str">
            <v>00</v>
          </cell>
          <cell r="E432" t="str">
            <v>001</v>
          </cell>
          <cell r="F432" t="str">
            <v>6210.05</v>
          </cell>
          <cell r="G432" t="str">
            <v>Supplies-Police Auto Theft Prosecution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 t="str">
            <v>+++</v>
          </cell>
        </row>
        <row r="433">
          <cell r="A433" t="str">
            <v>100.11.00.001-6210.06</v>
          </cell>
          <cell r="B433" t="str">
            <v>100</v>
          </cell>
          <cell r="C433" t="str">
            <v>11</v>
          </cell>
          <cell r="D433" t="str">
            <v>00</v>
          </cell>
          <cell r="E433" t="str">
            <v>001</v>
          </cell>
          <cell r="F433" t="str">
            <v>6210.06</v>
          </cell>
          <cell r="G433" t="str">
            <v>Supplies-Police Underage Drinking Education</v>
          </cell>
          <cell r="H433">
            <v>2000</v>
          </cell>
          <cell r="I433">
            <v>0</v>
          </cell>
          <cell r="J433">
            <v>2000</v>
          </cell>
          <cell r="K433">
            <v>0</v>
          </cell>
          <cell r="L433">
            <v>0</v>
          </cell>
          <cell r="M433">
            <v>0</v>
          </cell>
          <cell r="N433">
            <v>2000</v>
          </cell>
          <cell r="O433">
            <v>0</v>
          </cell>
        </row>
        <row r="434">
          <cell r="A434" t="str">
            <v>100.11.00.001-6210.09</v>
          </cell>
          <cell r="B434" t="str">
            <v>100</v>
          </cell>
          <cell r="C434" t="str">
            <v>11</v>
          </cell>
          <cell r="D434" t="str">
            <v>00</v>
          </cell>
          <cell r="E434" t="str">
            <v>001</v>
          </cell>
          <cell r="F434" t="str">
            <v>6210.09</v>
          </cell>
          <cell r="G434" t="str">
            <v>Supplies-Police Special Investigation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 t="str">
            <v>+++</v>
          </cell>
        </row>
        <row r="435">
          <cell r="A435" t="str">
            <v>100.11.00.001-6210.10</v>
          </cell>
          <cell r="B435" t="str">
            <v>100</v>
          </cell>
          <cell r="C435" t="str">
            <v>11</v>
          </cell>
          <cell r="D435" t="str">
            <v>00</v>
          </cell>
          <cell r="E435" t="str">
            <v>001</v>
          </cell>
          <cell r="F435" t="str">
            <v>6210.10</v>
          </cell>
          <cell r="G435" t="str">
            <v>Supplies-Police Street Beat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 t="str">
            <v>+++</v>
          </cell>
        </row>
        <row r="436">
          <cell r="A436" t="str">
            <v>100.11.00.001-6210.11</v>
          </cell>
          <cell r="B436" t="str">
            <v>100</v>
          </cell>
          <cell r="C436" t="str">
            <v>11</v>
          </cell>
          <cell r="D436" t="str">
            <v>00</v>
          </cell>
          <cell r="E436" t="str">
            <v>001</v>
          </cell>
          <cell r="F436" t="str">
            <v>6210.11</v>
          </cell>
          <cell r="G436" t="str">
            <v>Supplies-Police CERT Funds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 t="str">
            <v>+++</v>
          </cell>
        </row>
        <row r="437">
          <cell r="A437" t="str">
            <v>100.11.00.001-6300.01</v>
          </cell>
          <cell r="B437" t="str">
            <v>100</v>
          </cell>
          <cell r="C437" t="str">
            <v>11</v>
          </cell>
          <cell r="D437" t="str">
            <v>00</v>
          </cell>
          <cell r="E437" t="str">
            <v>001</v>
          </cell>
          <cell r="F437" t="str">
            <v>6300.01</v>
          </cell>
          <cell r="G437" t="str">
            <v>Dues &amp; Subscriptions Memberships</v>
          </cell>
          <cell r="H437">
            <v>4000</v>
          </cell>
          <cell r="I437">
            <v>0</v>
          </cell>
          <cell r="J437">
            <v>4000</v>
          </cell>
          <cell r="K437">
            <v>0</v>
          </cell>
          <cell r="L437">
            <v>0</v>
          </cell>
          <cell r="M437">
            <v>443</v>
          </cell>
          <cell r="N437">
            <v>3557</v>
          </cell>
          <cell r="O437">
            <v>0.11</v>
          </cell>
        </row>
        <row r="438">
          <cell r="A438" t="str">
            <v>100.11.00.001-6300.02</v>
          </cell>
          <cell r="B438" t="str">
            <v>100</v>
          </cell>
          <cell r="C438" t="str">
            <v>11</v>
          </cell>
          <cell r="D438" t="str">
            <v>00</v>
          </cell>
          <cell r="E438" t="str">
            <v>001</v>
          </cell>
          <cell r="F438" t="str">
            <v>6300.02</v>
          </cell>
          <cell r="G438" t="str">
            <v>Dues &amp; Subscriptions Publications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 t="str">
            <v>+++</v>
          </cell>
        </row>
        <row r="439">
          <cell r="A439" t="str">
            <v>100.11.00.001-6350.01</v>
          </cell>
          <cell r="B439" t="str">
            <v>100</v>
          </cell>
          <cell r="C439" t="str">
            <v>11</v>
          </cell>
          <cell r="D439" t="str">
            <v>00</v>
          </cell>
          <cell r="E439" t="str">
            <v>001</v>
          </cell>
          <cell r="F439" t="str">
            <v>6350.01</v>
          </cell>
          <cell r="G439" t="str">
            <v>Maintenance Agreements &amp; Licenses License/Software Maintenance</v>
          </cell>
          <cell r="H439">
            <v>12000</v>
          </cell>
          <cell r="I439">
            <v>0</v>
          </cell>
          <cell r="J439">
            <v>12000</v>
          </cell>
          <cell r="K439">
            <v>0</v>
          </cell>
          <cell r="L439">
            <v>0</v>
          </cell>
          <cell r="M439">
            <v>934.75</v>
          </cell>
          <cell r="N439">
            <v>11065.25</v>
          </cell>
          <cell r="O439">
            <v>0.08</v>
          </cell>
        </row>
        <row r="440">
          <cell r="A440" t="str">
            <v>100.11.00.001-6400.01</v>
          </cell>
          <cell r="B440" t="str">
            <v>100</v>
          </cell>
          <cell r="C440" t="str">
            <v>11</v>
          </cell>
          <cell r="D440" t="str">
            <v>00</v>
          </cell>
          <cell r="E440" t="str">
            <v>001</v>
          </cell>
          <cell r="F440" t="str">
            <v>6400.01</v>
          </cell>
          <cell r="G440" t="str">
            <v>Repairs &amp; Maintenance Building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 t="str">
            <v>+++</v>
          </cell>
        </row>
        <row r="441">
          <cell r="A441" t="str">
            <v>100.11.00.001-6400.02</v>
          </cell>
          <cell r="B441" t="str">
            <v>100</v>
          </cell>
          <cell r="C441" t="str">
            <v>11</v>
          </cell>
          <cell r="D441" t="str">
            <v>00</v>
          </cell>
          <cell r="E441" t="str">
            <v>001</v>
          </cell>
          <cell r="F441" t="str">
            <v>6400.02</v>
          </cell>
          <cell r="G441" t="str">
            <v>Repairs &amp; Maintenance Minor Equipment/Other</v>
          </cell>
          <cell r="H441">
            <v>400</v>
          </cell>
          <cell r="I441">
            <v>0</v>
          </cell>
          <cell r="J441">
            <v>400</v>
          </cell>
          <cell r="K441">
            <v>0</v>
          </cell>
          <cell r="L441">
            <v>0</v>
          </cell>
          <cell r="M441">
            <v>0</v>
          </cell>
          <cell r="N441">
            <v>400</v>
          </cell>
          <cell r="O441">
            <v>0</v>
          </cell>
        </row>
        <row r="442">
          <cell r="A442" t="str">
            <v>100.11.00.001-6400.03</v>
          </cell>
          <cell r="B442" t="str">
            <v>100</v>
          </cell>
          <cell r="C442" t="str">
            <v>11</v>
          </cell>
          <cell r="D442" t="str">
            <v>00</v>
          </cell>
          <cell r="E442" t="str">
            <v>001</v>
          </cell>
          <cell r="F442" t="str">
            <v>6400.03</v>
          </cell>
          <cell r="G442" t="str">
            <v>Repairs &amp; Maintenance Major Repair &amp; Contingency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 t="str">
            <v>+++</v>
          </cell>
        </row>
        <row r="443">
          <cell r="A443" t="str">
            <v>100.11.00.001-6400.04</v>
          </cell>
          <cell r="B443" t="str">
            <v>100</v>
          </cell>
          <cell r="C443" t="str">
            <v>11</v>
          </cell>
          <cell r="D443" t="str">
            <v>00</v>
          </cell>
          <cell r="E443" t="str">
            <v>001</v>
          </cell>
          <cell r="F443" t="str">
            <v>6400.04</v>
          </cell>
          <cell r="G443" t="str">
            <v>Repairs &amp; Maintenance Equipment Rental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 t="str">
            <v>+++</v>
          </cell>
        </row>
        <row r="444">
          <cell r="A444" t="str">
            <v>100.11.00.001-6400.05</v>
          </cell>
          <cell r="B444" t="str">
            <v>100</v>
          </cell>
          <cell r="C444" t="str">
            <v>11</v>
          </cell>
          <cell r="D444" t="str">
            <v>00</v>
          </cell>
          <cell r="E444" t="str">
            <v>001</v>
          </cell>
          <cell r="F444" t="str">
            <v>6400.05</v>
          </cell>
          <cell r="G444" t="str">
            <v>Repairs &amp; Maintenance Vehicle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 t="str">
            <v>+++</v>
          </cell>
        </row>
        <row r="445">
          <cell r="A445" t="str">
            <v>100.11.00.001-6400.07</v>
          </cell>
          <cell r="B445" t="str">
            <v>100</v>
          </cell>
          <cell r="C445" t="str">
            <v>11</v>
          </cell>
          <cell r="D445" t="str">
            <v>00</v>
          </cell>
          <cell r="E445" t="str">
            <v>001</v>
          </cell>
          <cell r="F445" t="str">
            <v>6400.07</v>
          </cell>
          <cell r="G445" t="str">
            <v>Repairs &amp; Maintenance Radio Communication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 t="str">
            <v>+++</v>
          </cell>
        </row>
        <row r="446">
          <cell r="A446" t="str">
            <v>100.11.00.001-6400.16</v>
          </cell>
          <cell r="B446" t="str">
            <v>100</v>
          </cell>
          <cell r="C446" t="str">
            <v>11</v>
          </cell>
          <cell r="D446" t="str">
            <v>00</v>
          </cell>
          <cell r="E446" t="str">
            <v>001</v>
          </cell>
          <cell r="F446" t="str">
            <v>6400.16</v>
          </cell>
          <cell r="G446" t="str">
            <v>Repairs &amp; Maintenance Range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 t="str">
            <v>+++</v>
          </cell>
        </row>
        <row r="447">
          <cell r="A447" t="str">
            <v>100.11.00.001-6400.19</v>
          </cell>
          <cell r="B447" t="str">
            <v>100</v>
          </cell>
          <cell r="C447" t="str">
            <v>11</v>
          </cell>
          <cell r="D447" t="str">
            <v>00</v>
          </cell>
          <cell r="E447" t="str">
            <v>001</v>
          </cell>
          <cell r="F447" t="str">
            <v>6400.19</v>
          </cell>
          <cell r="G447" t="str">
            <v>Repairs &amp; Maintenance Testing/Certifications</v>
          </cell>
          <cell r="H447">
            <v>2500</v>
          </cell>
          <cell r="I447">
            <v>0</v>
          </cell>
          <cell r="J447">
            <v>2500</v>
          </cell>
          <cell r="K447">
            <v>0</v>
          </cell>
          <cell r="L447">
            <v>0</v>
          </cell>
          <cell r="M447">
            <v>937</v>
          </cell>
          <cell r="N447">
            <v>1563</v>
          </cell>
          <cell r="O447">
            <v>0.37</v>
          </cell>
        </row>
        <row r="448">
          <cell r="A448" t="str">
            <v>100.11.00.001-6400.20</v>
          </cell>
          <cell r="B448" t="str">
            <v>100</v>
          </cell>
          <cell r="C448" t="str">
            <v>11</v>
          </cell>
          <cell r="D448" t="str">
            <v>00</v>
          </cell>
          <cell r="E448" t="str">
            <v>001</v>
          </cell>
          <cell r="F448" t="str">
            <v>6400.20</v>
          </cell>
          <cell r="G448" t="str">
            <v>Repairs &amp; Maintenance Property Maintenance</v>
          </cell>
          <cell r="H448">
            <v>1000</v>
          </cell>
          <cell r="I448">
            <v>0</v>
          </cell>
          <cell r="J448">
            <v>1000</v>
          </cell>
          <cell r="K448">
            <v>0</v>
          </cell>
          <cell r="L448">
            <v>0</v>
          </cell>
          <cell r="M448">
            <v>82</v>
          </cell>
          <cell r="N448">
            <v>918</v>
          </cell>
          <cell r="O448">
            <v>0.08</v>
          </cell>
        </row>
        <row r="449">
          <cell r="A449" t="str">
            <v>100.11.00.001-6500.04</v>
          </cell>
          <cell r="B449" t="str">
            <v>100</v>
          </cell>
          <cell r="C449" t="str">
            <v>11</v>
          </cell>
          <cell r="D449" t="str">
            <v>00</v>
          </cell>
          <cell r="E449" t="str">
            <v>001</v>
          </cell>
          <cell r="F449" t="str">
            <v>6500.04</v>
          </cell>
          <cell r="G449" t="str">
            <v>Claims &amp; Insurance Insurance Premiums</v>
          </cell>
          <cell r="H449">
            <v>506970</v>
          </cell>
          <cell r="I449">
            <v>0</v>
          </cell>
          <cell r="J449">
            <v>506970</v>
          </cell>
          <cell r="K449">
            <v>0</v>
          </cell>
          <cell r="L449">
            <v>0</v>
          </cell>
          <cell r="M449">
            <v>0</v>
          </cell>
          <cell r="N449">
            <v>506970</v>
          </cell>
          <cell r="O449">
            <v>0</v>
          </cell>
        </row>
        <row r="450">
          <cell r="A450" t="str">
            <v>100.11.00.001-6600.01</v>
          </cell>
          <cell r="B450" t="str">
            <v>100</v>
          </cell>
          <cell r="C450" t="str">
            <v>11</v>
          </cell>
          <cell r="D450" t="str">
            <v>00</v>
          </cell>
          <cell r="E450" t="str">
            <v>001</v>
          </cell>
          <cell r="F450" t="str">
            <v>6600.01</v>
          </cell>
          <cell r="G450" t="str">
            <v>Administrative Expenses Meetings</v>
          </cell>
          <cell r="H450">
            <v>500</v>
          </cell>
          <cell r="I450">
            <v>0</v>
          </cell>
          <cell r="J450">
            <v>500</v>
          </cell>
          <cell r="K450">
            <v>0</v>
          </cell>
          <cell r="L450">
            <v>0</v>
          </cell>
          <cell r="M450">
            <v>0</v>
          </cell>
          <cell r="N450">
            <v>500</v>
          </cell>
          <cell r="O450">
            <v>0</v>
          </cell>
        </row>
        <row r="451">
          <cell r="A451" t="str">
            <v>100.11.00.001-6600.02</v>
          </cell>
          <cell r="B451" t="str">
            <v>100</v>
          </cell>
          <cell r="C451" t="str">
            <v>11</v>
          </cell>
          <cell r="D451" t="str">
            <v>00</v>
          </cell>
          <cell r="E451" t="str">
            <v>001</v>
          </cell>
          <cell r="F451" t="str">
            <v>6600.02</v>
          </cell>
          <cell r="G451" t="str">
            <v>Administrative Expenses Investigation Travel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 t="str">
            <v>+++</v>
          </cell>
        </row>
        <row r="452">
          <cell r="A452" t="str">
            <v>100.11.00.001-6600.03</v>
          </cell>
          <cell r="B452" t="str">
            <v>100</v>
          </cell>
          <cell r="C452" t="str">
            <v>11</v>
          </cell>
          <cell r="D452" t="str">
            <v>00</v>
          </cell>
          <cell r="E452" t="str">
            <v>001</v>
          </cell>
          <cell r="F452" t="str">
            <v>6600.03</v>
          </cell>
          <cell r="G452" t="str">
            <v>Administrative Expenses Mileage Reimbursement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 t="str">
            <v>+++</v>
          </cell>
        </row>
        <row r="453">
          <cell r="A453" t="str">
            <v>100.11.00.001-6600.04</v>
          </cell>
          <cell r="B453" t="str">
            <v>100</v>
          </cell>
          <cell r="C453" t="str">
            <v>11</v>
          </cell>
          <cell r="D453" t="str">
            <v>00</v>
          </cell>
          <cell r="E453" t="str">
            <v>001</v>
          </cell>
          <cell r="F453" t="str">
            <v>6600.04</v>
          </cell>
          <cell r="G453" t="str">
            <v>Administrative Expenses Training/Conferences</v>
          </cell>
          <cell r="H453">
            <v>20000</v>
          </cell>
          <cell r="I453">
            <v>0</v>
          </cell>
          <cell r="J453">
            <v>20000</v>
          </cell>
          <cell r="K453">
            <v>0</v>
          </cell>
          <cell r="L453">
            <v>0</v>
          </cell>
          <cell r="M453">
            <v>-491.75</v>
          </cell>
          <cell r="N453">
            <v>20491.75</v>
          </cell>
          <cell r="O453">
            <v>-0.02</v>
          </cell>
        </row>
        <row r="454">
          <cell r="A454" t="str">
            <v>100.11.00.001-6600.07</v>
          </cell>
          <cell r="B454" t="str">
            <v>100</v>
          </cell>
          <cell r="C454" t="str">
            <v>11</v>
          </cell>
          <cell r="D454" t="str">
            <v>00</v>
          </cell>
          <cell r="E454" t="str">
            <v>001</v>
          </cell>
          <cell r="F454" t="str">
            <v>6600.07</v>
          </cell>
          <cell r="G454" t="str">
            <v>Administrative Expenses Employee Recruitment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3766.1</v>
          </cell>
          <cell r="N454">
            <v>-3766.1</v>
          </cell>
          <cell r="O454" t="str">
            <v>+++</v>
          </cell>
        </row>
        <row r="455">
          <cell r="A455" t="str">
            <v>100.11.00.001-6600.30</v>
          </cell>
          <cell r="B455" t="str">
            <v>100</v>
          </cell>
          <cell r="C455" t="str">
            <v>11</v>
          </cell>
          <cell r="D455" t="str">
            <v>00</v>
          </cell>
          <cell r="E455" t="str">
            <v>001</v>
          </cell>
          <cell r="F455" t="str">
            <v>6600.30</v>
          </cell>
          <cell r="G455" t="str">
            <v>Administrative Expenses Other Expenses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 t="str">
            <v>+++</v>
          </cell>
        </row>
        <row r="456">
          <cell r="A456" t="str">
            <v>100.11.00.001-6600.33</v>
          </cell>
          <cell r="B456" t="str">
            <v>100</v>
          </cell>
          <cell r="C456" t="str">
            <v>11</v>
          </cell>
          <cell r="D456" t="str">
            <v>00</v>
          </cell>
          <cell r="E456" t="str">
            <v>001</v>
          </cell>
          <cell r="F456" t="str">
            <v>6600.33</v>
          </cell>
          <cell r="G456" t="str">
            <v>Administrative Expenses POST Training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 t="str">
            <v>+++</v>
          </cell>
        </row>
        <row r="457">
          <cell r="A457" t="str">
            <v>100.11.00.001-7000.03</v>
          </cell>
          <cell r="B457" t="str">
            <v>100</v>
          </cell>
          <cell r="C457" t="str">
            <v>11</v>
          </cell>
          <cell r="D457" t="str">
            <v>00</v>
          </cell>
          <cell r="E457" t="str">
            <v>001</v>
          </cell>
          <cell r="F457" t="str">
            <v>7000.03</v>
          </cell>
          <cell r="G457" t="str">
            <v>Capital Outlay Operations Equip-Minor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 t="str">
            <v>+++</v>
          </cell>
        </row>
        <row r="458">
          <cell r="A458" t="str">
            <v>100.11.00.001-7000.04</v>
          </cell>
          <cell r="B458" t="str">
            <v>100</v>
          </cell>
          <cell r="C458" t="str">
            <v>11</v>
          </cell>
          <cell r="D458" t="str">
            <v>00</v>
          </cell>
          <cell r="E458" t="str">
            <v>001</v>
          </cell>
          <cell r="F458" t="str">
            <v>7000.04</v>
          </cell>
          <cell r="G458" t="str">
            <v>Capital Outlay Operations Equipment-Major</v>
          </cell>
          <cell r="H458">
            <v>0</v>
          </cell>
          <cell r="I458">
            <v>206752</v>
          </cell>
          <cell r="J458">
            <v>206752</v>
          </cell>
          <cell r="K458">
            <v>0</v>
          </cell>
          <cell r="L458">
            <v>12557</v>
          </cell>
          <cell r="M458">
            <v>166645.88</v>
          </cell>
          <cell r="N458">
            <v>27549.119999999999</v>
          </cell>
          <cell r="O458">
            <v>0.87</v>
          </cell>
        </row>
        <row r="459">
          <cell r="A459" t="str">
            <v>100.11.00.001-7000.05</v>
          </cell>
          <cell r="B459" t="str">
            <v>100</v>
          </cell>
          <cell r="C459" t="str">
            <v>11</v>
          </cell>
          <cell r="D459" t="str">
            <v>00</v>
          </cell>
          <cell r="E459" t="str">
            <v>001</v>
          </cell>
          <cell r="F459" t="str">
            <v>7000.05</v>
          </cell>
          <cell r="G459" t="str">
            <v>Capital Outlay Operations Apparatus-Minor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 t="str">
            <v>+++</v>
          </cell>
        </row>
        <row r="460">
          <cell r="A460" t="str">
            <v>100.11.00.001-7000.12</v>
          </cell>
          <cell r="B460" t="str">
            <v>100</v>
          </cell>
          <cell r="C460" t="str">
            <v>11</v>
          </cell>
          <cell r="D460" t="str">
            <v>00</v>
          </cell>
          <cell r="E460" t="str">
            <v>001</v>
          </cell>
          <cell r="F460" t="str">
            <v>7000.12</v>
          </cell>
          <cell r="G460" t="str">
            <v>Capital Outlay Furniture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 t="str">
            <v>+++</v>
          </cell>
        </row>
        <row r="461">
          <cell r="A461" t="str">
            <v>100.11.00.001-7000.99</v>
          </cell>
          <cell r="B461" t="str">
            <v>100</v>
          </cell>
          <cell r="C461" t="str">
            <v>11</v>
          </cell>
          <cell r="D461" t="str">
            <v>00</v>
          </cell>
          <cell r="E461" t="str">
            <v>001</v>
          </cell>
          <cell r="F461" t="str">
            <v>7000.99</v>
          </cell>
          <cell r="G461" t="str">
            <v>Capital Outlay General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 t="str">
            <v>+++</v>
          </cell>
        </row>
        <row r="462">
          <cell r="A462" t="str">
            <v>100.11.00.001-8000.16</v>
          </cell>
          <cell r="B462" t="str">
            <v>100</v>
          </cell>
          <cell r="C462" t="str">
            <v>11</v>
          </cell>
          <cell r="D462" t="str">
            <v>00</v>
          </cell>
          <cell r="E462" t="str">
            <v>001</v>
          </cell>
          <cell r="F462" t="str">
            <v>8000.16</v>
          </cell>
          <cell r="G462" t="str">
            <v>Capital Improvements-General Government Energy Efficiency Improvements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 t="str">
            <v>+++</v>
          </cell>
        </row>
        <row r="463">
          <cell r="A463" t="str">
            <v>100.11.00.001-8000.99</v>
          </cell>
          <cell r="B463" t="str">
            <v>100</v>
          </cell>
          <cell r="C463" t="str">
            <v>11</v>
          </cell>
          <cell r="D463" t="str">
            <v>00</v>
          </cell>
          <cell r="E463" t="str">
            <v>001</v>
          </cell>
          <cell r="F463" t="str">
            <v>8000.99</v>
          </cell>
          <cell r="G463" t="str">
            <v>Capital Improvements-General Government General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 t="str">
            <v>+++</v>
          </cell>
        </row>
        <row r="464">
          <cell r="A464" t="str">
            <v>100.11.00.200-5000.01</v>
          </cell>
          <cell r="B464" t="str">
            <v>100</v>
          </cell>
          <cell r="C464" t="str">
            <v>11</v>
          </cell>
          <cell r="D464" t="str">
            <v>00</v>
          </cell>
          <cell r="E464" t="str">
            <v>200</v>
          </cell>
          <cell r="F464" t="str">
            <v>5000.01</v>
          </cell>
          <cell r="G464" t="str">
            <v>Salaries Regular</v>
          </cell>
          <cell r="H464">
            <v>5417723</v>
          </cell>
          <cell r="I464">
            <v>0</v>
          </cell>
          <cell r="J464">
            <v>5417723</v>
          </cell>
          <cell r="K464">
            <v>0</v>
          </cell>
          <cell r="L464">
            <v>0</v>
          </cell>
          <cell r="M464">
            <v>1305842.44</v>
          </cell>
          <cell r="N464">
            <v>4111880.56</v>
          </cell>
          <cell r="O464">
            <v>0.24</v>
          </cell>
        </row>
        <row r="465">
          <cell r="A465" t="str">
            <v>100.11.00.200-5000.02</v>
          </cell>
          <cell r="B465" t="str">
            <v>100</v>
          </cell>
          <cell r="C465" t="str">
            <v>11</v>
          </cell>
          <cell r="D465" t="str">
            <v>00</v>
          </cell>
          <cell r="E465" t="str">
            <v>200</v>
          </cell>
          <cell r="F465" t="str">
            <v>5000.02</v>
          </cell>
          <cell r="G465" t="str">
            <v>Salaries Part Time</v>
          </cell>
          <cell r="H465">
            <v>11500</v>
          </cell>
          <cell r="I465">
            <v>0</v>
          </cell>
          <cell r="J465">
            <v>11500</v>
          </cell>
          <cell r="K465">
            <v>0</v>
          </cell>
          <cell r="L465">
            <v>0</v>
          </cell>
          <cell r="M465">
            <v>0</v>
          </cell>
          <cell r="N465">
            <v>11500</v>
          </cell>
          <cell r="O465">
            <v>0</v>
          </cell>
        </row>
        <row r="466">
          <cell r="A466" t="str">
            <v>100.11.00.200-5000.03</v>
          </cell>
          <cell r="B466" t="str">
            <v>100</v>
          </cell>
          <cell r="C466" t="str">
            <v>11</v>
          </cell>
          <cell r="D466" t="str">
            <v>00</v>
          </cell>
          <cell r="E466" t="str">
            <v>200</v>
          </cell>
          <cell r="F466" t="str">
            <v>5000.03</v>
          </cell>
          <cell r="G466" t="str">
            <v>Salaries Overtime</v>
          </cell>
          <cell r="H466">
            <v>618000</v>
          </cell>
          <cell r="I466">
            <v>0</v>
          </cell>
          <cell r="J466">
            <v>618000</v>
          </cell>
          <cell r="K466">
            <v>0</v>
          </cell>
          <cell r="L466">
            <v>0</v>
          </cell>
          <cell r="M466">
            <v>198892.9</v>
          </cell>
          <cell r="N466">
            <v>419107.1</v>
          </cell>
          <cell r="O466">
            <v>0.32</v>
          </cell>
        </row>
        <row r="467">
          <cell r="A467" t="str">
            <v>100.11.00.200-5000.04</v>
          </cell>
          <cell r="B467" t="str">
            <v>100</v>
          </cell>
          <cell r="C467" t="str">
            <v>11</v>
          </cell>
          <cell r="D467" t="str">
            <v>00</v>
          </cell>
          <cell r="E467" t="str">
            <v>200</v>
          </cell>
          <cell r="F467" t="str">
            <v>5000.04</v>
          </cell>
          <cell r="G467" t="str">
            <v>Salaries Holiday Pay</v>
          </cell>
          <cell r="H467">
            <v>11170</v>
          </cell>
          <cell r="I467">
            <v>0</v>
          </cell>
          <cell r="J467">
            <v>11170</v>
          </cell>
          <cell r="K467">
            <v>0</v>
          </cell>
          <cell r="L467">
            <v>0</v>
          </cell>
          <cell r="M467">
            <v>1446.3</v>
          </cell>
          <cell r="N467">
            <v>9723.7000000000007</v>
          </cell>
          <cell r="O467">
            <v>0.13</v>
          </cell>
        </row>
        <row r="468">
          <cell r="A468" t="str">
            <v>100.11.00.200-5000.06</v>
          </cell>
          <cell r="B468" t="str">
            <v>100</v>
          </cell>
          <cell r="C468" t="str">
            <v>11</v>
          </cell>
          <cell r="D468" t="str">
            <v>00</v>
          </cell>
          <cell r="E468" t="str">
            <v>200</v>
          </cell>
          <cell r="F468" t="str">
            <v>5000.06</v>
          </cell>
          <cell r="G468" t="str">
            <v>Salaries Out of Class</v>
          </cell>
          <cell r="H468">
            <v>5000</v>
          </cell>
          <cell r="I468">
            <v>0</v>
          </cell>
          <cell r="J468">
            <v>5000</v>
          </cell>
          <cell r="K468">
            <v>0</v>
          </cell>
          <cell r="L468">
            <v>0</v>
          </cell>
          <cell r="M468">
            <v>312.95</v>
          </cell>
          <cell r="N468">
            <v>4687.05</v>
          </cell>
          <cell r="O468">
            <v>0.06</v>
          </cell>
        </row>
        <row r="469">
          <cell r="A469" t="str">
            <v>100.11.00.200-5000.07</v>
          </cell>
          <cell r="B469" t="str">
            <v>100</v>
          </cell>
          <cell r="C469" t="str">
            <v>11</v>
          </cell>
          <cell r="D469" t="str">
            <v>00</v>
          </cell>
          <cell r="E469" t="str">
            <v>200</v>
          </cell>
          <cell r="F469" t="str">
            <v>5000.07</v>
          </cell>
          <cell r="G469" t="str">
            <v>Salaries Admin Leave Pay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 t="str">
            <v>+++</v>
          </cell>
        </row>
        <row r="470">
          <cell r="A470" t="str">
            <v>100.11.00.200-5000.08</v>
          </cell>
          <cell r="B470" t="str">
            <v>100</v>
          </cell>
          <cell r="C470" t="str">
            <v>11</v>
          </cell>
          <cell r="D470" t="str">
            <v>00</v>
          </cell>
          <cell r="E470" t="str">
            <v>200</v>
          </cell>
          <cell r="F470" t="str">
            <v>5000.08</v>
          </cell>
          <cell r="G470" t="str">
            <v>Salaries Longevity Pay</v>
          </cell>
          <cell r="H470">
            <v>77817</v>
          </cell>
          <cell r="I470">
            <v>0</v>
          </cell>
          <cell r="J470">
            <v>77817</v>
          </cell>
          <cell r="K470">
            <v>0</v>
          </cell>
          <cell r="L470">
            <v>0</v>
          </cell>
          <cell r="M470">
            <v>16525.05</v>
          </cell>
          <cell r="N470">
            <v>61291.95</v>
          </cell>
          <cell r="O470">
            <v>0.21</v>
          </cell>
        </row>
        <row r="471">
          <cell r="A471" t="str">
            <v>100.11.00.200-5000.09</v>
          </cell>
          <cell r="B471" t="str">
            <v>100</v>
          </cell>
          <cell r="C471" t="str">
            <v>11</v>
          </cell>
          <cell r="D471" t="str">
            <v>00</v>
          </cell>
          <cell r="E471" t="str">
            <v>200</v>
          </cell>
          <cell r="F471" t="str">
            <v>5000.09</v>
          </cell>
          <cell r="G471" t="str">
            <v>Salaries Mutual Aid Overtime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 t="str">
            <v>+++</v>
          </cell>
        </row>
        <row r="472">
          <cell r="A472" t="str">
            <v>100.11.00.200-5000.10</v>
          </cell>
          <cell r="B472" t="str">
            <v>100</v>
          </cell>
          <cell r="C472" t="str">
            <v>11</v>
          </cell>
          <cell r="D472" t="str">
            <v>00</v>
          </cell>
          <cell r="E472" t="str">
            <v>200</v>
          </cell>
          <cell r="F472" t="str">
            <v>5000.10</v>
          </cell>
          <cell r="G472" t="str">
            <v>Salaries Furloughs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 t="str">
            <v>+++</v>
          </cell>
        </row>
        <row r="473">
          <cell r="A473" t="str">
            <v>100.11.00.200-5000.11</v>
          </cell>
          <cell r="B473" t="str">
            <v>100</v>
          </cell>
          <cell r="C473" t="str">
            <v>11</v>
          </cell>
          <cell r="D473" t="str">
            <v>00</v>
          </cell>
          <cell r="E473" t="str">
            <v>200</v>
          </cell>
          <cell r="F473" t="str">
            <v>5000.11</v>
          </cell>
          <cell r="G473" t="str">
            <v>Salaries Worker's Comp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 t="str">
            <v>+++</v>
          </cell>
        </row>
        <row r="474">
          <cell r="A474" t="str">
            <v>100.11.00.200-5000.12</v>
          </cell>
          <cell r="B474" t="str">
            <v>100</v>
          </cell>
          <cell r="C474" t="str">
            <v>11</v>
          </cell>
          <cell r="D474" t="str">
            <v>00</v>
          </cell>
          <cell r="E474" t="str">
            <v>200</v>
          </cell>
          <cell r="F474" t="str">
            <v>5000.12</v>
          </cell>
          <cell r="G474" t="str">
            <v>Salaries Compensated Absences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 t="str">
            <v>+++</v>
          </cell>
        </row>
        <row r="475">
          <cell r="A475" t="str">
            <v>100.11.00.200-5000.99</v>
          </cell>
          <cell r="B475" t="str">
            <v>100</v>
          </cell>
          <cell r="C475" t="str">
            <v>11</v>
          </cell>
          <cell r="D475" t="str">
            <v>00</v>
          </cell>
          <cell r="E475" t="str">
            <v>200</v>
          </cell>
          <cell r="F475" t="str">
            <v>5000.99</v>
          </cell>
          <cell r="G475" t="str">
            <v>Salaries New Personnel Requests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+++</v>
          </cell>
        </row>
        <row r="476">
          <cell r="A476" t="str">
            <v>100.11.00.200-5100.00</v>
          </cell>
          <cell r="B476" t="str">
            <v>100</v>
          </cell>
          <cell r="C476" t="str">
            <v>11</v>
          </cell>
          <cell r="D476" t="str">
            <v>00</v>
          </cell>
          <cell r="E476" t="str">
            <v>200</v>
          </cell>
          <cell r="F476" t="str">
            <v>5100.00</v>
          </cell>
          <cell r="G476" t="str">
            <v>Benefits PERS Pool Liability</v>
          </cell>
          <cell r="H476">
            <v>1062115</v>
          </cell>
          <cell r="I476">
            <v>0</v>
          </cell>
          <cell r="J476">
            <v>1062115</v>
          </cell>
          <cell r="K476">
            <v>0</v>
          </cell>
          <cell r="L476">
            <v>0</v>
          </cell>
          <cell r="M476">
            <v>275298.73</v>
          </cell>
          <cell r="N476">
            <v>786816.27</v>
          </cell>
          <cell r="O476">
            <v>0.26</v>
          </cell>
        </row>
        <row r="477">
          <cell r="A477" t="str">
            <v>100.11.00.200-5100.01</v>
          </cell>
          <cell r="B477" t="str">
            <v>100</v>
          </cell>
          <cell r="C477" t="str">
            <v>11</v>
          </cell>
          <cell r="D477" t="str">
            <v>00</v>
          </cell>
          <cell r="E477" t="str">
            <v>200</v>
          </cell>
          <cell r="F477" t="str">
            <v>5100.01</v>
          </cell>
          <cell r="G477" t="str">
            <v>Benefits Retirement</v>
          </cell>
          <cell r="H477">
            <v>658330</v>
          </cell>
          <cell r="I477">
            <v>0</v>
          </cell>
          <cell r="J477">
            <v>658330</v>
          </cell>
          <cell r="K477">
            <v>0</v>
          </cell>
          <cell r="L477">
            <v>0</v>
          </cell>
          <cell r="M477">
            <v>182949.23</v>
          </cell>
          <cell r="N477">
            <v>475380.77</v>
          </cell>
          <cell r="O477">
            <v>0.28000000000000003</v>
          </cell>
        </row>
        <row r="478">
          <cell r="A478" t="str">
            <v>100.11.00.200-5100.02</v>
          </cell>
          <cell r="B478" t="str">
            <v>100</v>
          </cell>
          <cell r="C478" t="str">
            <v>11</v>
          </cell>
          <cell r="D478" t="str">
            <v>00</v>
          </cell>
          <cell r="E478" t="str">
            <v>200</v>
          </cell>
          <cell r="F478" t="str">
            <v>5100.02</v>
          </cell>
          <cell r="G478" t="str">
            <v>Benefits Health Insurance</v>
          </cell>
          <cell r="H478">
            <v>522845</v>
          </cell>
          <cell r="I478">
            <v>0</v>
          </cell>
          <cell r="J478">
            <v>522845</v>
          </cell>
          <cell r="K478">
            <v>0</v>
          </cell>
          <cell r="L478">
            <v>0</v>
          </cell>
          <cell r="M478">
            <v>143283.44</v>
          </cell>
          <cell r="N478">
            <v>379561.56</v>
          </cell>
          <cell r="O478">
            <v>0.27</v>
          </cell>
        </row>
        <row r="479">
          <cell r="A479" t="str">
            <v>100.11.00.200-5100.03</v>
          </cell>
          <cell r="B479" t="str">
            <v>100</v>
          </cell>
          <cell r="C479" t="str">
            <v>11</v>
          </cell>
          <cell r="D479" t="str">
            <v>00</v>
          </cell>
          <cell r="E479" t="str">
            <v>200</v>
          </cell>
          <cell r="F479" t="str">
            <v>5100.03</v>
          </cell>
          <cell r="G479" t="str">
            <v>Benefits Dental Insurance</v>
          </cell>
          <cell r="H479">
            <v>51745</v>
          </cell>
          <cell r="I479">
            <v>0</v>
          </cell>
          <cell r="J479">
            <v>51745</v>
          </cell>
          <cell r="K479">
            <v>0</v>
          </cell>
          <cell r="L479">
            <v>0</v>
          </cell>
          <cell r="M479">
            <v>12587.8</v>
          </cell>
          <cell r="N479">
            <v>39157.199999999997</v>
          </cell>
          <cell r="O479">
            <v>0.24</v>
          </cell>
        </row>
        <row r="480">
          <cell r="A480" t="str">
            <v>100.11.00.200-5100.04</v>
          </cell>
          <cell r="B480" t="str">
            <v>100</v>
          </cell>
          <cell r="C480" t="str">
            <v>11</v>
          </cell>
          <cell r="D480" t="str">
            <v>00</v>
          </cell>
          <cell r="E480" t="str">
            <v>200</v>
          </cell>
          <cell r="F480" t="str">
            <v>5100.04</v>
          </cell>
          <cell r="G480" t="str">
            <v>Benefits Vision Insurance</v>
          </cell>
          <cell r="H480">
            <v>6892</v>
          </cell>
          <cell r="I480">
            <v>0</v>
          </cell>
          <cell r="J480">
            <v>6892</v>
          </cell>
          <cell r="K480">
            <v>0</v>
          </cell>
          <cell r="L480">
            <v>0</v>
          </cell>
          <cell r="M480">
            <v>2301.44</v>
          </cell>
          <cell r="N480">
            <v>4590.5600000000004</v>
          </cell>
          <cell r="O480">
            <v>0.33</v>
          </cell>
        </row>
        <row r="481">
          <cell r="A481" t="str">
            <v>100.11.00.200-5100.05</v>
          </cell>
          <cell r="B481" t="str">
            <v>100</v>
          </cell>
          <cell r="C481" t="str">
            <v>11</v>
          </cell>
          <cell r="D481" t="str">
            <v>00</v>
          </cell>
          <cell r="E481" t="str">
            <v>200</v>
          </cell>
          <cell r="F481" t="str">
            <v>5100.05</v>
          </cell>
          <cell r="G481" t="str">
            <v>Benefits Life Insurance</v>
          </cell>
          <cell r="H481">
            <v>1040</v>
          </cell>
          <cell r="I481">
            <v>0</v>
          </cell>
          <cell r="J481">
            <v>1040</v>
          </cell>
          <cell r="K481">
            <v>0</v>
          </cell>
          <cell r="L481">
            <v>0</v>
          </cell>
          <cell r="M481">
            <v>222</v>
          </cell>
          <cell r="N481">
            <v>818</v>
          </cell>
          <cell r="O481">
            <v>0.21</v>
          </cell>
        </row>
        <row r="482">
          <cell r="A482" t="str">
            <v>100.11.00.200-5100.06</v>
          </cell>
          <cell r="B482" t="str">
            <v>100</v>
          </cell>
          <cell r="C482" t="str">
            <v>11</v>
          </cell>
          <cell r="D482" t="str">
            <v>00</v>
          </cell>
          <cell r="E482" t="str">
            <v>200</v>
          </cell>
          <cell r="F482" t="str">
            <v>5100.06</v>
          </cell>
          <cell r="G482" t="str">
            <v>Benefits Worker's Comp</v>
          </cell>
          <cell r="H482">
            <v>179760</v>
          </cell>
          <cell r="I482">
            <v>0</v>
          </cell>
          <cell r="J482">
            <v>179760</v>
          </cell>
          <cell r="K482">
            <v>0</v>
          </cell>
          <cell r="L482">
            <v>0</v>
          </cell>
          <cell r="M482">
            <v>0</v>
          </cell>
          <cell r="N482">
            <v>179760</v>
          </cell>
          <cell r="O482">
            <v>0</v>
          </cell>
        </row>
        <row r="483">
          <cell r="A483" t="str">
            <v>100.11.00.200-5100.07</v>
          </cell>
          <cell r="B483" t="str">
            <v>100</v>
          </cell>
          <cell r="C483" t="str">
            <v>11</v>
          </cell>
          <cell r="D483" t="str">
            <v>00</v>
          </cell>
          <cell r="E483" t="str">
            <v>200</v>
          </cell>
          <cell r="F483" t="str">
            <v>5100.07</v>
          </cell>
          <cell r="G483" t="str">
            <v>Benefits Long Term Disability</v>
          </cell>
          <cell r="H483">
            <v>940</v>
          </cell>
          <cell r="I483">
            <v>0</v>
          </cell>
          <cell r="J483">
            <v>940</v>
          </cell>
          <cell r="K483">
            <v>0</v>
          </cell>
          <cell r="L483">
            <v>0</v>
          </cell>
          <cell r="M483">
            <v>182.91</v>
          </cell>
          <cell r="N483">
            <v>757.09</v>
          </cell>
          <cell r="O483">
            <v>0.19</v>
          </cell>
        </row>
        <row r="484">
          <cell r="A484" t="str">
            <v>100.11.00.200-5100.08</v>
          </cell>
          <cell r="B484" t="str">
            <v>100</v>
          </cell>
          <cell r="C484" t="str">
            <v>11</v>
          </cell>
          <cell r="D484" t="str">
            <v>00</v>
          </cell>
          <cell r="E484" t="str">
            <v>200</v>
          </cell>
          <cell r="F484" t="str">
            <v>5100.08</v>
          </cell>
          <cell r="G484" t="str">
            <v>Benefits Deferred Compensation</v>
          </cell>
          <cell r="H484">
            <v>15120</v>
          </cell>
          <cell r="I484">
            <v>0</v>
          </cell>
          <cell r="J484">
            <v>15120</v>
          </cell>
          <cell r="K484">
            <v>0</v>
          </cell>
          <cell r="L484">
            <v>0</v>
          </cell>
          <cell r="M484">
            <v>17008.509999999998</v>
          </cell>
          <cell r="N484">
            <v>-1888.51</v>
          </cell>
          <cell r="O484">
            <v>1.1200000000000001</v>
          </cell>
        </row>
        <row r="485">
          <cell r="A485" t="str">
            <v>100.11.00.200-5100.09</v>
          </cell>
          <cell r="B485" t="str">
            <v>100</v>
          </cell>
          <cell r="C485" t="str">
            <v>11</v>
          </cell>
          <cell r="D485" t="str">
            <v>00</v>
          </cell>
          <cell r="E485" t="str">
            <v>200</v>
          </cell>
          <cell r="F485" t="str">
            <v>5100.09</v>
          </cell>
          <cell r="G485" t="str">
            <v>Benefits Unemployment Insurance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 t="str">
            <v>+++</v>
          </cell>
        </row>
        <row r="486">
          <cell r="A486" t="str">
            <v>100.11.00.200-5100.10</v>
          </cell>
          <cell r="B486" t="str">
            <v>100</v>
          </cell>
          <cell r="C486" t="str">
            <v>11</v>
          </cell>
          <cell r="D486" t="str">
            <v>00</v>
          </cell>
          <cell r="E486" t="str">
            <v>200</v>
          </cell>
          <cell r="F486" t="str">
            <v>5100.10</v>
          </cell>
          <cell r="G486" t="str">
            <v>Benefits Uniform Allowance</v>
          </cell>
          <cell r="H486">
            <v>44000</v>
          </cell>
          <cell r="I486">
            <v>0</v>
          </cell>
          <cell r="J486">
            <v>44000</v>
          </cell>
          <cell r="K486">
            <v>0</v>
          </cell>
          <cell r="L486">
            <v>0</v>
          </cell>
          <cell r="M486">
            <v>1200</v>
          </cell>
          <cell r="N486">
            <v>42800</v>
          </cell>
          <cell r="O486">
            <v>0.03</v>
          </cell>
        </row>
        <row r="487">
          <cell r="A487" t="str">
            <v>100.11.00.200-5100.11</v>
          </cell>
          <cell r="B487" t="str">
            <v>100</v>
          </cell>
          <cell r="C487" t="str">
            <v>11</v>
          </cell>
          <cell r="D487" t="str">
            <v>00</v>
          </cell>
          <cell r="E487" t="str">
            <v>200</v>
          </cell>
          <cell r="F487" t="str">
            <v>5100.11</v>
          </cell>
          <cell r="G487" t="str">
            <v>Benefits Medicare</v>
          </cell>
          <cell r="H487">
            <v>85835</v>
          </cell>
          <cell r="I487">
            <v>0</v>
          </cell>
          <cell r="J487">
            <v>85835</v>
          </cell>
          <cell r="K487">
            <v>0</v>
          </cell>
          <cell r="L487">
            <v>0</v>
          </cell>
          <cell r="M487">
            <v>22317.97</v>
          </cell>
          <cell r="N487">
            <v>63517.03</v>
          </cell>
          <cell r="O487">
            <v>0.26</v>
          </cell>
        </row>
        <row r="488">
          <cell r="A488" t="str">
            <v>100.11.00.200-5100.12</v>
          </cell>
          <cell r="B488" t="str">
            <v>100</v>
          </cell>
          <cell r="C488" t="str">
            <v>11</v>
          </cell>
          <cell r="D488" t="str">
            <v>00</v>
          </cell>
          <cell r="E488" t="str">
            <v>200</v>
          </cell>
          <cell r="F488" t="str">
            <v>5100.12</v>
          </cell>
          <cell r="G488" t="str">
            <v>Benefits Annual Physical Exam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 t="str">
            <v>+++</v>
          </cell>
        </row>
        <row r="489">
          <cell r="A489" t="str">
            <v>100.11.00.200-5100.13</v>
          </cell>
          <cell r="B489" t="str">
            <v>100</v>
          </cell>
          <cell r="C489" t="str">
            <v>11</v>
          </cell>
          <cell r="D489" t="str">
            <v>00</v>
          </cell>
          <cell r="E489" t="str">
            <v>200</v>
          </cell>
          <cell r="F489" t="str">
            <v>5100.13</v>
          </cell>
          <cell r="G489" t="str">
            <v>Benefits Employee Assistance Program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 t="str">
            <v>+++</v>
          </cell>
        </row>
        <row r="490">
          <cell r="A490" t="str">
            <v>100.11.00.200-5100.14</v>
          </cell>
          <cell r="B490" t="str">
            <v>100</v>
          </cell>
          <cell r="C490" t="str">
            <v>11</v>
          </cell>
          <cell r="D490" t="str">
            <v>00</v>
          </cell>
          <cell r="E490" t="str">
            <v>200</v>
          </cell>
          <cell r="F490" t="str">
            <v>5100.14</v>
          </cell>
          <cell r="G490" t="str">
            <v>Benefits PPE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 t="str">
            <v>+++</v>
          </cell>
        </row>
        <row r="491">
          <cell r="A491" t="str">
            <v>100.11.00.200-5100.15</v>
          </cell>
          <cell r="B491" t="str">
            <v>100</v>
          </cell>
          <cell r="C491" t="str">
            <v>11</v>
          </cell>
          <cell r="D491" t="str">
            <v>00</v>
          </cell>
          <cell r="E491" t="str">
            <v>200</v>
          </cell>
          <cell r="F491" t="str">
            <v>5100.15</v>
          </cell>
          <cell r="G491" t="str">
            <v>Benefits Cell Phone Allowance</v>
          </cell>
          <cell r="H491">
            <v>5200</v>
          </cell>
          <cell r="I491">
            <v>0</v>
          </cell>
          <cell r="J491">
            <v>5200</v>
          </cell>
          <cell r="K491">
            <v>0</v>
          </cell>
          <cell r="L491">
            <v>0</v>
          </cell>
          <cell r="M491">
            <v>2013</v>
          </cell>
          <cell r="N491">
            <v>3187</v>
          </cell>
          <cell r="O491">
            <v>0.39</v>
          </cell>
        </row>
        <row r="492">
          <cell r="A492" t="str">
            <v>100.11.00.200-5100.17</v>
          </cell>
          <cell r="B492" t="str">
            <v>100</v>
          </cell>
          <cell r="C492" t="str">
            <v>11</v>
          </cell>
          <cell r="D492" t="str">
            <v>00</v>
          </cell>
          <cell r="E492" t="str">
            <v>200</v>
          </cell>
          <cell r="F492" t="str">
            <v>5100.17</v>
          </cell>
          <cell r="G492" t="str">
            <v>Benefits Other Post Employment Benefits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 t="str">
            <v>+++</v>
          </cell>
        </row>
        <row r="493">
          <cell r="A493" t="str">
            <v>100.11.00.200-6000.01</v>
          </cell>
          <cell r="B493" t="str">
            <v>100</v>
          </cell>
          <cell r="C493" t="str">
            <v>11</v>
          </cell>
          <cell r="D493" t="str">
            <v>00</v>
          </cell>
          <cell r="E493" t="str">
            <v>200</v>
          </cell>
          <cell r="F493" t="str">
            <v>6000.01</v>
          </cell>
          <cell r="G493" t="str">
            <v>Professional Services General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 t="str">
            <v>+++</v>
          </cell>
        </row>
        <row r="494">
          <cell r="A494" t="str">
            <v>100.11.00.200-6000.02</v>
          </cell>
          <cell r="B494" t="str">
            <v>100</v>
          </cell>
          <cell r="C494" t="str">
            <v>11</v>
          </cell>
          <cell r="D494" t="str">
            <v>00</v>
          </cell>
          <cell r="E494" t="str">
            <v>200</v>
          </cell>
          <cell r="F494" t="str">
            <v>6000.02</v>
          </cell>
          <cell r="G494" t="str">
            <v>Professional Services Fingerprint Fees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 t="str">
            <v>+++</v>
          </cell>
        </row>
        <row r="495">
          <cell r="A495" t="str">
            <v>100.11.00.200-6000.03</v>
          </cell>
          <cell r="B495" t="str">
            <v>100</v>
          </cell>
          <cell r="C495" t="str">
            <v>11</v>
          </cell>
          <cell r="D495" t="str">
            <v>00</v>
          </cell>
          <cell r="E495" t="str">
            <v>200</v>
          </cell>
          <cell r="F495" t="str">
            <v>6000.03</v>
          </cell>
          <cell r="G495" t="str">
            <v>Professional Services Range Rental</v>
          </cell>
          <cell r="H495">
            <v>7500</v>
          </cell>
          <cell r="I495">
            <v>0</v>
          </cell>
          <cell r="J495">
            <v>7500</v>
          </cell>
          <cell r="K495">
            <v>0</v>
          </cell>
          <cell r="L495">
            <v>0</v>
          </cell>
          <cell r="M495">
            <v>0</v>
          </cell>
          <cell r="N495">
            <v>7500</v>
          </cell>
          <cell r="O495">
            <v>0</v>
          </cell>
        </row>
        <row r="496">
          <cell r="A496" t="str">
            <v>100.11.00.200-6000.12</v>
          </cell>
          <cell r="B496" t="str">
            <v>100</v>
          </cell>
          <cell r="C496" t="str">
            <v>11</v>
          </cell>
          <cell r="D496" t="str">
            <v>00</v>
          </cell>
          <cell r="E496" t="str">
            <v>200</v>
          </cell>
          <cell r="F496" t="str">
            <v>6000.12</v>
          </cell>
          <cell r="G496" t="str">
            <v>Professional Services Contract Services</v>
          </cell>
          <cell r="H496">
            <v>17000</v>
          </cell>
          <cell r="I496">
            <v>0</v>
          </cell>
          <cell r="J496">
            <v>17000</v>
          </cell>
          <cell r="K496">
            <v>0</v>
          </cell>
          <cell r="L496">
            <v>0</v>
          </cell>
          <cell r="M496">
            <v>2204.16</v>
          </cell>
          <cell r="N496">
            <v>14795.84</v>
          </cell>
          <cell r="O496">
            <v>0.13</v>
          </cell>
        </row>
        <row r="497">
          <cell r="A497" t="str">
            <v>100.11.00.200-6000.20</v>
          </cell>
          <cell r="B497" t="str">
            <v>100</v>
          </cell>
          <cell r="C497" t="str">
            <v>11</v>
          </cell>
          <cell r="D497" t="str">
            <v>00</v>
          </cell>
          <cell r="E497" t="str">
            <v>200</v>
          </cell>
          <cell r="F497" t="str">
            <v>6000.20</v>
          </cell>
          <cell r="G497" t="str">
            <v>Professional Services Booking Fees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 t="str">
            <v>+++</v>
          </cell>
        </row>
        <row r="498">
          <cell r="A498" t="str">
            <v>100.11.00.200-6200.02</v>
          </cell>
          <cell r="B498" t="str">
            <v>100</v>
          </cell>
          <cell r="C498" t="str">
            <v>11</v>
          </cell>
          <cell r="D498" t="str">
            <v>00</v>
          </cell>
          <cell r="E498" t="str">
            <v>200</v>
          </cell>
          <cell r="F498" t="str">
            <v>6200.02</v>
          </cell>
          <cell r="G498" t="str">
            <v>Supplies Special Department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 t="str">
            <v>+++</v>
          </cell>
        </row>
        <row r="499">
          <cell r="A499" t="str">
            <v>100.11.00.200-6200.05</v>
          </cell>
          <cell r="B499" t="str">
            <v>100</v>
          </cell>
          <cell r="C499" t="str">
            <v>11</v>
          </cell>
          <cell r="D499" t="str">
            <v>00</v>
          </cell>
          <cell r="E499" t="str">
            <v>200</v>
          </cell>
          <cell r="F499" t="str">
            <v>6200.05</v>
          </cell>
          <cell r="G499" t="str">
            <v>Supplies Gasoline</v>
          </cell>
          <cell r="H499">
            <v>236900</v>
          </cell>
          <cell r="I499">
            <v>0</v>
          </cell>
          <cell r="J499">
            <v>236900</v>
          </cell>
          <cell r="K499">
            <v>0</v>
          </cell>
          <cell r="L499">
            <v>0</v>
          </cell>
          <cell r="M499">
            <v>940.22</v>
          </cell>
          <cell r="N499">
            <v>235959.78</v>
          </cell>
          <cell r="O499">
            <v>0</v>
          </cell>
        </row>
        <row r="500">
          <cell r="A500" t="str">
            <v>100.11.00.200-6200.08</v>
          </cell>
          <cell r="B500" t="str">
            <v>100</v>
          </cell>
          <cell r="C500" t="str">
            <v>11</v>
          </cell>
          <cell r="D500" t="str">
            <v>00</v>
          </cell>
          <cell r="E500" t="str">
            <v>200</v>
          </cell>
          <cell r="F500" t="str">
            <v>6200.08</v>
          </cell>
          <cell r="G500" t="str">
            <v>Supplies Uniforms</v>
          </cell>
          <cell r="H500">
            <v>30000</v>
          </cell>
          <cell r="I500">
            <v>48022</v>
          </cell>
          <cell r="J500">
            <v>78022</v>
          </cell>
          <cell r="K500">
            <v>0</v>
          </cell>
          <cell r="L500">
            <v>48021.09</v>
          </cell>
          <cell r="M500">
            <v>1926.88</v>
          </cell>
          <cell r="N500">
            <v>28074.03</v>
          </cell>
          <cell r="O500">
            <v>0.64</v>
          </cell>
        </row>
        <row r="501">
          <cell r="A501" t="str">
            <v>100.11.00.200-6210.01</v>
          </cell>
          <cell r="B501" t="str">
            <v>100</v>
          </cell>
          <cell r="C501" t="str">
            <v>11</v>
          </cell>
          <cell r="D501" t="str">
            <v>00</v>
          </cell>
          <cell r="E501" t="str">
            <v>200</v>
          </cell>
          <cell r="F501" t="str">
            <v>6210.01</v>
          </cell>
          <cell r="G501" t="str">
            <v>Supplies-Police Crime Prevention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 t="str">
            <v>+++</v>
          </cell>
        </row>
        <row r="502">
          <cell r="A502" t="str">
            <v>100.11.00.200-6210.02</v>
          </cell>
          <cell r="B502" t="str">
            <v>100</v>
          </cell>
          <cell r="C502" t="str">
            <v>11</v>
          </cell>
          <cell r="D502" t="str">
            <v>00</v>
          </cell>
          <cell r="E502" t="str">
            <v>200</v>
          </cell>
          <cell r="F502" t="str">
            <v>6210.02</v>
          </cell>
          <cell r="G502" t="str">
            <v>Supplies-Police Training</v>
          </cell>
          <cell r="H502">
            <v>55000</v>
          </cell>
          <cell r="I502">
            <v>4006</v>
          </cell>
          <cell r="J502">
            <v>59006</v>
          </cell>
          <cell r="K502">
            <v>0</v>
          </cell>
          <cell r="L502">
            <v>4004.9</v>
          </cell>
          <cell r="M502">
            <v>905.65</v>
          </cell>
          <cell r="N502">
            <v>54095.45</v>
          </cell>
          <cell r="O502">
            <v>0.08</v>
          </cell>
        </row>
        <row r="503">
          <cell r="A503" t="str">
            <v>100.11.00.200-6210.03</v>
          </cell>
          <cell r="B503" t="str">
            <v>100</v>
          </cell>
          <cell r="C503" t="str">
            <v>11</v>
          </cell>
          <cell r="D503" t="str">
            <v>00</v>
          </cell>
          <cell r="E503" t="str">
            <v>200</v>
          </cell>
          <cell r="F503" t="str">
            <v>6210.03</v>
          </cell>
          <cell r="G503" t="str">
            <v>Supplies-Police K-9 Training</v>
          </cell>
          <cell r="H503">
            <v>2500</v>
          </cell>
          <cell r="I503">
            <v>0</v>
          </cell>
          <cell r="J503">
            <v>2500</v>
          </cell>
          <cell r="K503">
            <v>0</v>
          </cell>
          <cell r="L503">
            <v>0</v>
          </cell>
          <cell r="M503">
            <v>141.35</v>
          </cell>
          <cell r="N503">
            <v>2358.65</v>
          </cell>
          <cell r="O503">
            <v>0.06</v>
          </cell>
        </row>
        <row r="504">
          <cell r="A504" t="str">
            <v>100.11.00.200-6210.04</v>
          </cell>
          <cell r="B504" t="str">
            <v>100</v>
          </cell>
          <cell r="C504" t="str">
            <v>11</v>
          </cell>
          <cell r="D504" t="str">
            <v>00</v>
          </cell>
          <cell r="E504" t="str">
            <v>200</v>
          </cell>
          <cell r="F504" t="str">
            <v>6210.04</v>
          </cell>
          <cell r="G504" t="str">
            <v>Supplies-Police Ballistic Shields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 t="str">
            <v>+++</v>
          </cell>
        </row>
        <row r="505">
          <cell r="A505" t="str">
            <v>100.11.00.200-6210.05</v>
          </cell>
          <cell r="B505" t="str">
            <v>100</v>
          </cell>
          <cell r="C505" t="str">
            <v>11</v>
          </cell>
          <cell r="D505" t="str">
            <v>00</v>
          </cell>
          <cell r="E505" t="str">
            <v>200</v>
          </cell>
          <cell r="F505" t="str">
            <v>6210.05</v>
          </cell>
          <cell r="G505" t="str">
            <v>Supplies-Police Auto Theft Prosecution</v>
          </cell>
          <cell r="H505">
            <v>5000</v>
          </cell>
          <cell r="I505">
            <v>0</v>
          </cell>
          <cell r="J505">
            <v>5000</v>
          </cell>
          <cell r="K505">
            <v>0</v>
          </cell>
          <cell r="L505">
            <v>0</v>
          </cell>
          <cell r="M505">
            <v>0</v>
          </cell>
          <cell r="N505">
            <v>5000</v>
          </cell>
          <cell r="O505">
            <v>0</v>
          </cell>
        </row>
        <row r="506">
          <cell r="A506" t="str">
            <v>100.11.00.200-6210.10</v>
          </cell>
          <cell r="B506" t="str">
            <v>100</v>
          </cell>
          <cell r="C506" t="str">
            <v>11</v>
          </cell>
          <cell r="D506" t="str">
            <v>00</v>
          </cell>
          <cell r="E506" t="str">
            <v>200</v>
          </cell>
          <cell r="F506" t="str">
            <v>6210.10</v>
          </cell>
          <cell r="G506" t="str">
            <v>Supplies-Police Street Beat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 t="str">
            <v>+++</v>
          </cell>
        </row>
        <row r="507">
          <cell r="A507" t="str">
            <v>100.11.00.200-6210.20</v>
          </cell>
          <cell r="B507" t="str">
            <v>100</v>
          </cell>
          <cell r="C507" t="str">
            <v>11</v>
          </cell>
          <cell r="D507" t="str">
            <v>00</v>
          </cell>
          <cell r="E507" t="str">
            <v>200</v>
          </cell>
          <cell r="F507" t="str">
            <v>6210.20</v>
          </cell>
          <cell r="G507" t="str">
            <v>Supplies-Police K-9 Food</v>
          </cell>
          <cell r="H507">
            <v>2000</v>
          </cell>
          <cell r="I507">
            <v>0</v>
          </cell>
          <cell r="J507">
            <v>2000</v>
          </cell>
          <cell r="K507">
            <v>0</v>
          </cell>
          <cell r="L507">
            <v>0</v>
          </cell>
          <cell r="M507">
            <v>381.07</v>
          </cell>
          <cell r="N507">
            <v>1618.93</v>
          </cell>
          <cell r="O507">
            <v>0.19</v>
          </cell>
        </row>
        <row r="508">
          <cell r="A508" t="str">
            <v>100.11.00.200-6210.21</v>
          </cell>
          <cell r="B508" t="str">
            <v>100</v>
          </cell>
          <cell r="C508" t="str">
            <v>11</v>
          </cell>
          <cell r="D508" t="str">
            <v>00</v>
          </cell>
          <cell r="E508" t="str">
            <v>200</v>
          </cell>
          <cell r="F508" t="str">
            <v>6210.21</v>
          </cell>
          <cell r="G508" t="str">
            <v>Supplies-Police SWAT</v>
          </cell>
          <cell r="H508">
            <v>15000</v>
          </cell>
          <cell r="I508">
            <v>0</v>
          </cell>
          <cell r="J508">
            <v>15000</v>
          </cell>
          <cell r="K508">
            <v>0</v>
          </cell>
          <cell r="L508">
            <v>9776.8799999999992</v>
          </cell>
          <cell r="M508">
            <v>350.94</v>
          </cell>
          <cell r="N508">
            <v>4872.18</v>
          </cell>
          <cell r="O508">
            <v>0.68</v>
          </cell>
        </row>
        <row r="509">
          <cell r="A509" t="str">
            <v>100.11.00.200-6210.22</v>
          </cell>
          <cell r="B509" t="str">
            <v>100</v>
          </cell>
          <cell r="C509" t="str">
            <v>11</v>
          </cell>
          <cell r="D509" t="str">
            <v>00</v>
          </cell>
          <cell r="E509" t="str">
            <v>200</v>
          </cell>
          <cell r="F509" t="str">
            <v>6210.22</v>
          </cell>
          <cell r="G509" t="str">
            <v>Supplies-Police EOD</v>
          </cell>
          <cell r="H509">
            <v>10000</v>
          </cell>
          <cell r="I509">
            <v>3462</v>
          </cell>
          <cell r="J509">
            <v>13462</v>
          </cell>
          <cell r="K509">
            <v>0</v>
          </cell>
          <cell r="L509">
            <v>0</v>
          </cell>
          <cell r="M509">
            <v>3862.18</v>
          </cell>
          <cell r="N509">
            <v>9599.82</v>
          </cell>
          <cell r="O509">
            <v>0.28999999999999998</v>
          </cell>
        </row>
        <row r="510">
          <cell r="A510" t="str">
            <v>100.11.00.200-6210.23</v>
          </cell>
          <cell r="B510" t="str">
            <v>100</v>
          </cell>
          <cell r="C510" t="str">
            <v>11</v>
          </cell>
          <cell r="D510" t="str">
            <v>00</v>
          </cell>
          <cell r="E510" t="str">
            <v>200</v>
          </cell>
          <cell r="F510" t="str">
            <v>6210.23</v>
          </cell>
          <cell r="G510" t="str">
            <v>Supplies-Police CRT</v>
          </cell>
          <cell r="H510">
            <v>2500</v>
          </cell>
          <cell r="I510">
            <v>0</v>
          </cell>
          <cell r="J510">
            <v>2500</v>
          </cell>
          <cell r="K510">
            <v>0</v>
          </cell>
          <cell r="L510">
            <v>0</v>
          </cell>
          <cell r="M510">
            <v>135.54</v>
          </cell>
          <cell r="N510">
            <v>2364.46</v>
          </cell>
          <cell r="O510">
            <v>0.05</v>
          </cell>
        </row>
        <row r="511">
          <cell r="A511" t="str">
            <v>100.11.00.200-6210.24</v>
          </cell>
          <cell r="B511" t="str">
            <v>100</v>
          </cell>
          <cell r="C511" t="str">
            <v>11</v>
          </cell>
          <cell r="D511" t="str">
            <v>00</v>
          </cell>
          <cell r="E511" t="str">
            <v>200</v>
          </cell>
          <cell r="F511" t="str">
            <v>6210.24</v>
          </cell>
          <cell r="G511" t="str">
            <v>Supplies-Police SCU</v>
          </cell>
          <cell r="H511">
            <v>2000</v>
          </cell>
          <cell r="I511">
            <v>0</v>
          </cell>
          <cell r="J511">
            <v>2000</v>
          </cell>
          <cell r="K511">
            <v>0</v>
          </cell>
          <cell r="L511">
            <v>0</v>
          </cell>
          <cell r="M511">
            <v>105.95</v>
          </cell>
          <cell r="N511">
            <v>1894.05</v>
          </cell>
          <cell r="O511">
            <v>0.05</v>
          </cell>
        </row>
        <row r="512">
          <cell r="A512" t="str">
            <v>100.11.00.200-6210.25</v>
          </cell>
          <cell r="B512" t="str">
            <v>100</v>
          </cell>
          <cell r="C512" t="str">
            <v>11</v>
          </cell>
          <cell r="D512" t="str">
            <v>00</v>
          </cell>
          <cell r="E512" t="str">
            <v>200</v>
          </cell>
          <cell r="F512" t="str">
            <v>6210.25</v>
          </cell>
          <cell r="G512" t="str">
            <v>Supplies-Police Traffic</v>
          </cell>
          <cell r="H512">
            <v>2000</v>
          </cell>
          <cell r="I512">
            <v>0</v>
          </cell>
          <cell r="J512">
            <v>2000</v>
          </cell>
          <cell r="K512">
            <v>0</v>
          </cell>
          <cell r="L512">
            <v>0</v>
          </cell>
          <cell r="M512">
            <v>309.25</v>
          </cell>
          <cell r="N512">
            <v>1690.75</v>
          </cell>
          <cell r="O512">
            <v>0.15</v>
          </cell>
        </row>
        <row r="513">
          <cell r="A513" t="str">
            <v>100.11.00.200-6300.01</v>
          </cell>
          <cell r="B513" t="str">
            <v>100</v>
          </cell>
          <cell r="C513" t="str">
            <v>11</v>
          </cell>
          <cell r="D513" t="str">
            <v>00</v>
          </cell>
          <cell r="E513" t="str">
            <v>200</v>
          </cell>
          <cell r="F513" t="str">
            <v>6300.01</v>
          </cell>
          <cell r="G513" t="str">
            <v>Dues &amp; Subscriptions Memberships</v>
          </cell>
          <cell r="H513">
            <v>5000</v>
          </cell>
          <cell r="I513">
            <v>0</v>
          </cell>
          <cell r="J513">
            <v>5000</v>
          </cell>
          <cell r="K513">
            <v>0</v>
          </cell>
          <cell r="L513">
            <v>0</v>
          </cell>
          <cell r="M513">
            <v>0</v>
          </cell>
          <cell r="N513">
            <v>5000</v>
          </cell>
          <cell r="O513">
            <v>0</v>
          </cell>
        </row>
        <row r="514">
          <cell r="A514" t="str">
            <v>100.11.00.200-6300.02</v>
          </cell>
          <cell r="B514" t="str">
            <v>100</v>
          </cell>
          <cell r="C514" t="str">
            <v>11</v>
          </cell>
          <cell r="D514" t="str">
            <v>00</v>
          </cell>
          <cell r="E514" t="str">
            <v>200</v>
          </cell>
          <cell r="F514" t="str">
            <v>6300.02</v>
          </cell>
          <cell r="G514" t="str">
            <v>Dues &amp; Subscriptions Publications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 t="str">
            <v>+++</v>
          </cell>
        </row>
        <row r="515">
          <cell r="A515" t="str">
            <v>100.11.00.200-6350.01</v>
          </cell>
          <cell r="B515" t="str">
            <v>100</v>
          </cell>
          <cell r="C515" t="str">
            <v>11</v>
          </cell>
          <cell r="D515" t="str">
            <v>00</v>
          </cell>
          <cell r="E515" t="str">
            <v>200</v>
          </cell>
          <cell r="F515" t="str">
            <v>6350.01</v>
          </cell>
          <cell r="G515" t="str">
            <v>Maintenance Agreements &amp; Licenses License/Software Maintenance</v>
          </cell>
          <cell r="H515">
            <v>36000</v>
          </cell>
          <cell r="I515">
            <v>0</v>
          </cell>
          <cell r="J515">
            <v>36000</v>
          </cell>
          <cell r="K515">
            <v>0</v>
          </cell>
          <cell r="L515">
            <v>0</v>
          </cell>
          <cell r="M515">
            <v>0</v>
          </cell>
          <cell r="N515">
            <v>36000</v>
          </cell>
          <cell r="O515">
            <v>0</v>
          </cell>
        </row>
        <row r="516">
          <cell r="A516" t="str">
            <v>100.11.00.200-6400.02</v>
          </cell>
          <cell r="B516" t="str">
            <v>100</v>
          </cell>
          <cell r="C516" t="str">
            <v>11</v>
          </cell>
          <cell r="D516" t="str">
            <v>00</v>
          </cell>
          <cell r="E516" t="str">
            <v>200</v>
          </cell>
          <cell r="F516" t="str">
            <v>6400.02</v>
          </cell>
          <cell r="G516" t="str">
            <v>Repairs &amp; Maintenance Minor Equipment/Other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 t="str">
            <v>+++</v>
          </cell>
        </row>
        <row r="517">
          <cell r="A517" t="str">
            <v>100.11.00.200-6600.01</v>
          </cell>
          <cell r="B517" t="str">
            <v>100</v>
          </cell>
          <cell r="C517" t="str">
            <v>11</v>
          </cell>
          <cell r="D517" t="str">
            <v>00</v>
          </cell>
          <cell r="E517" t="str">
            <v>200</v>
          </cell>
          <cell r="F517" t="str">
            <v>6600.01</v>
          </cell>
          <cell r="G517" t="str">
            <v>Administrative Expenses Meetings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 t="str">
            <v>+++</v>
          </cell>
        </row>
        <row r="518">
          <cell r="A518" t="str">
            <v>100.11.00.200-6600.02</v>
          </cell>
          <cell r="B518" t="str">
            <v>100</v>
          </cell>
          <cell r="C518" t="str">
            <v>11</v>
          </cell>
          <cell r="D518" t="str">
            <v>00</v>
          </cell>
          <cell r="E518" t="str">
            <v>200</v>
          </cell>
          <cell r="F518" t="str">
            <v>6600.02</v>
          </cell>
          <cell r="G518" t="str">
            <v>Administrative Expenses Investigation Travel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 t="str">
            <v>+++</v>
          </cell>
        </row>
        <row r="519">
          <cell r="A519" t="str">
            <v>100.11.00.200-6600.03</v>
          </cell>
          <cell r="B519" t="str">
            <v>100</v>
          </cell>
          <cell r="C519" t="str">
            <v>11</v>
          </cell>
          <cell r="D519" t="str">
            <v>00</v>
          </cell>
          <cell r="E519" t="str">
            <v>200</v>
          </cell>
          <cell r="F519" t="str">
            <v>6600.03</v>
          </cell>
          <cell r="G519" t="str">
            <v>Administrative Expenses Mileage Reimbursement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 t="str">
            <v>+++</v>
          </cell>
        </row>
        <row r="520">
          <cell r="A520" t="str">
            <v>100.11.00.200-6600.04</v>
          </cell>
          <cell r="B520" t="str">
            <v>100</v>
          </cell>
          <cell r="C520" t="str">
            <v>11</v>
          </cell>
          <cell r="D520" t="str">
            <v>00</v>
          </cell>
          <cell r="E520" t="str">
            <v>200</v>
          </cell>
          <cell r="F520" t="str">
            <v>6600.04</v>
          </cell>
          <cell r="G520" t="str">
            <v>Administrative Expenses Training/Conferences</v>
          </cell>
          <cell r="H520">
            <v>30000</v>
          </cell>
          <cell r="I520">
            <v>0</v>
          </cell>
          <cell r="J520">
            <v>30000</v>
          </cell>
          <cell r="K520">
            <v>0</v>
          </cell>
          <cell r="L520">
            <v>0</v>
          </cell>
          <cell r="M520">
            <v>2945.36</v>
          </cell>
          <cell r="N520">
            <v>27054.639999999999</v>
          </cell>
          <cell r="O520">
            <v>0.1</v>
          </cell>
        </row>
        <row r="521">
          <cell r="A521" t="str">
            <v>100.11.00.200-6600.07</v>
          </cell>
          <cell r="B521" t="str">
            <v>100</v>
          </cell>
          <cell r="C521" t="str">
            <v>11</v>
          </cell>
          <cell r="D521" t="str">
            <v>00</v>
          </cell>
          <cell r="E521" t="str">
            <v>200</v>
          </cell>
          <cell r="F521" t="str">
            <v>6600.07</v>
          </cell>
          <cell r="G521" t="str">
            <v>Administrative Expenses Employee Recruitment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 t="str">
            <v>+++</v>
          </cell>
        </row>
        <row r="522">
          <cell r="A522" t="str">
            <v>100.11.00.200-6600.33</v>
          </cell>
          <cell r="B522" t="str">
            <v>100</v>
          </cell>
          <cell r="C522" t="str">
            <v>11</v>
          </cell>
          <cell r="D522" t="str">
            <v>00</v>
          </cell>
          <cell r="E522" t="str">
            <v>200</v>
          </cell>
          <cell r="F522" t="str">
            <v>6600.33</v>
          </cell>
          <cell r="G522" t="str">
            <v>Administrative Expenses POST Training</v>
          </cell>
          <cell r="H522">
            <v>85000</v>
          </cell>
          <cell r="I522">
            <v>0</v>
          </cell>
          <cell r="J522">
            <v>85000</v>
          </cell>
          <cell r="K522">
            <v>0</v>
          </cell>
          <cell r="L522">
            <v>0</v>
          </cell>
          <cell r="M522">
            <v>12734</v>
          </cell>
          <cell r="N522">
            <v>72266</v>
          </cell>
          <cell r="O522">
            <v>0.15</v>
          </cell>
        </row>
        <row r="523">
          <cell r="A523" t="str">
            <v>100.11.00.200-7000.03</v>
          </cell>
          <cell r="B523" t="str">
            <v>100</v>
          </cell>
          <cell r="C523" t="str">
            <v>11</v>
          </cell>
          <cell r="D523" t="str">
            <v>00</v>
          </cell>
          <cell r="E523" t="str">
            <v>200</v>
          </cell>
          <cell r="F523" t="str">
            <v>7000.03</v>
          </cell>
          <cell r="G523" t="str">
            <v>Capital Outlay Operations Equip-Minor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 t="str">
            <v>+++</v>
          </cell>
        </row>
        <row r="524">
          <cell r="A524" t="str">
            <v>100.11.00.200-8000.99</v>
          </cell>
          <cell r="B524" t="str">
            <v>100</v>
          </cell>
          <cell r="C524" t="str">
            <v>11</v>
          </cell>
          <cell r="D524" t="str">
            <v>00</v>
          </cell>
          <cell r="E524" t="str">
            <v>200</v>
          </cell>
          <cell r="F524" t="str">
            <v>8000.99</v>
          </cell>
          <cell r="G524" t="str">
            <v>Capital Improvements-General Government General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 t="str">
            <v>+++</v>
          </cell>
        </row>
        <row r="525">
          <cell r="A525" t="str">
            <v>100.11.00.210-5000.01</v>
          </cell>
          <cell r="B525" t="str">
            <v>100</v>
          </cell>
          <cell r="C525" t="str">
            <v>11</v>
          </cell>
          <cell r="D525" t="str">
            <v>00</v>
          </cell>
          <cell r="E525" t="str">
            <v>210</v>
          </cell>
          <cell r="F525" t="str">
            <v>5000.01</v>
          </cell>
          <cell r="G525" t="str">
            <v>Salaries Regular</v>
          </cell>
          <cell r="H525">
            <v>1760893</v>
          </cell>
          <cell r="I525">
            <v>0</v>
          </cell>
          <cell r="J525">
            <v>1760893</v>
          </cell>
          <cell r="K525">
            <v>0</v>
          </cell>
          <cell r="L525">
            <v>0</v>
          </cell>
          <cell r="M525">
            <v>372358.37</v>
          </cell>
          <cell r="N525">
            <v>1388534.63</v>
          </cell>
          <cell r="O525">
            <v>0.21</v>
          </cell>
        </row>
        <row r="526">
          <cell r="A526" t="str">
            <v>100.11.00.210-5000.02</v>
          </cell>
          <cell r="B526" t="str">
            <v>100</v>
          </cell>
          <cell r="C526" t="str">
            <v>11</v>
          </cell>
          <cell r="D526" t="str">
            <v>00</v>
          </cell>
          <cell r="E526" t="str">
            <v>210</v>
          </cell>
          <cell r="F526" t="str">
            <v>5000.02</v>
          </cell>
          <cell r="G526" t="str">
            <v>Salaries Part Time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 t="str">
            <v>+++</v>
          </cell>
        </row>
        <row r="527">
          <cell r="A527" t="str">
            <v>100.11.00.210-5000.03</v>
          </cell>
          <cell r="B527" t="str">
            <v>100</v>
          </cell>
          <cell r="C527" t="str">
            <v>11</v>
          </cell>
          <cell r="D527" t="str">
            <v>00</v>
          </cell>
          <cell r="E527" t="str">
            <v>210</v>
          </cell>
          <cell r="F527" t="str">
            <v>5000.03</v>
          </cell>
          <cell r="G527" t="str">
            <v>Salaries Overtime</v>
          </cell>
          <cell r="H527">
            <v>128750</v>
          </cell>
          <cell r="I527">
            <v>0</v>
          </cell>
          <cell r="J527">
            <v>128750</v>
          </cell>
          <cell r="K527">
            <v>0</v>
          </cell>
          <cell r="L527">
            <v>0</v>
          </cell>
          <cell r="M527">
            <v>72405.259999999995</v>
          </cell>
          <cell r="N527">
            <v>56344.74</v>
          </cell>
          <cell r="O527">
            <v>0.56000000000000005</v>
          </cell>
        </row>
        <row r="528">
          <cell r="A528" t="str">
            <v>100.11.00.210-5000.04</v>
          </cell>
          <cell r="B528" t="str">
            <v>100</v>
          </cell>
          <cell r="C528" t="str">
            <v>11</v>
          </cell>
          <cell r="D528" t="str">
            <v>00</v>
          </cell>
          <cell r="E528" t="str">
            <v>210</v>
          </cell>
          <cell r="F528" t="str">
            <v>5000.04</v>
          </cell>
          <cell r="G528" t="str">
            <v>Salaries Holiday Pay</v>
          </cell>
          <cell r="H528">
            <v>5700</v>
          </cell>
          <cell r="I528">
            <v>0</v>
          </cell>
          <cell r="J528">
            <v>5700</v>
          </cell>
          <cell r="K528">
            <v>0</v>
          </cell>
          <cell r="L528">
            <v>0</v>
          </cell>
          <cell r="M528">
            <v>0</v>
          </cell>
          <cell r="N528">
            <v>5700</v>
          </cell>
          <cell r="O528">
            <v>0</v>
          </cell>
        </row>
        <row r="529">
          <cell r="A529" t="str">
            <v>100.11.00.210-5000.06</v>
          </cell>
          <cell r="B529" t="str">
            <v>100</v>
          </cell>
          <cell r="C529" t="str">
            <v>11</v>
          </cell>
          <cell r="D529" t="str">
            <v>00</v>
          </cell>
          <cell r="E529" t="str">
            <v>210</v>
          </cell>
          <cell r="F529" t="str">
            <v>5000.06</v>
          </cell>
          <cell r="G529" t="str">
            <v>Salaries Out of Class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 t="str">
            <v>+++</v>
          </cell>
        </row>
        <row r="530">
          <cell r="A530" t="str">
            <v>100.11.00.210-5000.07</v>
          </cell>
          <cell r="B530" t="str">
            <v>100</v>
          </cell>
          <cell r="C530" t="str">
            <v>11</v>
          </cell>
          <cell r="D530" t="str">
            <v>00</v>
          </cell>
          <cell r="E530" t="str">
            <v>210</v>
          </cell>
          <cell r="F530" t="str">
            <v>5000.07</v>
          </cell>
          <cell r="G530" t="str">
            <v>Salaries Admin Leave Pay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 t="str">
            <v>+++</v>
          </cell>
        </row>
        <row r="531">
          <cell r="A531" t="str">
            <v>100.11.00.210-5000.08</v>
          </cell>
          <cell r="B531" t="str">
            <v>100</v>
          </cell>
          <cell r="C531" t="str">
            <v>11</v>
          </cell>
          <cell r="D531" t="str">
            <v>00</v>
          </cell>
          <cell r="E531" t="str">
            <v>210</v>
          </cell>
          <cell r="F531" t="str">
            <v>5000.08</v>
          </cell>
          <cell r="G531" t="str">
            <v>Salaries Longevity Pay</v>
          </cell>
          <cell r="H531">
            <v>36977</v>
          </cell>
          <cell r="I531">
            <v>0</v>
          </cell>
          <cell r="J531">
            <v>36977</v>
          </cell>
          <cell r="K531">
            <v>0</v>
          </cell>
          <cell r="L531">
            <v>0</v>
          </cell>
          <cell r="M531">
            <v>9906.75</v>
          </cell>
          <cell r="N531">
            <v>27070.25</v>
          </cell>
          <cell r="O531">
            <v>0.27</v>
          </cell>
        </row>
        <row r="532">
          <cell r="A532" t="str">
            <v>100.11.00.210-5000.09</v>
          </cell>
          <cell r="B532" t="str">
            <v>100</v>
          </cell>
          <cell r="C532" t="str">
            <v>11</v>
          </cell>
          <cell r="D532" t="str">
            <v>00</v>
          </cell>
          <cell r="E532" t="str">
            <v>210</v>
          </cell>
          <cell r="F532" t="str">
            <v>5000.09</v>
          </cell>
          <cell r="G532" t="str">
            <v>Salaries Mutual Aid Overtime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 t="str">
            <v>+++</v>
          </cell>
        </row>
        <row r="533">
          <cell r="A533" t="str">
            <v>100.11.00.210-5000.10</v>
          </cell>
          <cell r="B533" t="str">
            <v>100</v>
          </cell>
          <cell r="C533" t="str">
            <v>11</v>
          </cell>
          <cell r="D533" t="str">
            <v>00</v>
          </cell>
          <cell r="E533" t="str">
            <v>210</v>
          </cell>
          <cell r="F533" t="str">
            <v>5000.10</v>
          </cell>
          <cell r="G533" t="str">
            <v>Salaries Furloughs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 t="str">
            <v>+++</v>
          </cell>
        </row>
        <row r="534">
          <cell r="A534" t="str">
            <v>100.11.00.210-5000.11</v>
          </cell>
          <cell r="B534" t="str">
            <v>100</v>
          </cell>
          <cell r="C534" t="str">
            <v>11</v>
          </cell>
          <cell r="D534" t="str">
            <v>00</v>
          </cell>
          <cell r="E534" t="str">
            <v>210</v>
          </cell>
          <cell r="F534" t="str">
            <v>5000.11</v>
          </cell>
          <cell r="G534" t="str">
            <v>Salaries Worker's Comp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 t="str">
            <v>+++</v>
          </cell>
        </row>
        <row r="535">
          <cell r="A535" t="str">
            <v>100.11.00.210-5000.12</v>
          </cell>
          <cell r="B535" t="str">
            <v>100</v>
          </cell>
          <cell r="C535" t="str">
            <v>11</v>
          </cell>
          <cell r="D535" t="str">
            <v>00</v>
          </cell>
          <cell r="E535" t="str">
            <v>210</v>
          </cell>
          <cell r="F535" t="str">
            <v>5000.12</v>
          </cell>
          <cell r="G535" t="str">
            <v>Salaries Compensated Absences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 t="str">
            <v>+++</v>
          </cell>
        </row>
        <row r="536">
          <cell r="A536" t="str">
            <v>100.11.00.210-5000.99</v>
          </cell>
          <cell r="B536" t="str">
            <v>100</v>
          </cell>
          <cell r="C536" t="str">
            <v>11</v>
          </cell>
          <cell r="D536" t="str">
            <v>00</v>
          </cell>
          <cell r="E536" t="str">
            <v>210</v>
          </cell>
          <cell r="F536" t="str">
            <v>5000.99</v>
          </cell>
          <cell r="G536" t="str">
            <v>Salaries New Personnel Requests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 t="str">
            <v>+++</v>
          </cell>
        </row>
        <row r="537">
          <cell r="A537" t="str">
            <v>100.11.00.210-5100.00</v>
          </cell>
          <cell r="B537" t="str">
            <v>100</v>
          </cell>
          <cell r="C537" t="str">
            <v>11</v>
          </cell>
          <cell r="D537" t="str">
            <v>00</v>
          </cell>
          <cell r="E537" t="str">
            <v>210</v>
          </cell>
          <cell r="F537" t="str">
            <v>5100.00</v>
          </cell>
          <cell r="G537" t="str">
            <v>Benefits PERS Pool Liability</v>
          </cell>
          <cell r="H537">
            <v>580430</v>
          </cell>
          <cell r="I537">
            <v>0</v>
          </cell>
          <cell r="J537">
            <v>580430</v>
          </cell>
          <cell r="K537">
            <v>0</v>
          </cell>
          <cell r="L537">
            <v>0</v>
          </cell>
          <cell r="M537">
            <v>133402.76999999999</v>
          </cell>
          <cell r="N537">
            <v>447027.23</v>
          </cell>
          <cell r="O537">
            <v>0.23</v>
          </cell>
        </row>
        <row r="538">
          <cell r="A538" t="str">
            <v>100.11.00.210-5100.01</v>
          </cell>
          <cell r="B538" t="str">
            <v>100</v>
          </cell>
          <cell r="C538" t="str">
            <v>11</v>
          </cell>
          <cell r="D538" t="str">
            <v>00</v>
          </cell>
          <cell r="E538" t="str">
            <v>210</v>
          </cell>
          <cell r="F538" t="str">
            <v>5100.01</v>
          </cell>
          <cell r="G538" t="str">
            <v>Benefits Retirement</v>
          </cell>
          <cell r="H538">
            <v>215300</v>
          </cell>
          <cell r="I538">
            <v>0</v>
          </cell>
          <cell r="J538">
            <v>215300</v>
          </cell>
          <cell r="K538">
            <v>0</v>
          </cell>
          <cell r="L538">
            <v>0</v>
          </cell>
          <cell r="M538">
            <v>51865.02</v>
          </cell>
          <cell r="N538">
            <v>163434.98000000001</v>
          </cell>
          <cell r="O538">
            <v>0.24</v>
          </cell>
        </row>
        <row r="539">
          <cell r="A539" t="str">
            <v>100.11.00.210-5100.02</v>
          </cell>
          <cell r="B539" t="str">
            <v>100</v>
          </cell>
          <cell r="C539" t="str">
            <v>11</v>
          </cell>
          <cell r="D539" t="str">
            <v>00</v>
          </cell>
          <cell r="E539" t="str">
            <v>210</v>
          </cell>
          <cell r="F539" t="str">
            <v>5100.02</v>
          </cell>
          <cell r="G539" t="str">
            <v>Benefits Health Insurance</v>
          </cell>
          <cell r="H539">
            <v>156640</v>
          </cell>
          <cell r="I539">
            <v>0</v>
          </cell>
          <cell r="J539">
            <v>156640</v>
          </cell>
          <cell r="K539">
            <v>0</v>
          </cell>
          <cell r="L539">
            <v>0</v>
          </cell>
          <cell r="M539">
            <v>35161.56</v>
          </cell>
          <cell r="N539">
            <v>121478.44</v>
          </cell>
          <cell r="O539">
            <v>0.22</v>
          </cell>
        </row>
        <row r="540">
          <cell r="A540" t="str">
            <v>100.11.00.210-5100.03</v>
          </cell>
          <cell r="B540" t="str">
            <v>100</v>
          </cell>
          <cell r="C540" t="str">
            <v>11</v>
          </cell>
          <cell r="D540" t="str">
            <v>00</v>
          </cell>
          <cell r="E540" t="str">
            <v>210</v>
          </cell>
          <cell r="F540" t="str">
            <v>5100.03</v>
          </cell>
          <cell r="G540" t="str">
            <v>Benefits Dental Insurance</v>
          </cell>
          <cell r="H540">
            <v>18270</v>
          </cell>
          <cell r="I540">
            <v>0</v>
          </cell>
          <cell r="J540">
            <v>18270</v>
          </cell>
          <cell r="K540">
            <v>0</v>
          </cell>
          <cell r="L540">
            <v>0</v>
          </cell>
          <cell r="M540">
            <v>3782.22</v>
          </cell>
          <cell r="N540">
            <v>14487.78</v>
          </cell>
          <cell r="O540">
            <v>0.21</v>
          </cell>
        </row>
        <row r="541">
          <cell r="A541" t="str">
            <v>100.11.00.210-5100.04</v>
          </cell>
          <cell r="B541" t="str">
            <v>100</v>
          </cell>
          <cell r="C541" t="str">
            <v>11</v>
          </cell>
          <cell r="D541" t="str">
            <v>00</v>
          </cell>
          <cell r="E541" t="str">
            <v>210</v>
          </cell>
          <cell r="F541" t="str">
            <v>5100.04</v>
          </cell>
          <cell r="G541" t="str">
            <v>Benefits Vision Insurance</v>
          </cell>
          <cell r="H541">
            <v>2395</v>
          </cell>
          <cell r="I541">
            <v>0</v>
          </cell>
          <cell r="J541">
            <v>2395</v>
          </cell>
          <cell r="K541">
            <v>0</v>
          </cell>
          <cell r="L541">
            <v>0</v>
          </cell>
          <cell r="M541">
            <v>656.04</v>
          </cell>
          <cell r="N541">
            <v>1738.96</v>
          </cell>
          <cell r="O541">
            <v>0.27</v>
          </cell>
        </row>
        <row r="542">
          <cell r="A542" t="str">
            <v>100.11.00.210-5100.05</v>
          </cell>
          <cell r="B542" t="str">
            <v>100</v>
          </cell>
          <cell r="C542" t="str">
            <v>11</v>
          </cell>
          <cell r="D542" t="str">
            <v>00</v>
          </cell>
          <cell r="E542" t="str">
            <v>210</v>
          </cell>
          <cell r="F542" t="str">
            <v>5100.05</v>
          </cell>
          <cell r="G542" t="str">
            <v>Benefits Life Insurance</v>
          </cell>
          <cell r="H542">
            <v>310</v>
          </cell>
          <cell r="I542">
            <v>0</v>
          </cell>
          <cell r="J542">
            <v>310</v>
          </cell>
          <cell r="K542">
            <v>0</v>
          </cell>
          <cell r="L542">
            <v>0</v>
          </cell>
          <cell r="M542">
            <v>58.27</v>
          </cell>
          <cell r="N542">
            <v>251.73</v>
          </cell>
          <cell r="O542">
            <v>0.19</v>
          </cell>
        </row>
        <row r="543">
          <cell r="A543" t="str">
            <v>100.11.00.210-5100.06</v>
          </cell>
          <cell r="B543" t="str">
            <v>100</v>
          </cell>
          <cell r="C543" t="str">
            <v>11</v>
          </cell>
          <cell r="D543" t="str">
            <v>00</v>
          </cell>
          <cell r="E543" t="str">
            <v>210</v>
          </cell>
          <cell r="F543" t="str">
            <v>5100.06</v>
          </cell>
          <cell r="G543" t="str">
            <v>Benefits Worker's Comp</v>
          </cell>
          <cell r="H543">
            <v>41570</v>
          </cell>
          <cell r="I543">
            <v>0</v>
          </cell>
          <cell r="J543">
            <v>41570</v>
          </cell>
          <cell r="K543">
            <v>0</v>
          </cell>
          <cell r="L543">
            <v>0</v>
          </cell>
          <cell r="M543">
            <v>0</v>
          </cell>
          <cell r="N543">
            <v>41570</v>
          </cell>
          <cell r="O543">
            <v>0</v>
          </cell>
        </row>
        <row r="544">
          <cell r="A544" t="str">
            <v>100.11.00.210-5100.07</v>
          </cell>
          <cell r="B544" t="str">
            <v>100</v>
          </cell>
          <cell r="C544" t="str">
            <v>11</v>
          </cell>
          <cell r="D544" t="str">
            <v>00</v>
          </cell>
          <cell r="E544" t="str">
            <v>210</v>
          </cell>
          <cell r="F544" t="str">
            <v>5100.07</v>
          </cell>
          <cell r="G544" t="str">
            <v>Benefits Long Term Disability</v>
          </cell>
          <cell r="H544">
            <v>420</v>
          </cell>
          <cell r="I544">
            <v>0</v>
          </cell>
          <cell r="J544">
            <v>420</v>
          </cell>
          <cell r="K544">
            <v>0</v>
          </cell>
          <cell r="L544">
            <v>0</v>
          </cell>
          <cell r="M544">
            <v>79.8</v>
          </cell>
          <cell r="N544">
            <v>340.2</v>
          </cell>
          <cell r="O544">
            <v>0.19</v>
          </cell>
        </row>
        <row r="545">
          <cell r="A545" t="str">
            <v>100.11.00.210-5100.08</v>
          </cell>
          <cell r="B545" t="str">
            <v>100</v>
          </cell>
          <cell r="C545" t="str">
            <v>11</v>
          </cell>
          <cell r="D545" t="str">
            <v>00</v>
          </cell>
          <cell r="E545" t="str">
            <v>210</v>
          </cell>
          <cell r="F545" t="str">
            <v>5100.08</v>
          </cell>
          <cell r="G545" t="str">
            <v>Benefits Deferred Compensation</v>
          </cell>
          <cell r="H545">
            <v>7560</v>
          </cell>
          <cell r="I545">
            <v>0</v>
          </cell>
          <cell r="J545">
            <v>7560</v>
          </cell>
          <cell r="K545">
            <v>0</v>
          </cell>
          <cell r="L545">
            <v>0</v>
          </cell>
          <cell r="M545">
            <v>5735.47</v>
          </cell>
          <cell r="N545">
            <v>1824.53</v>
          </cell>
          <cell r="O545">
            <v>0.76</v>
          </cell>
        </row>
        <row r="546">
          <cell r="A546" t="str">
            <v>100.11.00.210-5100.09</v>
          </cell>
          <cell r="B546" t="str">
            <v>100</v>
          </cell>
          <cell r="C546" t="str">
            <v>11</v>
          </cell>
          <cell r="D546" t="str">
            <v>00</v>
          </cell>
          <cell r="E546" t="str">
            <v>210</v>
          </cell>
          <cell r="F546" t="str">
            <v>5100.09</v>
          </cell>
          <cell r="G546" t="str">
            <v>Benefits Unemployment Insurance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 t="str">
            <v>+++</v>
          </cell>
        </row>
        <row r="547">
          <cell r="A547" t="str">
            <v>100.11.00.210-5100.10</v>
          </cell>
          <cell r="B547" t="str">
            <v>100</v>
          </cell>
          <cell r="C547" t="str">
            <v>11</v>
          </cell>
          <cell r="D547" t="str">
            <v>00</v>
          </cell>
          <cell r="E547" t="str">
            <v>210</v>
          </cell>
          <cell r="F547" t="str">
            <v>5100.10</v>
          </cell>
          <cell r="G547" t="str">
            <v>Benefits Uniform Allowance</v>
          </cell>
          <cell r="H547">
            <v>12500</v>
          </cell>
          <cell r="I547">
            <v>0</v>
          </cell>
          <cell r="J547">
            <v>12500</v>
          </cell>
          <cell r="K547">
            <v>0</v>
          </cell>
          <cell r="L547">
            <v>0</v>
          </cell>
          <cell r="M547">
            <v>0</v>
          </cell>
          <cell r="N547">
            <v>12500</v>
          </cell>
          <cell r="O547">
            <v>0</v>
          </cell>
        </row>
        <row r="548">
          <cell r="A548" t="str">
            <v>100.11.00.210-5100.11</v>
          </cell>
          <cell r="B548" t="str">
            <v>100</v>
          </cell>
          <cell r="C548" t="str">
            <v>11</v>
          </cell>
          <cell r="D548" t="str">
            <v>00</v>
          </cell>
          <cell r="E548" t="str">
            <v>210</v>
          </cell>
          <cell r="F548" t="str">
            <v>5100.11</v>
          </cell>
          <cell r="G548" t="str">
            <v>Benefits Medicare</v>
          </cell>
          <cell r="H548">
            <v>28565</v>
          </cell>
          <cell r="I548">
            <v>0</v>
          </cell>
          <cell r="J548">
            <v>28565</v>
          </cell>
          <cell r="K548">
            <v>0</v>
          </cell>
          <cell r="L548">
            <v>0</v>
          </cell>
          <cell r="M548">
            <v>6685.23</v>
          </cell>
          <cell r="N548">
            <v>21879.77</v>
          </cell>
          <cell r="O548">
            <v>0.23</v>
          </cell>
        </row>
        <row r="549">
          <cell r="A549" t="str">
            <v>100.11.00.210-5100.12</v>
          </cell>
          <cell r="B549" t="str">
            <v>100</v>
          </cell>
          <cell r="C549" t="str">
            <v>11</v>
          </cell>
          <cell r="D549" t="str">
            <v>00</v>
          </cell>
          <cell r="E549" t="str">
            <v>210</v>
          </cell>
          <cell r="F549" t="str">
            <v>5100.12</v>
          </cell>
          <cell r="G549" t="str">
            <v>Benefits Annual Physical Exam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 t="str">
            <v>+++</v>
          </cell>
        </row>
        <row r="550">
          <cell r="A550" t="str">
            <v>100.11.00.210-5100.13</v>
          </cell>
          <cell r="B550" t="str">
            <v>100</v>
          </cell>
          <cell r="C550" t="str">
            <v>11</v>
          </cell>
          <cell r="D550" t="str">
            <v>00</v>
          </cell>
          <cell r="E550" t="str">
            <v>210</v>
          </cell>
          <cell r="F550" t="str">
            <v>5100.13</v>
          </cell>
          <cell r="G550" t="str">
            <v>Benefits Employee Assistance Program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 t="str">
            <v>+++</v>
          </cell>
        </row>
        <row r="551">
          <cell r="A551" t="str">
            <v>100.11.00.210-5100.14</v>
          </cell>
          <cell r="B551" t="str">
            <v>100</v>
          </cell>
          <cell r="C551" t="str">
            <v>11</v>
          </cell>
          <cell r="D551" t="str">
            <v>00</v>
          </cell>
          <cell r="E551" t="str">
            <v>210</v>
          </cell>
          <cell r="F551" t="str">
            <v>5100.14</v>
          </cell>
          <cell r="G551" t="str">
            <v>Benefits PPE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 t="str">
            <v>+++</v>
          </cell>
        </row>
        <row r="552">
          <cell r="A552" t="str">
            <v>100.11.00.210-5100.15</v>
          </cell>
          <cell r="B552" t="str">
            <v>100</v>
          </cell>
          <cell r="C552" t="str">
            <v>11</v>
          </cell>
          <cell r="D552" t="str">
            <v>00</v>
          </cell>
          <cell r="E552" t="str">
            <v>210</v>
          </cell>
          <cell r="F552" t="str">
            <v>5100.15</v>
          </cell>
          <cell r="G552" t="str">
            <v>Benefits Cell Phone Allowance</v>
          </cell>
          <cell r="H552">
            <v>10680</v>
          </cell>
          <cell r="I552">
            <v>0</v>
          </cell>
          <cell r="J552">
            <v>10680</v>
          </cell>
          <cell r="K552">
            <v>0</v>
          </cell>
          <cell r="L552">
            <v>0</v>
          </cell>
          <cell r="M552">
            <v>2136</v>
          </cell>
          <cell r="N552">
            <v>8544</v>
          </cell>
          <cell r="O552">
            <v>0.2</v>
          </cell>
        </row>
        <row r="553">
          <cell r="A553" t="str">
            <v>100.11.00.210-5100.17</v>
          </cell>
          <cell r="B553" t="str">
            <v>100</v>
          </cell>
          <cell r="C553" t="str">
            <v>11</v>
          </cell>
          <cell r="D553" t="str">
            <v>00</v>
          </cell>
          <cell r="E553" t="str">
            <v>210</v>
          </cell>
          <cell r="F553" t="str">
            <v>5100.17</v>
          </cell>
          <cell r="G553" t="str">
            <v>Benefits Other Post Employment Benefits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 t="str">
            <v>+++</v>
          </cell>
        </row>
        <row r="554">
          <cell r="A554" t="str">
            <v>100.11.00.210-6000.01</v>
          </cell>
          <cell r="B554" t="str">
            <v>100</v>
          </cell>
          <cell r="C554" t="str">
            <v>11</v>
          </cell>
          <cell r="D554" t="str">
            <v>00</v>
          </cell>
          <cell r="E554" t="str">
            <v>210</v>
          </cell>
          <cell r="F554" t="str">
            <v>6000.01</v>
          </cell>
          <cell r="G554" t="str">
            <v>Professional Services General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 t="str">
            <v>+++</v>
          </cell>
        </row>
        <row r="555">
          <cell r="A555" t="str">
            <v>100.11.00.210-6000.02</v>
          </cell>
          <cell r="B555" t="str">
            <v>100</v>
          </cell>
          <cell r="C555" t="str">
            <v>11</v>
          </cell>
          <cell r="D555" t="str">
            <v>00</v>
          </cell>
          <cell r="E555" t="str">
            <v>210</v>
          </cell>
          <cell r="F555" t="str">
            <v>6000.02</v>
          </cell>
          <cell r="G555" t="str">
            <v>Professional Services Fingerprint Fees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 t="str">
            <v>+++</v>
          </cell>
        </row>
        <row r="556">
          <cell r="A556" t="str">
            <v>100.11.00.210-6000.04</v>
          </cell>
          <cell r="B556" t="str">
            <v>100</v>
          </cell>
          <cell r="C556" t="str">
            <v>11</v>
          </cell>
          <cell r="D556" t="str">
            <v>00</v>
          </cell>
          <cell r="E556" t="str">
            <v>210</v>
          </cell>
          <cell r="F556" t="str">
            <v>6000.04</v>
          </cell>
          <cell r="G556" t="str">
            <v>Professional Services Forensic Testing</v>
          </cell>
          <cell r="H556">
            <v>45000</v>
          </cell>
          <cell r="I556">
            <v>0</v>
          </cell>
          <cell r="J556">
            <v>45000</v>
          </cell>
          <cell r="K556">
            <v>0</v>
          </cell>
          <cell r="L556">
            <v>0</v>
          </cell>
          <cell r="M556">
            <v>5030.0600000000004</v>
          </cell>
          <cell r="N556">
            <v>39969.94</v>
          </cell>
          <cell r="O556">
            <v>0.11</v>
          </cell>
        </row>
        <row r="557">
          <cell r="A557" t="str">
            <v>100.11.00.210-6200.02</v>
          </cell>
          <cell r="B557" t="str">
            <v>100</v>
          </cell>
          <cell r="C557" t="str">
            <v>11</v>
          </cell>
          <cell r="D557" t="str">
            <v>00</v>
          </cell>
          <cell r="E557" t="str">
            <v>210</v>
          </cell>
          <cell r="F557" t="str">
            <v>6200.02</v>
          </cell>
          <cell r="G557" t="str">
            <v>Supplies Special Department</v>
          </cell>
          <cell r="H557">
            <v>5000</v>
          </cell>
          <cell r="I557">
            <v>0</v>
          </cell>
          <cell r="J557">
            <v>5000</v>
          </cell>
          <cell r="K557">
            <v>0</v>
          </cell>
          <cell r="L557">
            <v>0</v>
          </cell>
          <cell r="M557">
            <v>357.03</v>
          </cell>
          <cell r="N557">
            <v>4642.97</v>
          </cell>
          <cell r="O557">
            <v>7.0000000000000007E-2</v>
          </cell>
        </row>
        <row r="558">
          <cell r="A558" t="str">
            <v>100.11.00.210-6200.05</v>
          </cell>
          <cell r="B558" t="str">
            <v>100</v>
          </cell>
          <cell r="C558" t="str">
            <v>11</v>
          </cell>
          <cell r="D558" t="str">
            <v>00</v>
          </cell>
          <cell r="E558" t="str">
            <v>210</v>
          </cell>
          <cell r="F558" t="str">
            <v>6200.05</v>
          </cell>
          <cell r="G558" t="str">
            <v>Supplies Gasoline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 t="str">
            <v>+++</v>
          </cell>
        </row>
        <row r="559">
          <cell r="A559" t="str">
            <v>100.11.00.210-6200.08</v>
          </cell>
          <cell r="B559" t="str">
            <v>100</v>
          </cell>
          <cell r="C559" t="str">
            <v>11</v>
          </cell>
          <cell r="D559" t="str">
            <v>00</v>
          </cell>
          <cell r="E559" t="str">
            <v>210</v>
          </cell>
          <cell r="F559" t="str">
            <v>6200.08</v>
          </cell>
          <cell r="G559" t="str">
            <v>Supplies Uniforms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 t="str">
            <v>+++</v>
          </cell>
        </row>
        <row r="560">
          <cell r="A560" t="str">
            <v>100.11.00.210-6210.01</v>
          </cell>
          <cell r="B560" t="str">
            <v>100</v>
          </cell>
          <cell r="C560" t="str">
            <v>11</v>
          </cell>
          <cell r="D560" t="str">
            <v>00</v>
          </cell>
          <cell r="E560" t="str">
            <v>210</v>
          </cell>
          <cell r="F560" t="str">
            <v>6210.01</v>
          </cell>
          <cell r="G560" t="str">
            <v>Supplies-Police Crime Prevention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 t="str">
            <v>+++</v>
          </cell>
        </row>
        <row r="561">
          <cell r="A561" t="str">
            <v>100.11.00.210-6210.02</v>
          </cell>
          <cell r="B561" t="str">
            <v>100</v>
          </cell>
          <cell r="C561" t="str">
            <v>11</v>
          </cell>
          <cell r="D561" t="str">
            <v>00</v>
          </cell>
          <cell r="E561" t="str">
            <v>210</v>
          </cell>
          <cell r="F561" t="str">
            <v>6210.02</v>
          </cell>
          <cell r="G561" t="str">
            <v>Supplies-Police Training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 t="str">
            <v>+++</v>
          </cell>
        </row>
        <row r="562">
          <cell r="A562" t="str">
            <v>100.11.00.210-6210.03</v>
          </cell>
          <cell r="B562" t="str">
            <v>100</v>
          </cell>
          <cell r="C562" t="str">
            <v>11</v>
          </cell>
          <cell r="D562" t="str">
            <v>00</v>
          </cell>
          <cell r="E562" t="str">
            <v>210</v>
          </cell>
          <cell r="F562" t="str">
            <v>6210.03</v>
          </cell>
          <cell r="G562" t="str">
            <v>Supplies-Police K-9 Training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 t="str">
            <v>+++</v>
          </cell>
        </row>
        <row r="563">
          <cell r="A563" t="str">
            <v>100.11.00.210-6210.04</v>
          </cell>
          <cell r="B563" t="str">
            <v>100</v>
          </cell>
          <cell r="C563" t="str">
            <v>11</v>
          </cell>
          <cell r="D563" t="str">
            <v>00</v>
          </cell>
          <cell r="E563" t="str">
            <v>210</v>
          </cell>
          <cell r="F563" t="str">
            <v>6210.04</v>
          </cell>
          <cell r="G563" t="str">
            <v>Supplies-Police Ballistic Shields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 t="str">
            <v>+++</v>
          </cell>
        </row>
        <row r="564">
          <cell r="A564" t="str">
            <v>100.11.00.210-6210.05</v>
          </cell>
          <cell r="B564" t="str">
            <v>100</v>
          </cell>
          <cell r="C564" t="str">
            <v>11</v>
          </cell>
          <cell r="D564" t="str">
            <v>00</v>
          </cell>
          <cell r="E564" t="str">
            <v>210</v>
          </cell>
          <cell r="F564" t="str">
            <v>6210.05</v>
          </cell>
          <cell r="G564" t="str">
            <v>Supplies-Police Auto Theft Prosecution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 t="str">
            <v>+++</v>
          </cell>
        </row>
        <row r="565">
          <cell r="A565" t="str">
            <v>100.11.00.210-6210.09</v>
          </cell>
          <cell r="B565" t="str">
            <v>100</v>
          </cell>
          <cell r="C565" t="str">
            <v>11</v>
          </cell>
          <cell r="D565" t="str">
            <v>00</v>
          </cell>
          <cell r="E565" t="str">
            <v>210</v>
          </cell>
          <cell r="F565" t="str">
            <v>6210.09</v>
          </cell>
          <cell r="G565" t="str">
            <v>Supplies-Police Special Investigation</v>
          </cell>
          <cell r="H565">
            <v>7000</v>
          </cell>
          <cell r="I565">
            <v>2111</v>
          </cell>
          <cell r="J565">
            <v>9111</v>
          </cell>
          <cell r="K565">
            <v>0</v>
          </cell>
          <cell r="L565">
            <v>2110.21</v>
          </cell>
          <cell r="M565">
            <v>395</v>
          </cell>
          <cell r="N565">
            <v>6605.79</v>
          </cell>
          <cell r="O565">
            <v>0.27</v>
          </cell>
        </row>
        <row r="566">
          <cell r="A566" t="str">
            <v>100.11.00.210-6300.01</v>
          </cell>
          <cell r="B566" t="str">
            <v>100</v>
          </cell>
          <cell r="C566" t="str">
            <v>11</v>
          </cell>
          <cell r="D566" t="str">
            <v>00</v>
          </cell>
          <cell r="E566" t="str">
            <v>210</v>
          </cell>
          <cell r="F566" t="str">
            <v>6300.01</v>
          </cell>
          <cell r="G566" t="str">
            <v>Dues &amp; Subscriptions Memberships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 t="str">
            <v>+++</v>
          </cell>
        </row>
        <row r="567">
          <cell r="A567" t="str">
            <v>100.11.00.210-6300.02</v>
          </cell>
          <cell r="B567" t="str">
            <v>100</v>
          </cell>
          <cell r="C567" t="str">
            <v>11</v>
          </cell>
          <cell r="D567" t="str">
            <v>00</v>
          </cell>
          <cell r="E567" t="str">
            <v>210</v>
          </cell>
          <cell r="F567" t="str">
            <v>6300.02</v>
          </cell>
          <cell r="G567" t="str">
            <v>Dues &amp; Subscriptions Publications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 t="str">
            <v>+++</v>
          </cell>
        </row>
        <row r="568">
          <cell r="A568" t="str">
            <v>100.11.00.210-6400.02</v>
          </cell>
          <cell r="B568" t="str">
            <v>100</v>
          </cell>
          <cell r="C568" t="str">
            <v>11</v>
          </cell>
          <cell r="D568" t="str">
            <v>00</v>
          </cell>
          <cell r="E568" t="str">
            <v>210</v>
          </cell>
          <cell r="F568" t="str">
            <v>6400.02</v>
          </cell>
          <cell r="G568" t="str">
            <v>Repairs &amp; Maintenance Minor Equipment/Other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 t="str">
            <v>+++</v>
          </cell>
        </row>
        <row r="569">
          <cell r="A569" t="str">
            <v>100.11.00.210-6600.01</v>
          </cell>
          <cell r="B569" t="str">
            <v>100</v>
          </cell>
          <cell r="C569" t="str">
            <v>11</v>
          </cell>
          <cell r="D569" t="str">
            <v>00</v>
          </cell>
          <cell r="E569" t="str">
            <v>210</v>
          </cell>
          <cell r="F569" t="str">
            <v>6600.01</v>
          </cell>
          <cell r="G569" t="str">
            <v>Administrative Expenses Meetings</v>
          </cell>
          <cell r="H569">
            <v>500</v>
          </cell>
          <cell r="I569">
            <v>0</v>
          </cell>
          <cell r="J569">
            <v>500</v>
          </cell>
          <cell r="K569">
            <v>0</v>
          </cell>
          <cell r="L569">
            <v>0</v>
          </cell>
          <cell r="M569">
            <v>0</v>
          </cell>
          <cell r="N569">
            <v>500</v>
          </cell>
          <cell r="O569">
            <v>0</v>
          </cell>
        </row>
        <row r="570">
          <cell r="A570" t="str">
            <v>100.11.00.210-6600.02</v>
          </cell>
          <cell r="B570" t="str">
            <v>100</v>
          </cell>
          <cell r="C570" t="str">
            <v>11</v>
          </cell>
          <cell r="D570" t="str">
            <v>00</v>
          </cell>
          <cell r="E570" t="str">
            <v>210</v>
          </cell>
          <cell r="F570" t="str">
            <v>6600.02</v>
          </cell>
          <cell r="G570" t="str">
            <v>Administrative Expenses Investigation Travel</v>
          </cell>
          <cell r="H570">
            <v>500</v>
          </cell>
          <cell r="I570">
            <v>0</v>
          </cell>
          <cell r="J570">
            <v>500</v>
          </cell>
          <cell r="K570">
            <v>0</v>
          </cell>
          <cell r="L570">
            <v>0</v>
          </cell>
          <cell r="M570">
            <v>0</v>
          </cell>
          <cell r="N570">
            <v>500</v>
          </cell>
          <cell r="O570">
            <v>0</v>
          </cell>
        </row>
        <row r="571">
          <cell r="A571" t="str">
            <v>100.11.00.210-6600.03</v>
          </cell>
          <cell r="B571" t="str">
            <v>100</v>
          </cell>
          <cell r="C571" t="str">
            <v>11</v>
          </cell>
          <cell r="D571" t="str">
            <v>00</v>
          </cell>
          <cell r="E571" t="str">
            <v>210</v>
          </cell>
          <cell r="F571" t="str">
            <v>6600.03</v>
          </cell>
          <cell r="G571" t="str">
            <v>Administrative Expenses Mileage Reimbursement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 t="str">
            <v>+++</v>
          </cell>
        </row>
        <row r="572">
          <cell r="A572" t="str">
            <v>100.11.00.210-6600.04</v>
          </cell>
          <cell r="B572" t="str">
            <v>100</v>
          </cell>
          <cell r="C572" t="str">
            <v>11</v>
          </cell>
          <cell r="D572" t="str">
            <v>00</v>
          </cell>
          <cell r="E572" t="str">
            <v>210</v>
          </cell>
          <cell r="F572" t="str">
            <v>6600.04</v>
          </cell>
          <cell r="G572" t="str">
            <v>Administrative Expenses Training/Conferences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 t="str">
            <v>+++</v>
          </cell>
        </row>
        <row r="573">
          <cell r="A573" t="str">
            <v>100.11.00.210-6600.07</v>
          </cell>
          <cell r="B573" t="str">
            <v>100</v>
          </cell>
          <cell r="C573" t="str">
            <v>11</v>
          </cell>
          <cell r="D573" t="str">
            <v>00</v>
          </cell>
          <cell r="E573" t="str">
            <v>210</v>
          </cell>
          <cell r="F573" t="str">
            <v>6600.07</v>
          </cell>
          <cell r="G573" t="str">
            <v>Administrative Expenses Employee Recruitment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 t="str">
            <v>+++</v>
          </cell>
        </row>
        <row r="574">
          <cell r="A574" t="str">
            <v>100.11.00.210-6600.33</v>
          </cell>
          <cell r="B574" t="str">
            <v>100</v>
          </cell>
          <cell r="C574" t="str">
            <v>11</v>
          </cell>
          <cell r="D574" t="str">
            <v>00</v>
          </cell>
          <cell r="E574" t="str">
            <v>210</v>
          </cell>
          <cell r="F574" t="str">
            <v>6600.33</v>
          </cell>
          <cell r="G574" t="str">
            <v>Administrative Expenses POST Training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 t="str">
            <v>+++</v>
          </cell>
        </row>
        <row r="575">
          <cell r="A575" t="str">
            <v>100.11.00.210-8000.12</v>
          </cell>
          <cell r="B575" t="str">
            <v>100</v>
          </cell>
          <cell r="C575" t="str">
            <v>11</v>
          </cell>
          <cell r="D575" t="str">
            <v>00</v>
          </cell>
          <cell r="E575" t="str">
            <v>210</v>
          </cell>
          <cell r="F575" t="str">
            <v>8000.12</v>
          </cell>
          <cell r="G575" t="str">
            <v>Capital Improvements-General Government Building Improvements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 t="str">
            <v>+++</v>
          </cell>
        </row>
        <row r="576">
          <cell r="A576" t="str">
            <v>100.11.00.220-5000.01</v>
          </cell>
          <cell r="B576" t="str">
            <v>100</v>
          </cell>
          <cell r="C576" t="str">
            <v>11</v>
          </cell>
          <cell r="D576" t="str">
            <v>00</v>
          </cell>
          <cell r="E576" t="str">
            <v>220</v>
          </cell>
          <cell r="F576" t="str">
            <v>5000.01</v>
          </cell>
          <cell r="G576" t="str">
            <v>Salaries Regular</v>
          </cell>
          <cell r="H576">
            <v>431411</v>
          </cell>
          <cell r="I576">
            <v>0</v>
          </cell>
          <cell r="J576">
            <v>431411</v>
          </cell>
          <cell r="K576">
            <v>0</v>
          </cell>
          <cell r="L576">
            <v>0</v>
          </cell>
          <cell r="M576">
            <v>107377.13</v>
          </cell>
          <cell r="N576">
            <v>324033.87</v>
          </cell>
          <cell r="O576">
            <v>0.25</v>
          </cell>
        </row>
        <row r="577">
          <cell r="A577" t="str">
            <v>100.11.00.220-5000.02</v>
          </cell>
          <cell r="B577" t="str">
            <v>100</v>
          </cell>
          <cell r="C577" t="str">
            <v>11</v>
          </cell>
          <cell r="D577" t="str">
            <v>00</v>
          </cell>
          <cell r="E577" t="str">
            <v>220</v>
          </cell>
          <cell r="F577" t="str">
            <v>5000.02</v>
          </cell>
          <cell r="G577" t="str">
            <v>Salaries Part Time</v>
          </cell>
          <cell r="H577">
            <v>65900</v>
          </cell>
          <cell r="I577">
            <v>0</v>
          </cell>
          <cell r="J577">
            <v>65900</v>
          </cell>
          <cell r="K577">
            <v>0</v>
          </cell>
          <cell r="L577">
            <v>0</v>
          </cell>
          <cell r="M577">
            <v>16556.34</v>
          </cell>
          <cell r="N577">
            <v>49343.66</v>
          </cell>
          <cell r="O577">
            <v>0.25</v>
          </cell>
        </row>
        <row r="578">
          <cell r="A578" t="str">
            <v>100.11.00.220-5000.03</v>
          </cell>
          <cell r="B578" t="str">
            <v>100</v>
          </cell>
          <cell r="C578" t="str">
            <v>11</v>
          </cell>
          <cell r="D578" t="str">
            <v>00</v>
          </cell>
          <cell r="E578" t="str">
            <v>220</v>
          </cell>
          <cell r="F578" t="str">
            <v>5000.03</v>
          </cell>
          <cell r="G578" t="str">
            <v>Salaries Overtime</v>
          </cell>
          <cell r="H578">
            <v>10300</v>
          </cell>
          <cell r="I578">
            <v>0</v>
          </cell>
          <cell r="J578">
            <v>10300</v>
          </cell>
          <cell r="K578">
            <v>0</v>
          </cell>
          <cell r="L578">
            <v>0</v>
          </cell>
          <cell r="M578">
            <v>1239.06</v>
          </cell>
          <cell r="N578">
            <v>9060.94</v>
          </cell>
          <cell r="O578">
            <v>0.12</v>
          </cell>
        </row>
        <row r="579">
          <cell r="A579" t="str">
            <v>100.11.00.220-5000.04</v>
          </cell>
          <cell r="B579" t="str">
            <v>100</v>
          </cell>
          <cell r="C579" t="str">
            <v>11</v>
          </cell>
          <cell r="D579" t="str">
            <v>00</v>
          </cell>
          <cell r="E579" t="str">
            <v>220</v>
          </cell>
          <cell r="F579" t="str">
            <v>5000.04</v>
          </cell>
          <cell r="G579" t="str">
            <v>Salaries Holiday Pay</v>
          </cell>
          <cell r="H579">
            <v>3500</v>
          </cell>
          <cell r="I579">
            <v>0</v>
          </cell>
          <cell r="J579">
            <v>3500</v>
          </cell>
          <cell r="K579">
            <v>0</v>
          </cell>
          <cell r="L579">
            <v>0</v>
          </cell>
          <cell r="M579">
            <v>0</v>
          </cell>
          <cell r="N579">
            <v>3500</v>
          </cell>
          <cell r="O579">
            <v>0</v>
          </cell>
        </row>
        <row r="580">
          <cell r="A580" t="str">
            <v>100.11.00.220-5000.06</v>
          </cell>
          <cell r="B580" t="str">
            <v>100</v>
          </cell>
          <cell r="C580" t="str">
            <v>11</v>
          </cell>
          <cell r="D580" t="str">
            <v>00</v>
          </cell>
          <cell r="E580" t="str">
            <v>220</v>
          </cell>
          <cell r="F580" t="str">
            <v>5000.06</v>
          </cell>
          <cell r="G580" t="str">
            <v>Salaries Out of Class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 t="str">
            <v>+++</v>
          </cell>
        </row>
        <row r="581">
          <cell r="A581" t="str">
            <v>100.11.00.220-5000.07</v>
          </cell>
          <cell r="B581" t="str">
            <v>100</v>
          </cell>
          <cell r="C581" t="str">
            <v>11</v>
          </cell>
          <cell r="D581" t="str">
            <v>00</v>
          </cell>
          <cell r="E581" t="str">
            <v>220</v>
          </cell>
          <cell r="F581" t="str">
            <v>5000.07</v>
          </cell>
          <cell r="G581" t="str">
            <v>Salaries Admin Leave Pay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 t="str">
            <v>+++</v>
          </cell>
        </row>
        <row r="582">
          <cell r="A582" t="str">
            <v>100.11.00.220-5000.08</v>
          </cell>
          <cell r="B582" t="str">
            <v>100</v>
          </cell>
          <cell r="C582" t="str">
            <v>11</v>
          </cell>
          <cell r="D582" t="str">
            <v>00</v>
          </cell>
          <cell r="E582" t="str">
            <v>220</v>
          </cell>
          <cell r="F582" t="str">
            <v>5000.08</v>
          </cell>
          <cell r="G582" t="str">
            <v>Salaries Longevity Pay</v>
          </cell>
          <cell r="H582">
            <v>3399</v>
          </cell>
          <cell r="I582">
            <v>0</v>
          </cell>
          <cell r="J582">
            <v>3399</v>
          </cell>
          <cell r="K582">
            <v>0</v>
          </cell>
          <cell r="L582">
            <v>0</v>
          </cell>
          <cell r="M582">
            <v>0</v>
          </cell>
          <cell r="N582">
            <v>3399</v>
          </cell>
          <cell r="O582">
            <v>0</v>
          </cell>
        </row>
        <row r="583">
          <cell r="A583" t="str">
            <v>100.11.00.220-5000.10</v>
          </cell>
          <cell r="B583" t="str">
            <v>100</v>
          </cell>
          <cell r="C583" t="str">
            <v>11</v>
          </cell>
          <cell r="D583" t="str">
            <v>00</v>
          </cell>
          <cell r="E583" t="str">
            <v>220</v>
          </cell>
          <cell r="F583" t="str">
            <v>5000.10</v>
          </cell>
          <cell r="G583" t="str">
            <v>Salaries Furloughs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 t="str">
            <v>+++</v>
          </cell>
        </row>
        <row r="584">
          <cell r="A584" t="str">
            <v>100.11.00.220-5000.11</v>
          </cell>
          <cell r="B584" t="str">
            <v>100</v>
          </cell>
          <cell r="C584" t="str">
            <v>11</v>
          </cell>
          <cell r="D584" t="str">
            <v>00</v>
          </cell>
          <cell r="E584" t="str">
            <v>220</v>
          </cell>
          <cell r="F584" t="str">
            <v>5000.11</v>
          </cell>
          <cell r="G584" t="str">
            <v>Salaries Worker's Comp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 t="str">
            <v>+++</v>
          </cell>
        </row>
        <row r="585">
          <cell r="A585" t="str">
            <v>100.11.00.220-5000.12</v>
          </cell>
          <cell r="B585" t="str">
            <v>100</v>
          </cell>
          <cell r="C585" t="str">
            <v>11</v>
          </cell>
          <cell r="D585" t="str">
            <v>00</v>
          </cell>
          <cell r="E585" t="str">
            <v>220</v>
          </cell>
          <cell r="F585" t="str">
            <v>5000.12</v>
          </cell>
          <cell r="G585" t="str">
            <v>Salaries Compensated Absences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 t="str">
            <v>+++</v>
          </cell>
        </row>
        <row r="586">
          <cell r="A586" t="str">
            <v>100.11.00.220-5000.99</v>
          </cell>
          <cell r="B586" t="str">
            <v>100</v>
          </cell>
          <cell r="C586" t="str">
            <v>11</v>
          </cell>
          <cell r="D586" t="str">
            <v>00</v>
          </cell>
          <cell r="E586" t="str">
            <v>220</v>
          </cell>
          <cell r="F586" t="str">
            <v>5000.99</v>
          </cell>
          <cell r="G586" t="str">
            <v>Salaries New Personnel Requests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 t="str">
            <v>+++</v>
          </cell>
        </row>
        <row r="587">
          <cell r="A587" t="str">
            <v>100.11.00.220-5100.00</v>
          </cell>
          <cell r="B587" t="str">
            <v>100</v>
          </cell>
          <cell r="C587" t="str">
            <v>11</v>
          </cell>
          <cell r="D587" t="str">
            <v>00</v>
          </cell>
          <cell r="E587" t="str">
            <v>220</v>
          </cell>
          <cell r="F587" t="str">
            <v>5100.00</v>
          </cell>
          <cell r="G587" t="str">
            <v>Benefits PERS Pool Liability</v>
          </cell>
          <cell r="H587">
            <v>80625</v>
          </cell>
          <cell r="I587">
            <v>0</v>
          </cell>
          <cell r="J587">
            <v>80625</v>
          </cell>
          <cell r="K587">
            <v>0</v>
          </cell>
          <cell r="L587">
            <v>0</v>
          </cell>
          <cell r="M587">
            <v>20002.900000000001</v>
          </cell>
          <cell r="N587">
            <v>60622.1</v>
          </cell>
          <cell r="O587">
            <v>0.25</v>
          </cell>
        </row>
        <row r="588">
          <cell r="A588" t="str">
            <v>100.11.00.220-5100.01</v>
          </cell>
          <cell r="B588" t="str">
            <v>100</v>
          </cell>
          <cell r="C588" t="str">
            <v>11</v>
          </cell>
          <cell r="D588" t="str">
            <v>00</v>
          </cell>
          <cell r="E588" t="str">
            <v>220</v>
          </cell>
          <cell r="F588" t="str">
            <v>5100.01</v>
          </cell>
          <cell r="G588" t="str">
            <v>Benefits Retirement</v>
          </cell>
          <cell r="H588">
            <v>1180</v>
          </cell>
          <cell r="I588">
            <v>0</v>
          </cell>
          <cell r="J588">
            <v>1180</v>
          </cell>
          <cell r="K588">
            <v>0</v>
          </cell>
          <cell r="L588">
            <v>0</v>
          </cell>
          <cell r="M588">
            <v>707.13</v>
          </cell>
          <cell r="N588">
            <v>472.87</v>
          </cell>
          <cell r="O588">
            <v>0.6</v>
          </cell>
        </row>
        <row r="589">
          <cell r="A589" t="str">
            <v>100.11.00.220-5100.02</v>
          </cell>
          <cell r="B589" t="str">
            <v>100</v>
          </cell>
          <cell r="C589" t="str">
            <v>11</v>
          </cell>
          <cell r="D589" t="str">
            <v>00</v>
          </cell>
          <cell r="E589" t="str">
            <v>220</v>
          </cell>
          <cell r="F589" t="str">
            <v>5100.02</v>
          </cell>
          <cell r="G589" t="str">
            <v>Benefits Health Insurance</v>
          </cell>
          <cell r="H589">
            <v>23080</v>
          </cell>
          <cell r="I589">
            <v>0</v>
          </cell>
          <cell r="J589">
            <v>23080</v>
          </cell>
          <cell r="K589">
            <v>0</v>
          </cell>
          <cell r="L589">
            <v>0</v>
          </cell>
          <cell r="M589">
            <v>5320</v>
          </cell>
          <cell r="N589">
            <v>17760</v>
          </cell>
          <cell r="O589">
            <v>0.23</v>
          </cell>
        </row>
        <row r="590">
          <cell r="A590" t="str">
            <v>100.11.00.220-5100.03</v>
          </cell>
          <cell r="B590" t="str">
            <v>100</v>
          </cell>
          <cell r="C590" t="str">
            <v>11</v>
          </cell>
          <cell r="D590" t="str">
            <v>00</v>
          </cell>
          <cell r="E590" t="str">
            <v>220</v>
          </cell>
          <cell r="F590" t="str">
            <v>5100.03</v>
          </cell>
          <cell r="G590" t="str">
            <v>Benefits Dental Insurance</v>
          </cell>
          <cell r="H590">
            <v>6355</v>
          </cell>
          <cell r="I590">
            <v>0</v>
          </cell>
          <cell r="J590">
            <v>6355</v>
          </cell>
          <cell r="K590">
            <v>0</v>
          </cell>
          <cell r="L590">
            <v>0</v>
          </cell>
          <cell r="M590">
            <v>1361.7</v>
          </cell>
          <cell r="N590">
            <v>4993.3</v>
          </cell>
          <cell r="O590">
            <v>0.21</v>
          </cell>
        </row>
        <row r="591">
          <cell r="A591" t="str">
            <v>100.11.00.220-5100.04</v>
          </cell>
          <cell r="B591" t="str">
            <v>100</v>
          </cell>
          <cell r="C591" t="str">
            <v>11</v>
          </cell>
          <cell r="D591" t="str">
            <v>00</v>
          </cell>
          <cell r="E591" t="str">
            <v>220</v>
          </cell>
          <cell r="F591" t="str">
            <v>5100.04</v>
          </cell>
          <cell r="G591" t="str">
            <v>Benefits Vision Insurance</v>
          </cell>
          <cell r="H591">
            <v>975</v>
          </cell>
          <cell r="I591">
            <v>0</v>
          </cell>
          <cell r="J591">
            <v>975</v>
          </cell>
          <cell r="K591">
            <v>0</v>
          </cell>
          <cell r="L591">
            <v>0</v>
          </cell>
          <cell r="M591">
            <v>240.02</v>
          </cell>
          <cell r="N591">
            <v>734.98</v>
          </cell>
          <cell r="O591">
            <v>0.25</v>
          </cell>
        </row>
        <row r="592">
          <cell r="A592" t="str">
            <v>100.11.00.220-5100.05</v>
          </cell>
          <cell r="B592" t="str">
            <v>100</v>
          </cell>
          <cell r="C592" t="str">
            <v>11</v>
          </cell>
          <cell r="D592" t="str">
            <v>00</v>
          </cell>
          <cell r="E592" t="str">
            <v>220</v>
          </cell>
          <cell r="F592" t="str">
            <v>5100.05</v>
          </cell>
          <cell r="G592" t="str">
            <v>Benefits Life Insurance</v>
          </cell>
          <cell r="H592">
            <v>150</v>
          </cell>
          <cell r="I592">
            <v>0</v>
          </cell>
          <cell r="J592">
            <v>150</v>
          </cell>
          <cell r="K592">
            <v>0</v>
          </cell>
          <cell r="L592">
            <v>0</v>
          </cell>
          <cell r="M592">
            <v>28.99</v>
          </cell>
          <cell r="N592">
            <v>121.01</v>
          </cell>
          <cell r="O592">
            <v>0.19</v>
          </cell>
        </row>
        <row r="593">
          <cell r="A593" t="str">
            <v>100.11.00.220-5100.06</v>
          </cell>
          <cell r="B593" t="str">
            <v>100</v>
          </cell>
          <cell r="C593" t="str">
            <v>11</v>
          </cell>
          <cell r="D593" t="str">
            <v>00</v>
          </cell>
          <cell r="E593" t="str">
            <v>220</v>
          </cell>
          <cell r="F593" t="str">
            <v>5100.06</v>
          </cell>
          <cell r="G593" t="str">
            <v>Benefits Worker's Comp</v>
          </cell>
          <cell r="H593">
            <v>12550</v>
          </cell>
          <cell r="I593">
            <v>0</v>
          </cell>
          <cell r="J593">
            <v>12550</v>
          </cell>
          <cell r="K593">
            <v>0</v>
          </cell>
          <cell r="L593">
            <v>0</v>
          </cell>
          <cell r="M593">
            <v>0</v>
          </cell>
          <cell r="N593">
            <v>12550</v>
          </cell>
          <cell r="O593">
            <v>0</v>
          </cell>
        </row>
        <row r="594">
          <cell r="A594" t="str">
            <v>100.11.00.220-5100.07</v>
          </cell>
          <cell r="B594" t="str">
            <v>100</v>
          </cell>
          <cell r="C594" t="str">
            <v>11</v>
          </cell>
          <cell r="D594" t="str">
            <v>00</v>
          </cell>
          <cell r="E594" t="str">
            <v>220</v>
          </cell>
          <cell r="F594" t="str">
            <v>5100.07</v>
          </cell>
          <cell r="G594" t="str">
            <v>Benefits Long Term Disability</v>
          </cell>
          <cell r="H594">
            <v>1080</v>
          </cell>
          <cell r="I594">
            <v>0</v>
          </cell>
          <cell r="J594">
            <v>1080</v>
          </cell>
          <cell r="K594">
            <v>0</v>
          </cell>
          <cell r="L594">
            <v>0</v>
          </cell>
          <cell r="M594">
            <v>173.64</v>
          </cell>
          <cell r="N594">
            <v>906.36</v>
          </cell>
          <cell r="O594">
            <v>0.16</v>
          </cell>
        </row>
        <row r="595">
          <cell r="A595" t="str">
            <v>100.11.00.220-5100.08</v>
          </cell>
          <cell r="B595" t="str">
            <v>100</v>
          </cell>
          <cell r="C595" t="str">
            <v>11</v>
          </cell>
          <cell r="D595" t="str">
            <v>00</v>
          </cell>
          <cell r="E595" t="str">
            <v>220</v>
          </cell>
          <cell r="F595" t="str">
            <v>5100.08</v>
          </cell>
          <cell r="G595" t="str">
            <v>Benefits Deferred Compensation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3544.37</v>
          </cell>
          <cell r="N595">
            <v>-3544.37</v>
          </cell>
          <cell r="O595" t="str">
            <v>+++</v>
          </cell>
        </row>
        <row r="596">
          <cell r="A596" t="str">
            <v>100.11.00.220-5100.09</v>
          </cell>
          <cell r="B596" t="str">
            <v>100</v>
          </cell>
          <cell r="C596" t="str">
            <v>11</v>
          </cell>
          <cell r="D596" t="str">
            <v>00</v>
          </cell>
          <cell r="E596" t="str">
            <v>220</v>
          </cell>
          <cell r="F596" t="str">
            <v>5100.09</v>
          </cell>
          <cell r="G596" t="str">
            <v>Benefits Unemployment Insurance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5190</v>
          </cell>
          <cell r="N596">
            <v>-5190</v>
          </cell>
          <cell r="O596" t="str">
            <v>+++</v>
          </cell>
        </row>
        <row r="597">
          <cell r="A597" t="str">
            <v>100.11.00.220-5100.10</v>
          </cell>
          <cell r="B597" t="str">
            <v>100</v>
          </cell>
          <cell r="C597" t="str">
            <v>11</v>
          </cell>
          <cell r="D597" t="str">
            <v>00</v>
          </cell>
          <cell r="E597" t="str">
            <v>220</v>
          </cell>
          <cell r="F597" t="str">
            <v>5100.10</v>
          </cell>
          <cell r="G597" t="str">
            <v>Benefits Uniform Allowance</v>
          </cell>
          <cell r="H597">
            <v>4500</v>
          </cell>
          <cell r="I597">
            <v>0</v>
          </cell>
          <cell r="J597">
            <v>4500</v>
          </cell>
          <cell r="K597">
            <v>0</v>
          </cell>
          <cell r="L597">
            <v>0</v>
          </cell>
          <cell r="M597">
            <v>750</v>
          </cell>
          <cell r="N597">
            <v>3750</v>
          </cell>
          <cell r="O597">
            <v>0.17</v>
          </cell>
        </row>
        <row r="598">
          <cell r="A598" t="str">
            <v>100.11.00.220-5100.11</v>
          </cell>
          <cell r="B598" t="str">
            <v>100</v>
          </cell>
          <cell r="C598" t="str">
            <v>11</v>
          </cell>
          <cell r="D598" t="str">
            <v>00</v>
          </cell>
          <cell r="E598" t="str">
            <v>220</v>
          </cell>
          <cell r="F598" t="str">
            <v>5100.11</v>
          </cell>
          <cell r="G598" t="str">
            <v>Benefits Medicare</v>
          </cell>
          <cell r="H598">
            <v>6370</v>
          </cell>
          <cell r="I598">
            <v>0</v>
          </cell>
          <cell r="J598">
            <v>6370</v>
          </cell>
          <cell r="K598">
            <v>0</v>
          </cell>
          <cell r="L598">
            <v>0</v>
          </cell>
          <cell r="M598">
            <v>1883.53</v>
          </cell>
          <cell r="N598">
            <v>4486.47</v>
          </cell>
          <cell r="O598">
            <v>0.3</v>
          </cell>
        </row>
        <row r="599">
          <cell r="A599" t="str">
            <v>100.11.00.220-5100.12</v>
          </cell>
          <cell r="B599" t="str">
            <v>100</v>
          </cell>
          <cell r="C599" t="str">
            <v>11</v>
          </cell>
          <cell r="D599" t="str">
            <v>00</v>
          </cell>
          <cell r="E599" t="str">
            <v>220</v>
          </cell>
          <cell r="F599" t="str">
            <v>5100.12</v>
          </cell>
          <cell r="G599" t="str">
            <v>Benefits Annual Physical Exam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 t="str">
            <v>+++</v>
          </cell>
        </row>
        <row r="600">
          <cell r="A600" t="str">
            <v>100.11.00.220-5100.13</v>
          </cell>
          <cell r="B600" t="str">
            <v>100</v>
          </cell>
          <cell r="C600" t="str">
            <v>11</v>
          </cell>
          <cell r="D600" t="str">
            <v>00</v>
          </cell>
          <cell r="E600" t="str">
            <v>220</v>
          </cell>
          <cell r="F600" t="str">
            <v>5100.13</v>
          </cell>
          <cell r="G600" t="str">
            <v>Benefits Employee Assistance Program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 t="str">
            <v>+++</v>
          </cell>
        </row>
        <row r="601">
          <cell r="A601" t="str">
            <v>100.11.00.220-5100.14</v>
          </cell>
          <cell r="B601" t="str">
            <v>100</v>
          </cell>
          <cell r="C601" t="str">
            <v>11</v>
          </cell>
          <cell r="D601" t="str">
            <v>00</v>
          </cell>
          <cell r="E601" t="str">
            <v>220</v>
          </cell>
          <cell r="F601" t="str">
            <v>5100.14</v>
          </cell>
          <cell r="G601" t="str">
            <v>Benefits PPE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 t="str">
            <v>+++</v>
          </cell>
        </row>
        <row r="602">
          <cell r="A602" t="str">
            <v>100.11.00.220-5100.15</v>
          </cell>
          <cell r="B602" t="str">
            <v>100</v>
          </cell>
          <cell r="C602" t="str">
            <v>11</v>
          </cell>
          <cell r="D602" t="str">
            <v>00</v>
          </cell>
          <cell r="E602" t="str">
            <v>220</v>
          </cell>
          <cell r="F602" t="str">
            <v>5100.15</v>
          </cell>
          <cell r="G602" t="str">
            <v>Benefits Cell Phone Allowance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 t="str">
            <v>+++</v>
          </cell>
        </row>
        <row r="603">
          <cell r="A603" t="str">
            <v>100.11.00.220-5100.17</v>
          </cell>
          <cell r="B603" t="str">
            <v>100</v>
          </cell>
          <cell r="C603" t="str">
            <v>11</v>
          </cell>
          <cell r="D603" t="str">
            <v>00</v>
          </cell>
          <cell r="E603" t="str">
            <v>220</v>
          </cell>
          <cell r="F603" t="str">
            <v>5100.17</v>
          </cell>
          <cell r="G603" t="str">
            <v>Benefits Other Post Employment Benefits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 t="str">
            <v>+++</v>
          </cell>
        </row>
        <row r="604">
          <cell r="A604" t="str">
            <v>100.11.00.220-6000.01</v>
          </cell>
          <cell r="B604" t="str">
            <v>100</v>
          </cell>
          <cell r="C604" t="str">
            <v>11</v>
          </cell>
          <cell r="D604" t="str">
            <v>00</v>
          </cell>
          <cell r="E604" t="str">
            <v>220</v>
          </cell>
          <cell r="F604" t="str">
            <v>6000.01</v>
          </cell>
          <cell r="G604" t="str">
            <v>Professional Services General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 t="str">
            <v>+++</v>
          </cell>
        </row>
        <row r="605">
          <cell r="A605" t="str">
            <v>100.11.00.220-6200.01</v>
          </cell>
          <cell r="B605" t="str">
            <v>100</v>
          </cell>
          <cell r="C605" t="str">
            <v>11</v>
          </cell>
          <cell r="D605" t="str">
            <v>00</v>
          </cell>
          <cell r="E605" t="str">
            <v>220</v>
          </cell>
          <cell r="F605" t="str">
            <v>6200.01</v>
          </cell>
          <cell r="G605" t="str">
            <v>Supplies Office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 t="str">
            <v>+++</v>
          </cell>
        </row>
        <row r="606">
          <cell r="A606" t="str">
            <v>100.11.00.220-6200.02</v>
          </cell>
          <cell r="B606" t="str">
            <v>100</v>
          </cell>
          <cell r="C606" t="str">
            <v>11</v>
          </cell>
          <cell r="D606" t="str">
            <v>00</v>
          </cell>
          <cell r="E606" t="str">
            <v>220</v>
          </cell>
          <cell r="F606" t="str">
            <v>6200.02</v>
          </cell>
          <cell r="G606" t="str">
            <v>Supplies Special Department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 t="str">
            <v>+++</v>
          </cell>
        </row>
        <row r="607">
          <cell r="A607" t="str">
            <v>100.11.00.220-6200.08</v>
          </cell>
          <cell r="B607" t="str">
            <v>100</v>
          </cell>
          <cell r="C607" t="str">
            <v>11</v>
          </cell>
          <cell r="D607" t="str">
            <v>00</v>
          </cell>
          <cell r="E607" t="str">
            <v>220</v>
          </cell>
          <cell r="F607" t="str">
            <v>6200.08</v>
          </cell>
          <cell r="G607" t="str">
            <v>Supplies Uniforms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 t="str">
            <v>+++</v>
          </cell>
        </row>
        <row r="608">
          <cell r="A608" t="str">
            <v>100.11.00.220-6600.01</v>
          </cell>
          <cell r="B608" t="str">
            <v>100</v>
          </cell>
          <cell r="C608" t="str">
            <v>11</v>
          </cell>
          <cell r="D608" t="str">
            <v>00</v>
          </cell>
          <cell r="E608" t="str">
            <v>220</v>
          </cell>
          <cell r="F608" t="str">
            <v>6600.01</v>
          </cell>
          <cell r="G608" t="str">
            <v>Administrative Expenses Meetings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 t="str">
            <v>+++</v>
          </cell>
        </row>
        <row r="609">
          <cell r="A609" t="str">
            <v>100.11.00.220-6600.03</v>
          </cell>
          <cell r="B609" t="str">
            <v>100</v>
          </cell>
          <cell r="C609" t="str">
            <v>11</v>
          </cell>
          <cell r="D609" t="str">
            <v>00</v>
          </cell>
          <cell r="E609" t="str">
            <v>220</v>
          </cell>
          <cell r="F609" t="str">
            <v>6600.03</v>
          </cell>
          <cell r="G609" t="str">
            <v>Administrative Expenses Mileage Reimbursement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 t="str">
            <v>+++</v>
          </cell>
        </row>
        <row r="610">
          <cell r="A610" t="str">
            <v>100.11.00.220-6600.04</v>
          </cell>
          <cell r="B610" t="str">
            <v>100</v>
          </cell>
          <cell r="C610" t="str">
            <v>11</v>
          </cell>
          <cell r="D610" t="str">
            <v>00</v>
          </cell>
          <cell r="E610" t="str">
            <v>220</v>
          </cell>
          <cell r="F610" t="str">
            <v>6600.04</v>
          </cell>
          <cell r="G610" t="str">
            <v>Administrative Expenses Training/Conferences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 t="str">
            <v>+++</v>
          </cell>
        </row>
        <row r="611">
          <cell r="A611" t="str">
            <v>100.11.00.220-6600.07</v>
          </cell>
          <cell r="B611" t="str">
            <v>100</v>
          </cell>
          <cell r="C611" t="str">
            <v>11</v>
          </cell>
          <cell r="D611" t="str">
            <v>00</v>
          </cell>
          <cell r="E611" t="str">
            <v>220</v>
          </cell>
          <cell r="F611" t="str">
            <v>6600.07</v>
          </cell>
          <cell r="G611" t="str">
            <v>Administrative Expenses Employee Recruitment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 t="str">
            <v>+++</v>
          </cell>
        </row>
        <row r="612">
          <cell r="A612" t="str">
            <v>100.11.00.230-5000.01</v>
          </cell>
          <cell r="B612" t="str">
            <v>100</v>
          </cell>
          <cell r="C612" t="str">
            <v>11</v>
          </cell>
          <cell r="D612" t="str">
            <v>00</v>
          </cell>
          <cell r="E612" t="str">
            <v>230</v>
          </cell>
          <cell r="F612" t="str">
            <v>5000.01</v>
          </cell>
          <cell r="G612" t="str">
            <v>Salaries Regular</v>
          </cell>
          <cell r="H612">
            <v>1040681</v>
          </cell>
          <cell r="I612">
            <v>0</v>
          </cell>
          <cell r="J612">
            <v>1040681</v>
          </cell>
          <cell r="K612">
            <v>0</v>
          </cell>
          <cell r="L612">
            <v>0</v>
          </cell>
          <cell r="M612">
            <v>290794.77</v>
          </cell>
          <cell r="N612">
            <v>749886.23</v>
          </cell>
          <cell r="O612">
            <v>0.28000000000000003</v>
          </cell>
        </row>
        <row r="613">
          <cell r="A613" t="str">
            <v>100.11.00.230-5000.02</v>
          </cell>
          <cell r="B613" t="str">
            <v>100</v>
          </cell>
          <cell r="C613" t="str">
            <v>11</v>
          </cell>
          <cell r="D613" t="str">
            <v>00</v>
          </cell>
          <cell r="E613" t="str">
            <v>230</v>
          </cell>
          <cell r="F613" t="str">
            <v>5000.02</v>
          </cell>
          <cell r="G613" t="str">
            <v>Salaries Part Time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 t="str">
            <v>+++</v>
          </cell>
        </row>
        <row r="614">
          <cell r="A614" t="str">
            <v>100.11.00.230-5000.03</v>
          </cell>
          <cell r="B614" t="str">
            <v>100</v>
          </cell>
          <cell r="C614" t="str">
            <v>11</v>
          </cell>
          <cell r="D614" t="str">
            <v>00</v>
          </cell>
          <cell r="E614" t="str">
            <v>230</v>
          </cell>
          <cell r="F614" t="str">
            <v>5000.03</v>
          </cell>
          <cell r="G614" t="str">
            <v>Salaries Overtime</v>
          </cell>
          <cell r="H614">
            <v>61800</v>
          </cell>
          <cell r="I614">
            <v>0</v>
          </cell>
          <cell r="J614">
            <v>61800</v>
          </cell>
          <cell r="K614">
            <v>0</v>
          </cell>
          <cell r="L614">
            <v>0</v>
          </cell>
          <cell r="M614">
            <v>20963.41</v>
          </cell>
          <cell r="N614">
            <v>40836.589999999997</v>
          </cell>
          <cell r="O614">
            <v>0.34</v>
          </cell>
        </row>
        <row r="615">
          <cell r="A615" t="str">
            <v>100.11.00.230-5000.04</v>
          </cell>
          <cell r="B615" t="str">
            <v>100</v>
          </cell>
          <cell r="C615" t="str">
            <v>11</v>
          </cell>
          <cell r="D615" t="str">
            <v>00</v>
          </cell>
          <cell r="E615" t="str">
            <v>230</v>
          </cell>
          <cell r="F615" t="str">
            <v>5000.04</v>
          </cell>
          <cell r="G615" t="str">
            <v>Salaries Holiday Pay</v>
          </cell>
          <cell r="H615">
            <v>35000</v>
          </cell>
          <cell r="I615">
            <v>0</v>
          </cell>
          <cell r="J615">
            <v>35000</v>
          </cell>
          <cell r="K615">
            <v>0</v>
          </cell>
          <cell r="L615">
            <v>0</v>
          </cell>
          <cell r="M615">
            <v>9744.52</v>
          </cell>
          <cell r="N615">
            <v>25255.48</v>
          </cell>
          <cell r="O615">
            <v>0.28000000000000003</v>
          </cell>
        </row>
        <row r="616">
          <cell r="A616" t="str">
            <v>100.11.00.230-5000.06</v>
          </cell>
          <cell r="B616" t="str">
            <v>100</v>
          </cell>
          <cell r="C616" t="str">
            <v>11</v>
          </cell>
          <cell r="D616" t="str">
            <v>00</v>
          </cell>
          <cell r="E616" t="str">
            <v>230</v>
          </cell>
          <cell r="F616" t="str">
            <v>5000.06</v>
          </cell>
          <cell r="G616" t="str">
            <v>Salaries Out of Class</v>
          </cell>
          <cell r="H616">
            <v>3000</v>
          </cell>
          <cell r="I616">
            <v>0</v>
          </cell>
          <cell r="J616">
            <v>3000</v>
          </cell>
          <cell r="K616">
            <v>0</v>
          </cell>
          <cell r="L616">
            <v>0</v>
          </cell>
          <cell r="M616">
            <v>871.87</v>
          </cell>
          <cell r="N616">
            <v>2128.13</v>
          </cell>
          <cell r="O616">
            <v>0.28999999999999998</v>
          </cell>
        </row>
        <row r="617">
          <cell r="A617" t="str">
            <v>100.11.00.230-5000.07</v>
          </cell>
          <cell r="B617" t="str">
            <v>100</v>
          </cell>
          <cell r="C617" t="str">
            <v>11</v>
          </cell>
          <cell r="D617" t="str">
            <v>00</v>
          </cell>
          <cell r="E617" t="str">
            <v>230</v>
          </cell>
          <cell r="F617" t="str">
            <v>5000.07</v>
          </cell>
          <cell r="G617" t="str">
            <v>Salaries Admin Leave Pay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 t="str">
            <v>+++</v>
          </cell>
        </row>
        <row r="618">
          <cell r="A618" t="str">
            <v>100.11.00.230-5000.08</v>
          </cell>
          <cell r="B618" t="str">
            <v>100</v>
          </cell>
          <cell r="C618" t="str">
            <v>11</v>
          </cell>
          <cell r="D618" t="str">
            <v>00</v>
          </cell>
          <cell r="E618" t="str">
            <v>230</v>
          </cell>
          <cell r="F618" t="str">
            <v>5000.08</v>
          </cell>
          <cell r="G618" t="str">
            <v>Salaries Longevity Pay</v>
          </cell>
          <cell r="H618">
            <v>5150</v>
          </cell>
          <cell r="I618">
            <v>0</v>
          </cell>
          <cell r="J618">
            <v>5150</v>
          </cell>
          <cell r="K618">
            <v>0</v>
          </cell>
          <cell r="L618">
            <v>0</v>
          </cell>
          <cell r="M618">
            <v>1485.88</v>
          </cell>
          <cell r="N618">
            <v>3664.12</v>
          </cell>
          <cell r="O618">
            <v>0.28999999999999998</v>
          </cell>
        </row>
        <row r="619">
          <cell r="A619" t="str">
            <v>100.11.00.230-5000.10</v>
          </cell>
          <cell r="B619" t="str">
            <v>100</v>
          </cell>
          <cell r="C619" t="str">
            <v>11</v>
          </cell>
          <cell r="D619" t="str">
            <v>00</v>
          </cell>
          <cell r="E619" t="str">
            <v>230</v>
          </cell>
          <cell r="F619" t="str">
            <v>5000.10</v>
          </cell>
          <cell r="G619" t="str">
            <v>Salaries Furloughs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 t="str">
            <v>+++</v>
          </cell>
        </row>
        <row r="620">
          <cell r="A620" t="str">
            <v>100.11.00.230-5000.11</v>
          </cell>
          <cell r="B620" t="str">
            <v>100</v>
          </cell>
          <cell r="C620" t="str">
            <v>11</v>
          </cell>
          <cell r="D620" t="str">
            <v>00</v>
          </cell>
          <cell r="E620" t="str">
            <v>230</v>
          </cell>
          <cell r="F620" t="str">
            <v>5000.11</v>
          </cell>
          <cell r="G620" t="str">
            <v>Salaries Worker's Comp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 t="str">
            <v>+++</v>
          </cell>
        </row>
        <row r="621">
          <cell r="A621" t="str">
            <v>100.11.00.230-5000.12</v>
          </cell>
          <cell r="B621" t="str">
            <v>100</v>
          </cell>
          <cell r="C621" t="str">
            <v>11</v>
          </cell>
          <cell r="D621" t="str">
            <v>00</v>
          </cell>
          <cell r="E621" t="str">
            <v>230</v>
          </cell>
          <cell r="F621" t="str">
            <v>5000.12</v>
          </cell>
          <cell r="G621" t="str">
            <v>Salaries Compensated Absences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 t="str">
            <v>+++</v>
          </cell>
        </row>
        <row r="622">
          <cell r="A622" t="str">
            <v>100.11.00.230-5000.99</v>
          </cell>
          <cell r="B622" t="str">
            <v>100</v>
          </cell>
          <cell r="C622" t="str">
            <v>11</v>
          </cell>
          <cell r="D622" t="str">
            <v>00</v>
          </cell>
          <cell r="E622" t="str">
            <v>230</v>
          </cell>
          <cell r="F622" t="str">
            <v>5000.99</v>
          </cell>
          <cell r="G622" t="str">
            <v>Salaries New Personnel Requests</v>
          </cell>
          <cell r="H622">
            <v>101860</v>
          </cell>
          <cell r="I622">
            <v>0</v>
          </cell>
          <cell r="J622">
            <v>101860</v>
          </cell>
          <cell r="K622">
            <v>0</v>
          </cell>
          <cell r="L622">
            <v>0</v>
          </cell>
          <cell r="M622">
            <v>0</v>
          </cell>
          <cell r="N622">
            <v>101860</v>
          </cell>
          <cell r="O622">
            <v>0</v>
          </cell>
        </row>
        <row r="623">
          <cell r="A623" t="str">
            <v>100.11.00.230-5100.00</v>
          </cell>
          <cell r="B623" t="str">
            <v>100</v>
          </cell>
          <cell r="C623" t="str">
            <v>11</v>
          </cell>
          <cell r="D623" t="str">
            <v>00</v>
          </cell>
          <cell r="E623" t="str">
            <v>230</v>
          </cell>
          <cell r="F623" t="str">
            <v>5100.00</v>
          </cell>
          <cell r="G623" t="str">
            <v>Benefits PERS Pool Liability</v>
          </cell>
          <cell r="H623">
            <v>202485</v>
          </cell>
          <cell r="I623">
            <v>0</v>
          </cell>
          <cell r="J623">
            <v>202485</v>
          </cell>
          <cell r="K623">
            <v>0</v>
          </cell>
          <cell r="L623">
            <v>0</v>
          </cell>
          <cell r="M623">
            <v>60869.07</v>
          </cell>
          <cell r="N623">
            <v>141615.93</v>
          </cell>
          <cell r="O623">
            <v>0.3</v>
          </cell>
        </row>
        <row r="624">
          <cell r="A624" t="str">
            <v>100.11.00.230-5100.01</v>
          </cell>
          <cell r="B624" t="str">
            <v>100</v>
          </cell>
          <cell r="C624" t="str">
            <v>11</v>
          </cell>
          <cell r="D624" t="str">
            <v>00</v>
          </cell>
          <cell r="E624" t="str">
            <v>230</v>
          </cell>
          <cell r="F624" t="str">
            <v>5100.01</v>
          </cell>
          <cell r="G624" t="str">
            <v>Benefits Retirement</v>
          </cell>
          <cell r="H624">
            <v>2940</v>
          </cell>
          <cell r="I624">
            <v>0</v>
          </cell>
          <cell r="J624">
            <v>2940</v>
          </cell>
          <cell r="K624">
            <v>0</v>
          </cell>
          <cell r="L624">
            <v>0</v>
          </cell>
          <cell r="M624">
            <v>2183.2199999999998</v>
          </cell>
          <cell r="N624">
            <v>756.78</v>
          </cell>
          <cell r="O624">
            <v>0.74</v>
          </cell>
        </row>
        <row r="625">
          <cell r="A625" t="str">
            <v>100.11.00.230-5100.02</v>
          </cell>
          <cell r="B625" t="str">
            <v>100</v>
          </cell>
          <cell r="C625" t="str">
            <v>11</v>
          </cell>
          <cell r="D625" t="str">
            <v>00</v>
          </cell>
          <cell r="E625" t="str">
            <v>230</v>
          </cell>
          <cell r="F625" t="str">
            <v>5100.02</v>
          </cell>
          <cell r="G625" t="str">
            <v>Benefits Health Insurance</v>
          </cell>
          <cell r="H625">
            <v>102720</v>
          </cell>
          <cell r="I625">
            <v>0</v>
          </cell>
          <cell r="J625">
            <v>102720</v>
          </cell>
          <cell r="K625">
            <v>0</v>
          </cell>
          <cell r="L625">
            <v>0</v>
          </cell>
          <cell r="M625">
            <v>31667.64</v>
          </cell>
          <cell r="N625">
            <v>71052.36</v>
          </cell>
          <cell r="O625">
            <v>0.31</v>
          </cell>
        </row>
        <row r="626">
          <cell r="A626" t="str">
            <v>100.11.00.230-5100.03</v>
          </cell>
          <cell r="B626" t="str">
            <v>100</v>
          </cell>
          <cell r="C626" t="str">
            <v>11</v>
          </cell>
          <cell r="D626" t="str">
            <v>00</v>
          </cell>
          <cell r="E626" t="str">
            <v>230</v>
          </cell>
          <cell r="F626" t="str">
            <v>5100.03</v>
          </cell>
          <cell r="G626" t="str">
            <v>Benefits Dental Insurance</v>
          </cell>
          <cell r="H626">
            <v>12710</v>
          </cell>
          <cell r="I626">
            <v>0</v>
          </cell>
          <cell r="J626">
            <v>12710</v>
          </cell>
          <cell r="K626">
            <v>0</v>
          </cell>
          <cell r="L626">
            <v>0</v>
          </cell>
          <cell r="M626">
            <v>3586.92</v>
          </cell>
          <cell r="N626">
            <v>9123.08</v>
          </cell>
          <cell r="O626">
            <v>0.28000000000000003</v>
          </cell>
        </row>
        <row r="627">
          <cell r="A627" t="str">
            <v>100.11.00.230-5100.04</v>
          </cell>
          <cell r="B627" t="str">
            <v>100</v>
          </cell>
          <cell r="C627" t="str">
            <v>11</v>
          </cell>
          <cell r="D627" t="str">
            <v>00</v>
          </cell>
          <cell r="E627" t="str">
            <v>230</v>
          </cell>
          <cell r="F627" t="str">
            <v>5100.04</v>
          </cell>
          <cell r="G627" t="str">
            <v>Benefits Vision Insurance</v>
          </cell>
          <cell r="H627">
            <v>1840</v>
          </cell>
          <cell r="I627">
            <v>0</v>
          </cell>
          <cell r="J627">
            <v>1840</v>
          </cell>
          <cell r="K627">
            <v>0</v>
          </cell>
          <cell r="L627">
            <v>0</v>
          </cell>
          <cell r="M627">
            <v>589.91999999999996</v>
          </cell>
          <cell r="N627">
            <v>1250.08</v>
          </cell>
          <cell r="O627">
            <v>0.32</v>
          </cell>
        </row>
        <row r="628">
          <cell r="A628" t="str">
            <v>100.11.00.230-5100.05</v>
          </cell>
          <cell r="B628" t="str">
            <v>100</v>
          </cell>
          <cell r="C628" t="str">
            <v>11</v>
          </cell>
          <cell r="D628" t="str">
            <v>00</v>
          </cell>
          <cell r="E628" t="str">
            <v>230</v>
          </cell>
          <cell r="F628" t="str">
            <v>5100.05</v>
          </cell>
          <cell r="G628" t="str">
            <v>Benefits Life Insurance</v>
          </cell>
          <cell r="H628">
            <v>290</v>
          </cell>
          <cell r="I628">
            <v>0</v>
          </cell>
          <cell r="J628">
            <v>290</v>
          </cell>
          <cell r="K628">
            <v>0</v>
          </cell>
          <cell r="L628">
            <v>0</v>
          </cell>
          <cell r="M628">
            <v>69.72</v>
          </cell>
          <cell r="N628">
            <v>220.28</v>
          </cell>
          <cell r="O628">
            <v>0.24</v>
          </cell>
        </row>
        <row r="629">
          <cell r="A629" t="str">
            <v>100.11.00.230-5100.06</v>
          </cell>
          <cell r="B629" t="str">
            <v>100</v>
          </cell>
          <cell r="C629" t="str">
            <v>11</v>
          </cell>
          <cell r="D629" t="str">
            <v>00</v>
          </cell>
          <cell r="E629" t="str">
            <v>230</v>
          </cell>
          <cell r="F629" t="str">
            <v>5100.06</v>
          </cell>
          <cell r="G629" t="str">
            <v>Benefits Worker's Comp</v>
          </cell>
          <cell r="H629">
            <v>26440</v>
          </cell>
          <cell r="I629">
            <v>0</v>
          </cell>
          <cell r="J629">
            <v>26440</v>
          </cell>
          <cell r="K629">
            <v>0</v>
          </cell>
          <cell r="L629">
            <v>0</v>
          </cell>
          <cell r="M629">
            <v>0</v>
          </cell>
          <cell r="N629">
            <v>26440</v>
          </cell>
          <cell r="O629">
            <v>0</v>
          </cell>
        </row>
        <row r="630">
          <cell r="A630" t="str">
            <v>100.11.00.230-5100.07</v>
          </cell>
          <cell r="B630" t="str">
            <v>100</v>
          </cell>
          <cell r="C630" t="str">
            <v>11</v>
          </cell>
          <cell r="D630" t="str">
            <v>00</v>
          </cell>
          <cell r="E630" t="str">
            <v>230</v>
          </cell>
          <cell r="F630" t="str">
            <v>5100.07</v>
          </cell>
          <cell r="G630" t="str">
            <v>Benefits Long Term Disability</v>
          </cell>
          <cell r="H630">
            <v>1990</v>
          </cell>
          <cell r="I630">
            <v>0</v>
          </cell>
          <cell r="J630">
            <v>1990</v>
          </cell>
          <cell r="K630">
            <v>0</v>
          </cell>
          <cell r="L630">
            <v>0</v>
          </cell>
          <cell r="M630">
            <v>439.09</v>
          </cell>
          <cell r="N630">
            <v>1550.91</v>
          </cell>
          <cell r="O630">
            <v>0.22</v>
          </cell>
        </row>
        <row r="631">
          <cell r="A631" t="str">
            <v>100.11.00.230-5100.08</v>
          </cell>
          <cell r="B631" t="str">
            <v>100</v>
          </cell>
          <cell r="C631" t="str">
            <v>11</v>
          </cell>
          <cell r="D631" t="str">
            <v>00</v>
          </cell>
          <cell r="E631" t="str">
            <v>230</v>
          </cell>
          <cell r="F631" t="str">
            <v>5100.08</v>
          </cell>
          <cell r="G631" t="str">
            <v>Benefits Deferred Compensation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12731.23</v>
          </cell>
          <cell r="N631">
            <v>-12731.23</v>
          </cell>
          <cell r="O631" t="str">
            <v>+++</v>
          </cell>
        </row>
        <row r="632">
          <cell r="A632" t="str">
            <v>100.11.00.230-5100.09</v>
          </cell>
          <cell r="B632" t="str">
            <v>100</v>
          </cell>
          <cell r="C632" t="str">
            <v>11</v>
          </cell>
          <cell r="D632" t="str">
            <v>00</v>
          </cell>
          <cell r="E632" t="str">
            <v>230</v>
          </cell>
          <cell r="F632" t="str">
            <v>5100.09</v>
          </cell>
          <cell r="G632" t="str">
            <v>Benefits Unemployment Insurance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5011</v>
          </cell>
          <cell r="N632">
            <v>-5011</v>
          </cell>
          <cell r="O632" t="str">
            <v>+++</v>
          </cell>
        </row>
        <row r="633">
          <cell r="A633" t="str">
            <v>100.11.00.230-5100.10</v>
          </cell>
          <cell r="B633" t="str">
            <v>100</v>
          </cell>
          <cell r="C633" t="str">
            <v>11</v>
          </cell>
          <cell r="D633" t="str">
            <v>00</v>
          </cell>
          <cell r="E633" t="str">
            <v>230</v>
          </cell>
          <cell r="F633" t="str">
            <v>5100.10</v>
          </cell>
          <cell r="G633" t="str">
            <v>Benefits Uniform Allowance</v>
          </cell>
          <cell r="H633">
            <v>9000</v>
          </cell>
          <cell r="I633">
            <v>0</v>
          </cell>
          <cell r="J633">
            <v>9000</v>
          </cell>
          <cell r="K633">
            <v>0</v>
          </cell>
          <cell r="L633">
            <v>0</v>
          </cell>
          <cell r="M633">
            <v>0</v>
          </cell>
          <cell r="N633">
            <v>9000</v>
          </cell>
          <cell r="O633">
            <v>0</v>
          </cell>
        </row>
        <row r="634">
          <cell r="A634" t="str">
            <v>100.11.00.230-5100.11</v>
          </cell>
          <cell r="B634" t="str">
            <v>100</v>
          </cell>
          <cell r="C634" t="str">
            <v>11</v>
          </cell>
          <cell r="D634" t="str">
            <v>00</v>
          </cell>
          <cell r="E634" t="str">
            <v>230</v>
          </cell>
          <cell r="F634" t="str">
            <v>5100.11</v>
          </cell>
          <cell r="G634" t="str">
            <v>Benefits Medicare</v>
          </cell>
          <cell r="H634">
            <v>15855</v>
          </cell>
          <cell r="I634">
            <v>0</v>
          </cell>
          <cell r="J634">
            <v>15855</v>
          </cell>
          <cell r="K634">
            <v>0</v>
          </cell>
          <cell r="L634">
            <v>0</v>
          </cell>
          <cell r="M634">
            <v>4796.75</v>
          </cell>
          <cell r="N634">
            <v>11058.25</v>
          </cell>
          <cell r="O634">
            <v>0.3</v>
          </cell>
        </row>
        <row r="635">
          <cell r="A635" t="str">
            <v>100.11.00.230-5100.12</v>
          </cell>
          <cell r="B635" t="str">
            <v>100</v>
          </cell>
          <cell r="C635" t="str">
            <v>11</v>
          </cell>
          <cell r="D635" t="str">
            <v>00</v>
          </cell>
          <cell r="E635" t="str">
            <v>230</v>
          </cell>
          <cell r="F635" t="str">
            <v>5100.12</v>
          </cell>
          <cell r="G635" t="str">
            <v>Benefits Annual Physical Exam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 t="str">
            <v>+++</v>
          </cell>
        </row>
        <row r="636">
          <cell r="A636" t="str">
            <v>100.11.00.230-5100.13</v>
          </cell>
          <cell r="B636" t="str">
            <v>100</v>
          </cell>
          <cell r="C636" t="str">
            <v>11</v>
          </cell>
          <cell r="D636" t="str">
            <v>00</v>
          </cell>
          <cell r="E636" t="str">
            <v>230</v>
          </cell>
          <cell r="F636" t="str">
            <v>5100.13</v>
          </cell>
          <cell r="G636" t="str">
            <v>Benefits Employee Assistance Program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 t="str">
            <v>+++</v>
          </cell>
        </row>
        <row r="637">
          <cell r="A637" t="str">
            <v>100.11.00.230-5100.14</v>
          </cell>
          <cell r="B637" t="str">
            <v>100</v>
          </cell>
          <cell r="C637" t="str">
            <v>11</v>
          </cell>
          <cell r="D637" t="str">
            <v>00</v>
          </cell>
          <cell r="E637" t="str">
            <v>230</v>
          </cell>
          <cell r="F637" t="str">
            <v>5100.14</v>
          </cell>
          <cell r="G637" t="str">
            <v>Benefits PPE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 t="str">
            <v>+++</v>
          </cell>
        </row>
        <row r="638">
          <cell r="A638" t="str">
            <v>100.11.00.230-5100.15</v>
          </cell>
          <cell r="B638" t="str">
            <v>100</v>
          </cell>
          <cell r="C638" t="str">
            <v>11</v>
          </cell>
          <cell r="D638" t="str">
            <v>00</v>
          </cell>
          <cell r="E638" t="str">
            <v>230</v>
          </cell>
          <cell r="F638" t="str">
            <v>5100.15</v>
          </cell>
          <cell r="G638" t="str">
            <v>Benefits Cell Phone Allowance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 t="str">
            <v>+++</v>
          </cell>
        </row>
        <row r="639">
          <cell r="A639" t="str">
            <v>100.11.00.230-5100.17</v>
          </cell>
          <cell r="B639" t="str">
            <v>100</v>
          </cell>
          <cell r="C639" t="str">
            <v>11</v>
          </cell>
          <cell r="D639" t="str">
            <v>00</v>
          </cell>
          <cell r="E639" t="str">
            <v>230</v>
          </cell>
          <cell r="F639" t="str">
            <v>5100.17</v>
          </cell>
          <cell r="G639" t="str">
            <v>Benefits Other Post Employment Benefits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 t="str">
            <v>+++</v>
          </cell>
        </row>
        <row r="640">
          <cell r="A640" t="str">
            <v>100.11.00.230-6100.02</v>
          </cell>
          <cell r="B640" t="str">
            <v>100</v>
          </cell>
          <cell r="C640" t="str">
            <v>11</v>
          </cell>
          <cell r="D640" t="str">
            <v>00</v>
          </cell>
          <cell r="E640" t="str">
            <v>230</v>
          </cell>
          <cell r="F640" t="str">
            <v>6100.02</v>
          </cell>
          <cell r="G640" t="str">
            <v>Utilities Telephone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 t="str">
            <v>+++</v>
          </cell>
        </row>
        <row r="641">
          <cell r="A641" t="str">
            <v>100.11.00.230-6100.03</v>
          </cell>
          <cell r="B641" t="str">
            <v>100</v>
          </cell>
          <cell r="C641" t="str">
            <v>11</v>
          </cell>
          <cell r="D641" t="str">
            <v>00</v>
          </cell>
          <cell r="E641" t="str">
            <v>230</v>
          </cell>
          <cell r="F641" t="str">
            <v>6100.03</v>
          </cell>
          <cell r="G641" t="str">
            <v>Utilities Data Transmission / ISP</v>
          </cell>
          <cell r="H641">
            <v>61500</v>
          </cell>
          <cell r="I641">
            <v>0</v>
          </cell>
          <cell r="J641">
            <v>61500</v>
          </cell>
          <cell r="K641">
            <v>0</v>
          </cell>
          <cell r="L641">
            <v>0</v>
          </cell>
          <cell r="M641">
            <v>7741.52</v>
          </cell>
          <cell r="N641">
            <v>53758.48</v>
          </cell>
          <cell r="O641">
            <v>0.13</v>
          </cell>
        </row>
        <row r="642">
          <cell r="A642" t="str">
            <v>100.11.00.230-6200.01</v>
          </cell>
          <cell r="B642" t="str">
            <v>100</v>
          </cell>
          <cell r="C642" t="str">
            <v>11</v>
          </cell>
          <cell r="D642" t="str">
            <v>00</v>
          </cell>
          <cell r="E642" t="str">
            <v>230</v>
          </cell>
          <cell r="F642" t="str">
            <v>6200.01</v>
          </cell>
          <cell r="G642" t="str">
            <v>Supplies Office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 t="str">
            <v>+++</v>
          </cell>
        </row>
        <row r="643">
          <cell r="A643" t="str">
            <v>100.11.00.230-6200.02</v>
          </cell>
          <cell r="B643" t="str">
            <v>100</v>
          </cell>
          <cell r="C643" t="str">
            <v>11</v>
          </cell>
          <cell r="D643" t="str">
            <v>00</v>
          </cell>
          <cell r="E643" t="str">
            <v>230</v>
          </cell>
          <cell r="F643" t="str">
            <v>6200.02</v>
          </cell>
          <cell r="G643" t="str">
            <v>Supplies Special Department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 t="str">
            <v>+++</v>
          </cell>
        </row>
        <row r="644">
          <cell r="A644" t="str">
            <v>100.11.00.230-6200.08</v>
          </cell>
          <cell r="B644" t="str">
            <v>100</v>
          </cell>
          <cell r="C644" t="str">
            <v>11</v>
          </cell>
          <cell r="D644" t="str">
            <v>00</v>
          </cell>
          <cell r="E644" t="str">
            <v>230</v>
          </cell>
          <cell r="F644" t="str">
            <v>6200.08</v>
          </cell>
          <cell r="G644" t="str">
            <v>Supplies Uniforms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 t="str">
            <v>+++</v>
          </cell>
        </row>
        <row r="645">
          <cell r="A645" t="str">
            <v>100.11.00.230-6200.09</v>
          </cell>
          <cell r="B645" t="str">
            <v>100</v>
          </cell>
          <cell r="C645" t="str">
            <v>11</v>
          </cell>
          <cell r="D645" t="str">
            <v>00</v>
          </cell>
          <cell r="E645" t="str">
            <v>230</v>
          </cell>
          <cell r="F645" t="str">
            <v>6200.09</v>
          </cell>
          <cell r="G645" t="str">
            <v>Supplies Data Processing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 t="str">
            <v>+++</v>
          </cell>
        </row>
        <row r="646">
          <cell r="A646" t="str">
            <v>100.11.00.230-6350.03</v>
          </cell>
          <cell r="B646" t="str">
            <v>100</v>
          </cell>
          <cell r="C646" t="str">
            <v>11</v>
          </cell>
          <cell r="D646" t="str">
            <v>00</v>
          </cell>
          <cell r="E646" t="str">
            <v>230</v>
          </cell>
          <cell r="F646" t="str">
            <v>6350.03</v>
          </cell>
          <cell r="G646" t="str">
            <v>Maintenance Agreements &amp; Licenses Maintenance Agreements</v>
          </cell>
          <cell r="H646">
            <v>60000</v>
          </cell>
          <cell r="I646">
            <v>0</v>
          </cell>
          <cell r="J646">
            <v>60000</v>
          </cell>
          <cell r="K646">
            <v>0</v>
          </cell>
          <cell r="L646">
            <v>0</v>
          </cell>
          <cell r="M646">
            <v>292.20999999999998</v>
          </cell>
          <cell r="N646">
            <v>59707.79</v>
          </cell>
          <cell r="O646">
            <v>0</v>
          </cell>
        </row>
        <row r="647">
          <cell r="A647" t="str">
            <v>100.11.00.230-6600.01</v>
          </cell>
          <cell r="B647" t="str">
            <v>100</v>
          </cell>
          <cell r="C647" t="str">
            <v>11</v>
          </cell>
          <cell r="D647" t="str">
            <v>00</v>
          </cell>
          <cell r="E647" t="str">
            <v>230</v>
          </cell>
          <cell r="F647" t="str">
            <v>6600.01</v>
          </cell>
          <cell r="G647" t="str">
            <v>Administrative Expenses Meetings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 t="str">
            <v>+++</v>
          </cell>
        </row>
        <row r="648">
          <cell r="A648" t="str">
            <v>100.11.00.230-6600.03</v>
          </cell>
          <cell r="B648" t="str">
            <v>100</v>
          </cell>
          <cell r="C648" t="str">
            <v>11</v>
          </cell>
          <cell r="D648" t="str">
            <v>00</v>
          </cell>
          <cell r="E648" t="str">
            <v>230</v>
          </cell>
          <cell r="F648" t="str">
            <v>6600.03</v>
          </cell>
          <cell r="G648" t="str">
            <v>Administrative Expenses Mileage Reimbursement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 t="str">
            <v>+++</v>
          </cell>
        </row>
        <row r="649">
          <cell r="A649" t="str">
            <v>100.11.00.230-6600.04</v>
          </cell>
          <cell r="B649" t="str">
            <v>100</v>
          </cell>
          <cell r="C649" t="str">
            <v>11</v>
          </cell>
          <cell r="D649" t="str">
            <v>00</v>
          </cell>
          <cell r="E649" t="str">
            <v>230</v>
          </cell>
          <cell r="F649" t="str">
            <v>6600.04</v>
          </cell>
          <cell r="G649" t="str">
            <v>Administrative Expenses Training/Conferences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 t="str">
            <v>+++</v>
          </cell>
        </row>
        <row r="650">
          <cell r="A650" t="str">
            <v>100.11.00.230-6600.07</v>
          </cell>
          <cell r="B650" t="str">
            <v>100</v>
          </cell>
          <cell r="C650" t="str">
            <v>11</v>
          </cell>
          <cell r="D650" t="str">
            <v>00</v>
          </cell>
          <cell r="E650" t="str">
            <v>230</v>
          </cell>
          <cell r="F650" t="str">
            <v>6600.07</v>
          </cell>
          <cell r="G650" t="str">
            <v>Administrative Expenses Employee Recruitment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 t="str">
            <v>+++</v>
          </cell>
        </row>
        <row r="651">
          <cell r="A651" t="str">
            <v>100.11.00.230-6600.33</v>
          </cell>
          <cell r="B651" t="str">
            <v>100</v>
          </cell>
          <cell r="C651" t="str">
            <v>11</v>
          </cell>
          <cell r="D651" t="str">
            <v>00</v>
          </cell>
          <cell r="E651" t="str">
            <v>230</v>
          </cell>
          <cell r="F651" t="str">
            <v>6600.33</v>
          </cell>
          <cell r="G651" t="str">
            <v>Administrative Expenses POST Training</v>
          </cell>
          <cell r="H651">
            <v>10000</v>
          </cell>
          <cell r="I651">
            <v>0</v>
          </cell>
          <cell r="J651">
            <v>10000</v>
          </cell>
          <cell r="K651">
            <v>0</v>
          </cell>
          <cell r="L651">
            <v>0</v>
          </cell>
          <cell r="M651">
            <v>0</v>
          </cell>
          <cell r="N651">
            <v>10000</v>
          </cell>
          <cell r="O651">
            <v>0</v>
          </cell>
        </row>
        <row r="652">
          <cell r="A652" t="str">
            <v>100.11.00.230-7000.03</v>
          </cell>
          <cell r="B652" t="str">
            <v>100</v>
          </cell>
          <cell r="C652" t="str">
            <v>11</v>
          </cell>
          <cell r="D652" t="str">
            <v>00</v>
          </cell>
          <cell r="E652" t="str">
            <v>230</v>
          </cell>
          <cell r="F652" t="str">
            <v>7000.03</v>
          </cell>
          <cell r="G652" t="str">
            <v>Capital Outlay Operations Equip-Minor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 t="str">
            <v>+++</v>
          </cell>
        </row>
        <row r="653">
          <cell r="A653" t="str">
            <v>100.11.00.230-7000.04</v>
          </cell>
          <cell r="B653" t="str">
            <v>100</v>
          </cell>
          <cell r="C653" t="str">
            <v>11</v>
          </cell>
          <cell r="D653" t="str">
            <v>00</v>
          </cell>
          <cell r="E653" t="str">
            <v>230</v>
          </cell>
          <cell r="F653" t="str">
            <v>7000.04</v>
          </cell>
          <cell r="G653" t="str">
            <v>Capital Outlay Operations Equipment-Major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 t="str">
            <v>+++</v>
          </cell>
        </row>
        <row r="654">
          <cell r="A654" t="str">
            <v>100.11.00.240-5000.01</v>
          </cell>
          <cell r="B654" t="str">
            <v>100</v>
          </cell>
          <cell r="C654" t="str">
            <v>11</v>
          </cell>
          <cell r="D654" t="str">
            <v>00</v>
          </cell>
          <cell r="E654" t="str">
            <v>240</v>
          </cell>
          <cell r="F654" t="str">
            <v>5000.01</v>
          </cell>
          <cell r="G654" t="str">
            <v>Salaries Regular</v>
          </cell>
          <cell r="H654">
            <v>145476</v>
          </cell>
          <cell r="I654">
            <v>0</v>
          </cell>
          <cell r="J654">
            <v>145476</v>
          </cell>
          <cell r="K654">
            <v>0</v>
          </cell>
          <cell r="L654">
            <v>0</v>
          </cell>
          <cell r="M654">
            <v>35173.81</v>
          </cell>
          <cell r="N654">
            <v>110302.19</v>
          </cell>
          <cell r="O654">
            <v>0.24</v>
          </cell>
        </row>
        <row r="655">
          <cell r="A655" t="str">
            <v>100.11.00.240-5000.02</v>
          </cell>
          <cell r="B655" t="str">
            <v>100</v>
          </cell>
          <cell r="C655" t="str">
            <v>11</v>
          </cell>
          <cell r="D655" t="str">
            <v>00</v>
          </cell>
          <cell r="E655" t="str">
            <v>240</v>
          </cell>
          <cell r="F655" t="str">
            <v>5000.02</v>
          </cell>
          <cell r="G655" t="str">
            <v>Salaries Part Time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 t="str">
            <v>+++</v>
          </cell>
        </row>
        <row r="656">
          <cell r="A656" t="str">
            <v>100.11.00.240-5000.03</v>
          </cell>
          <cell r="B656" t="str">
            <v>100</v>
          </cell>
          <cell r="C656" t="str">
            <v>11</v>
          </cell>
          <cell r="D656" t="str">
            <v>00</v>
          </cell>
          <cell r="E656" t="str">
            <v>240</v>
          </cell>
          <cell r="F656" t="str">
            <v>5000.03</v>
          </cell>
          <cell r="G656" t="str">
            <v>Salaries Overtime</v>
          </cell>
          <cell r="H656">
            <v>41200</v>
          </cell>
          <cell r="I656">
            <v>0</v>
          </cell>
          <cell r="J656">
            <v>41200</v>
          </cell>
          <cell r="K656">
            <v>0</v>
          </cell>
          <cell r="L656">
            <v>0</v>
          </cell>
          <cell r="M656">
            <v>8507.1299999999992</v>
          </cell>
          <cell r="N656">
            <v>32692.87</v>
          </cell>
          <cell r="O656">
            <v>0.21</v>
          </cell>
        </row>
        <row r="657">
          <cell r="A657" t="str">
            <v>100.11.00.240-5000.04</v>
          </cell>
          <cell r="B657" t="str">
            <v>100</v>
          </cell>
          <cell r="C657" t="str">
            <v>11</v>
          </cell>
          <cell r="D657" t="str">
            <v>00</v>
          </cell>
          <cell r="E657" t="str">
            <v>240</v>
          </cell>
          <cell r="F657" t="str">
            <v>5000.04</v>
          </cell>
          <cell r="G657" t="str">
            <v>Salaries Holiday Pay</v>
          </cell>
          <cell r="H657">
            <v>5000</v>
          </cell>
          <cell r="I657">
            <v>0</v>
          </cell>
          <cell r="J657">
            <v>5000</v>
          </cell>
          <cell r="K657">
            <v>0</v>
          </cell>
          <cell r="L657">
            <v>0</v>
          </cell>
          <cell r="M657">
            <v>1296.56</v>
          </cell>
          <cell r="N657">
            <v>3703.44</v>
          </cell>
          <cell r="O657">
            <v>0.26</v>
          </cell>
        </row>
        <row r="658">
          <cell r="A658" t="str">
            <v>100.11.00.240-5000.08</v>
          </cell>
          <cell r="B658" t="str">
            <v>100</v>
          </cell>
          <cell r="C658" t="str">
            <v>11</v>
          </cell>
          <cell r="D658" t="str">
            <v>00</v>
          </cell>
          <cell r="E658" t="str">
            <v>240</v>
          </cell>
          <cell r="F658" t="str">
            <v>5000.08</v>
          </cell>
          <cell r="G658" t="str">
            <v>Salaries Longevity Pay</v>
          </cell>
          <cell r="H658">
            <v>1200</v>
          </cell>
          <cell r="I658">
            <v>0</v>
          </cell>
          <cell r="J658">
            <v>1200</v>
          </cell>
          <cell r="K658">
            <v>0</v>
          </cell>
          <cell r="L658">
            <v>0</v>
          </cell>
          <cell r="M658">
            <v>0</v>
          </cell>
          <cell r="N658">
            <v>1200</v>
          </cell>
          <cell r="O658">
            <v>0</v>
          </cell>
        </row>
        <row r="659">
          <cell r="A659" t="str">
            <v>100.11.00.240-5000.10</v>
          </cell>
          <cell r="B659" t="str">
            <v>100</v>
          </cell>
          <cell r="C659" t="str">
            <v>11</v>
          </cell>
          <cell r="D659" t="str">
            <v>00</v>
          </cell>
          <cell r="E659" t="str">
            <v>240</v>
          </cell>
          <cell r="F659" t="str">
            <v>5000.10</v>
          </cell>
          <cell r="G659" t="str">
            <v>Salaries Furloughs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 t="str">
            <v>+++</v>
          </cell>
        </row>
        <row r="660">
          <cell r="A660" t="str">
            <v>100.11.00.240-5000.11</v>
          </cell>
          <cell r="B660" t="str">
            <v>100</v>
          </cell>
          <cell r="C660" t="str">
            <v>11</v>
          </cell>
          <cell r="D660" t="str">
            <v>00</v>
          </cell>
          <cell r="E660" t="str">
            <v>240</v>
          </cell>
          <cell r="F660" t="str">
            <v>5000.11</v>
          </cell>
          <cell r="G660" t="str">
            <v>Salaries Worker's Comp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 t="str">
            <v>+++</v>
          </cell>
        </row>
        <row r="661">
          <cell r="A661" t="str">
            <v>100.11.00.240-5000.12</v>
          </cell>
          <cell r="B661" t="str">
            <v>100</v>
          </cell>
          <cell r="C661" t="str">
            <v>11</v>
          </cell>
          <cell r="D661" t="str">
            <v>00</v>
          </cell>
          <cell r="E661" t="str">
            <v>240</v>
          </cell>
          <cell r="F661" t="str">
            <v>5000.12</v>
          </cell>
          <cell r="G661" t="str">
            <v>Salaries Compensated Absences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 t="str">
            <v>+++</v>
          </cell>
        </row>
        <row r="662">
          <cell r="A662" t="str">
            <v>100.11.00.240-5000.99</v>
          </cell>
          <cell r="B662" t="str">
            <v>100</v>
          </cell>
          <cell r="C662" t="str">
            <v>11</v>
          </cell>
          <cell r="D662" t="str">
            <v>00</v>
          </cell>
          <cell r="E662" t="str">
            <v>240</v>
          </cell>
          <cell r="F662" t="str">
            <v>5000.99</v>
          </cell>
          <cell r="G662" t="str">
            <v>Salaries New Personnel Requests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 t="str">
            <v>+++</v>
          </cell>
        </row>
        <row r="663">
          <cell r="A663" t="str">
            <v>100.11.00.240-5100.00</v>
          </cell>
          <cell r="B663" t="str">
            <v>100</v>
          </cell>
          <cell r="C663" t="str">
            <v>11</v>
          </cell>
          <cell r="D663" t="str">
            <v>00</v>
          </cell>
          <cell r="E663" t="str">
            <v>240</v>
          </cell>
          <cell r="F663" t="str">
            <v>5100.00</v>
          </cell>
          <cell r="G663" t="str">
            <v>Benefits PERS Pool Liability</v>
          </cell>
          <cell r="H663">
            <v>29605</v>
          </cell>
          <cell r="I663">
            <v>0</v>
          </cell>
          <cell r="J663">
            <v>29605</v>
          </cell>
          <cell r="K663">
            <v>0</v>
          </cell>
          <cell r="L663">
            <v>0</v>
          </cell>
          <cell r="M663">
            <v>7286.12</v>
          </cell>
          <cell r="N663">
            <v>22318.880000000001</v>
          </cell>
          <cell r="O663">
            <v>0.25</v>
          </cell>
        </row>
        <row r="664">
          <cell r="A664" t="str">
            <v>100.11.00.240-5100.01</v>
          </cell>
          <cell r="B664" t="str">
            <v>100</v>
          </cell>
          <cell r="C664" t="str">
            <v>11</v>
          </cell>
          <cell r="D664" t="str">
            <v>00</v>
          </cell>
          <cell r="E664" t="str">
            <v>240</v>
          </cell>
          <cell r="F664" t="str">
            <v>5100.01</v>
          </cell>
          <cell r="G664" t="str">
            <v>Benefits Retirement</v>
          </cell>
          <cell r="H664">
            <v>435</v>
          </cell>
          <cell r="I664">
            <v>0</v>
          </cell>
          <cell r="J664">
            <v>435</v>
          </cell>
          <cell r="K664">
            <v>0</v>
          </cell>
          <cell r="L664">
            <v>0</v>
          </cell>
          <cell r="M664">
            <v>260.55</v>
          </cell>
          <cell r="N664">
            <v>174.45</v>
          </cell>
          <cell r="O664">
            <v>0.6</v>
          </cell>
        </row>
        <row r="665">
          <cell r="A665" t="str">
            <v>100.11.00.240-5100.02</v>
          </cell>
          <cell r="B665" t="str">
            <v>100</v>
          </cell>
          <cell r="C665" t="str">
            <v>11</v>
          </cell>
          <cell r="D665" t="str">
            <v>00</v>
          </cell>
          <cell r="E665" t="str">
            <v>240</v>
          </cell>
          <cell r="F665" t="str">
            <v>5100.02</v>
          </cell>
          <cell r="G665" t="str">
            <v>Benefits Health Insurance</v>
          </cell>
          <cell r="H665">
            <v>36400</v>
          </cell>
          <cell r="I665">
            <v>0</v>
          </cell>
          <cell r="J665">
            <v>36400</v>
          </cell>
          <cell r="K665">
            <v>0</v>
          </cell>
          <cell r="L665">
            <v>0</v>
          </cell>
          <cell r="M665">
            <v>7325.52</v>
          </cell>
          <cell r="N665">
            <v>29074.48</v>
          </cell>
          <cell r="O665">
            <v>0.2</v>
          </cell>
        </row>
        <row r="666">
          <cell r="A666" t="str">
            <v>100.11.00.240-5100.03</v>
          </cell>
          <cell r="B666" t="str">
            <v>100</v>
          </cell>
          <cell r="C666" t="str">
            <v>11</v>
          </cell>
          <cell r="D666" t="str">
            <v>00</v>
          </cell>
          <cell r="E666" t="str">
            <v>240</v>
          </cell>
          <cell r="F666" t="str">
            <v>5100.03</v>
          </cell>
          <cell r="G666" t="str">
            <v>Benefits Dental Insurance</v>
          </cell>
          <cell r="H666">
            <v>2990</v>
          </cell>
          <cell r="I666">
            <v>0</v>
          </cell>
          <cell r="J666">
            <v>2990</v>
          </cell>
          <cell r="K666">
            <v>0</v>
          </cell>
          <cell r="L666">
            <v>0</v>
          </cell>
          <cell r="M666">
            <v>608.9</v>
          </cell>
          <cell r="N666">
            <v>2381.1</v>
          </cell>
          <cell r="O666">
            <v>0.2</v>
          </cell>
        </row>
        <row r="667">
          <cell r="A667" t="str">
            <v>100.11.00.240-5100.04</v>
          </cell>
          <cell r="B667" t="str">
            <v>100</v>
          </cell>
          <cell r="C667" t="str">
            <v>11</v>
          </cell>
          <cell r="D667" t="str">
            <v>00</v>
          </cell>
          <cell r="E667" t="str">
            <v>240</v>
          </cell>
          <cell r="F667" t="str">
            <v>5100.04</v>
          </cell>
          <cell r="G667" t="str">
            <v>Benefits Vision Insurance</v>
          </cell>
          <cell r="H667">
            <v>425</v>
          </cell>
          <cell r="I667">
            <v>0</v>
          </cell>
          <cell r="J667">
            <v>425</v>
          </cell>
          <cell r="K667">
            <v>0</v>
          </cell>
          <cell r="L667">
            <v>0</v>
          </cell>
          <cell r="M667">
            <v>99.4</v>
          </cell>
          <cell r="N667">
            <v>325.60000000000002</v>
          </cell>
          <cell r="O667">
            <v>0.23</v>
          </cell>
        </row>
        <row r="668">
          <cell r="A668" t="str">
            <v>100.11.00.240-5100.05</v>
          </cell>
          <cell r="B668" t="str">
            <v>100</v>
          </cell>
          <cell r="C668" t="str">
            <v>11</v>
          </cell>
          <cell r="D668" t="str">
            <v>00</v>
          </cell>
          <cell r="E668" t="str">
            <v>240</v>
          </cell>
          <cell r="F668" t="str">
            <v>5100.05</v>
          </cell>
          <cell r="G668" t="str">
            <v>Benefits Life Insurance</v>
          </cell>
          <cell r="H668">
            <v>50</v>
          </cell>
          <cell r="I668">
            <v>0</v>
          </cell>
          <cell r="J668">
            <v>50</v>
          </cell>
          <cell r="K668">
            <v>0</v>
          </cell>
          <cell r="L668">
            <v>0</v>
          </cell>
          <cell r="M668">
            <v>9.48</v>
          </cell>
          <cell r="N668">
            <v>40.520000000000003</v>
          </cell>
          <cell r="O668">
            <v>0.19</v>
          </cell>
        </row>
        <row r="669">
          <cell r="A669" t="str">
            <v>100.11.00.240-5100.06</v>
          </cell>
          <cell r="B669" t="str">
            <v>100</v>
          </cell>
          <cell r="C669" t="str">
            <v>11</v>
          </cell>
          <cell r="D669" t="str">
            <v>00</v>
          </cell>
          <cell r="E669" t="str">
            <v>240</v>
          </cell>
          <cell r="F669" t="str">
            <v>5100.06</v>
          </cell>
          <cell r="G669" t="str">
            <v>Benefits Worker's Comp</v>
          </cell>
          <cell r="H669">
            <v>5090</v>
          </cell>
          <cell r="I669">
            <v>0</v>
          </cell>
          <cell r="J669">
            <v>5090</v>
          </cell>
          <cell r="K669">
            <v>0</v>
          </cell>
          <cell r="L669">
            <v>0</v>
          </cell>
          <cell r="M669">
            <v>0</v>
          </cell>
          <cell r="N669">
            <v>5090</v>
          </cell>
          <cell r="O669">
            <v>0</v>
          </cell>
        </row>
        <row r="670">
          <cell r="A670" t="str">
            <v>100.11.00.240-5100.07</v>
          </cell>
          <cell r="B670" t="str">
            <v>100</v>
          </cell>
          <cell r="C670" t="str">
            <v>11</v>
          </cell>
          <cell r="D670" t="str">
            <v>00</v>
          </cell>
          <cell r="E670" t="str">
            <v>240</v>
          </cell>
          <cell r="F670" t="str">
            <v>5100.07</v>
          </cell>
          <cell r="G670" t="str">
            <v>Benefits Long Term Disability</v>
          </cell>
          <cell r="H670">
            <v>360</v>
          </cell>
          <cell r="I670">
            <v>0</v>
          </cell>
          <cell r="J670">
            <v>360</v>
          </cell>
          <cell r="K670">
            <v>0</v>
          </cell>
          <cell r="L670">
            <v>0</v>
          </cell>
          <cell r="M670">
            <v>57.81</v>
          </cell>
          <cell r="N670">
            <v>302.19</v>
          </cell>
          <cell r="O670">
            <v>0.16</v>
          </cell>
        </row>
        <row r="671">
          <cell r="A671" t="str">
            <v>100.11.00.240-5100.08</v>
          </cell>
          <cell r="B671" t="str">
            <v>100</v>
          </cell>
          <cell r="C671" t="str">
            <v>11</v>
          </cell>
          <cell r="D671" t="str">
            <v>00</v>
          </cell>
          <cell r="E671" t="str">
            <v>240</v>
          </cell>
          <cell r="F671" t="str">
            <v>5100.08</v>
          </cell>
          <cell r="G671" t="str">
            <v>Benefits Deferred Compensation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1387.21</v>
          </cell>
          <cell r="N671">
            <v>-1387.21</v>
          </cell>
          <cell r="O671" t="str">
            <v>+++</v>
          </cell>
        </row>
        <row r="672">
          <cell r="A672" t="str">
            <v>100.11.00.240-5100.09</v>
          </cell>
          <cell r="B672" t="str">
            <v>100</v>
          </cell>
          <cell r="C672" t="str">
            <v>11</v>
          </cell>
          <cell r="D672" t="str">
            <v>00</v>
          </cell>
          <cell r="E672" t="str">
            <v>240</v>
          </cell>
          <cell r="F672" t="str">
            <v>5100.09</v>
          </cell>
          <cell r="G672" t="str">
            <v>Benefits Unemployment Insurance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 t="str">
            <v>+++</v>
          </cell>
        </row>
        <row r="673">
          <cell r="A673" t="str">
            <v>100.11.00.240-5100.10</v>
          </cell>
          <cell r="B673" t="str">
            <v>100</v>
          </cell>
          <cell r="C673" t="str">
            <v>11</v>
          </cell>
          <cell r="D673" t="str">
            <v>00</v>
          </cell>
          <cell r="E673" t="str">
            <v>240</v>
          </cell>
          <cell r="F673" t="str">
            <v>5100.10</v>
          </cell>
          <cell r="G673" t="str">
            <v>Benefits Uniform Allowance</v>
          </cell>
          <cell r="H673">
            <v>1500</v>
          </cell>
          <cell r="I673">
            <v>0</v>
          </cell>
          <cell r="J673">
            <v>1500</v>
          </cell>
          <cell r="K673">
            <v>0</v>
          </cell>
          <cell r="L673">
            <v>0</v>
          </cell>
          <cell r="M673">
            <v>0</v>
          </cell>
          <cell r="N673">
            <v>1500</v>
          </cell>
          <cell r="O673">
            <v>0</v>
          </cell>
        </row>
        <row r="674">
          <cell r="A674" t="str">
            <v>100.11.00.240-5100.11</v>
          </cell>
          <cell r="B674" t="str">
            <v>100</v>
          </cell>
          <cell r="C674" t="str">
            <v>11</v>
          </cell>
          <cell r="D674" t="str">
            <v>00</v>
          </cell>
          <cell r="E674" t="str">
            <v>240</v>
          </cell>
          <cell r="F674" t="str">
            <v>5100.11</v>
          </cell>
          <cell r="G674" t="str">
            <v>Benefits Medicare</v>
          </cell>
          <cell r="H674">
            <v>2745</v>
          </cell>
          <cell r="I674">
            <v>0</v>
          </cell>
          <cell r="J674">
            <v>2745</v>
          </cell>
          <cell r="K674">
            <v>0</v>
          </cell>
          <cell r="L674">
            <v>0</v>
          </cell>
          <cell r="M674">
            <v>663.52</v>
          </cell>
          <cell r="N674">
            <v>2081.48</v>
          </cell>
          <cell r="O674">
            <v>0.24</v>
          </cell>
        </row>
        <row r="675">
          <cell r="A675" t="str">
            <v>100.11.00.240-5100.12</v>
          </cell>
          <cell r="B675" t="str">
            <v>100</v>
          </cell>
          <cell r="C675" t="str">
            <v>11</v>
          </cell>
          <cell r="D675" t="str">
            <v>00</v>
          </cell>
          <cell r="E675" t="str">
            <v>240</v>
          </cell>
          <cell r="F675" t="str">
            <v>5100.12</v>
          </cell>
          <cell r="G675" t="str">
            <v>Benefits Annual Physical Exam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 t="str">
            <v>+++</v>
          </cell>
        </row>
        <row r="676">
          <cell r="A676" t="str">
            <v>100.11.00.240-5100.13</v>
          </cell>
          <cell r="B676" t="str">
            <v>100</v>
          </cell>
          <cell r="C676" t="str">
            <v>11</v>
          </cell>
          <cell r="D676" t="str">
            <v>00</v>
          </cell>
          <cell r="E676" t="str">
            <v>240</v>
          </cell>
          <cell r="F676" t="str">
            <v>5100.13</v>
          </cell>
          <cell r="G676" t="str">
            <v>Benefits Employee Assistance Program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 t="str">
            <v>+++</v>
          </cell>
        </row>
        <row r="677">
          <cell r="A677" t="str">
            <v>100.11.00.240-5100.17</v>
          </cell>
          <cell r="B677" t="str">
            <v>100</v>
          </cell>
          <cell r="C677" t="str">
            <v>11</v>
          </cell>
          <cell r="D677" t="str">
            <v>00</v>
          </cell>
          <cell r="E677" t="str">
            <v>240</v>
          </cell>
          <cell r="F677" t="str">
            <v>5100.17</v>
          </cell>
          <cell r="G677" t="str">
            <v>Benefits Other Post Employment Benefits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 t="str">
            <v>+++</v>
          </cell>
        </row>
        <row r="678">
          <cell r="A678" t="str">
            <v>100.11.00.240-6000.01</v>
          </cell>
          <cell r="B678" t="str">
            <v>100</v>
          </cell>
          <cell r="C678" t="str">
            <v>11</v>
          </cell>
          <cell r="D678" t="str">
            <v>00</v>
          </cell>
          <cell r="E678" t="str">
            <v>240</v>
          </cell>
          <cell r="F678" t="str">
            <v>6000.01</v>
          </cell>
          <cell r="G678" t="str">
            <v>Professional Services General</v>
          </cell>
          <cell r="H678">
            <v>3250</v>
          </cell>
          <cell r="I678">
            <v>0</v>
          </cell>
          <cell r="J678">
            <v>3250</v>
          </cell>
          <cell r="K678">
            <v>0</v>
          </cell>
          <cell r="L678">
            <v>0</v>
          </cell>
          <cell r="M678">
            <v>54.13</v>
          </cell>
          <cell r="N678">
            <v>3195.87</v>
          </cell>
          <cell r="O678">
            <v>0.02</v>
          </cell>
        </row>
        <row r="679">
          <cell r="A679" t="str">
            <v>100.11.00.240-6000.04</v>
          </cell>
          <cell r="B679" t="str">
            <v>100</v>
          </cell>
          <cell r="C679" t="str">
            <v>11</v>
          </cell>
          <cell r="D679" t="str">
            <v>00</v>
          </cell>
          <cell r="E679" t="str">
            <v>240</v>
          </cell>
          <cell r="F679" t="str">
            <v>6000.04</v>
          </cell>
          <cell r="G679" t="str">
            <v>Professional Services Forensic Testing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 t="str">
            <v>+++</v>
          </cell>
        </row>
        <row r="680">
          <cell r="A680" t="str">
            <v>100.11.00.240-6000.20</v>
          </cell>
          <cell r="B680" t="str">
            <v>100</v>
          </cell>
          <cell r="C680" t="str">
            <v>11</v>
          </cell>
          <cell r="D680" t="str">
            <v>00</v>
          </cell>
          <cell r="E680" t="str">
            <v>240</v>
          </cell>
          <cell r="F680" t="str">
            <v>6000.20</v>
          </cell>
          <cell r="G680" t="str">
            <v>Professional Services Booking Fees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 t="str">
            <v>+++</v>
          </cell>
        </row>
        <row r="681">
          <cell r="A681" t="str">
            <v>100.11.00.240-6200.01</v>
          </cell>
          <cell r="B681" t="str">
            <v>100</v>
          </cell>
          <cell r="C681" t="str">
            <v>11</v>
          </cell>
          <cell r="D681" t="str">
            <v>00</v>
          </cell>
          <cell r="E681" t="str">
            <v>240</v>
          </cell>
          <cell r="F681" t="str">
            <v>6200.01</v>
          </cell>
          <cell r="G681" t="str">
            <v>Supplies Office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 t="str">
            <v>+++</v>
          </cell>
        </row>
        <row r="682">
          <cell r="A682" t="str">
            <v>100.11.00.240-6200.02</v>
          </cell>
          <cell r="B682" t="str">
            <v>100</v>
          </cell>
          <cell r="C682" t="str">
            <v>11</v>
          </cell>
          <cell r="D682" t="str">
            <v>00</v>
          </cell>
          <cell r="E682" t="str">
            <v>240</v>
          </cell>
          <cell r="F682" t="str">
            <v>6200.02</v>
          </cell>
          <cell r="G682" t="str">
            <v>Supplies Special Department</v>
          </cell>
          <cell r="H682">
            <v>8000</v>
          </cell>
          <cell r="I682">
            <v>0</v>
          </cell>
          <cell r="J682">
            <v>8000</v>
          </cell>
          <cell r="K682">
            <v>0</v>
          </cell>
          <cell r="L682">
            <v>0</v>
          </cell>
          <cell r="M682">
            <v>151.85</v>
          </cell>
          <cell r="N682">
            <v>7848.15</v>
          </cell>
          <cell r="O682">
            <v>0.02</v>
          </cell>
        </row>
        <row r="683">
          <cell r="A683" t="str">
            <v>100.11.00.240-6200.08</v>
          </cell>
          <cell r="B683" t="str">
            <v>100</v>
          </cell>
          <cell r="C683" t="str">
            <v>11</v>
          </cell>
          <cell r="D683" t="str">
            <v>00</v>
          </cell>
          <cell r="E683" t="str">
            <v>240</v>
          </cell>
          <cell r="F683" t="str">
            <v>6200.08</v>
          </cell>
          <cell r="G683" t="str">
            <v>Supplies Uniforms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 t="str">
            <v>+++</v>
          </cell>
        </row>
        <row r="684">
          <cell r="A684" t="str">
            <v>100.11.00.240-6210.01</v>
          </cell>
          <cell r="B684" t="str">
            <v>100</v>
          </cell>
          <cell r="C684" t="str">
            <v>11</v>
          </cell>
          <cell r="D684" t="str">
            <v>00</v>
          </cell>
          <cell r="E684" t="str">
            <v>240</v>
          </cell>
          <cell r="F684" t="str">
            <v>6210.01</v>
          </cell>
          <cell r="G684" t="str">
            <v>Supplies-Police Crime Prevention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 t="str">
            <v>+++</v>
          </cell>
        </row>
        <row r="685">
          <cell r="A685" t="str">
            <v>100.11.00.240-6400.01</v>
          </cell>
          <cell r="B685" t="str">
            <v>100</v>
          </cell>
          <cell r="C685" t="str">
            <v>11</v>
          </cell>
          <cell r="D685" t="str">
            <v>00</v>
          </cell>
          <cell r="E685" t="str">
            <v>240</v>
          </cell>
          <cell r="F685" t="str">
            <v>6400.01</v>
          </cell>
          <cell r="G685" t="str">
            <v>Repairs &amp; Maintenance Building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 t="str">
            <v>+++</v>
          </cell>
        </row>
        <row r="686">
          <cell r="A686" t="str">
            <v>100.11.00.240-6400.02</v>
          </cell>
          <cell r="B686" t="str">
            <v>100</v>
          </cell>
          <cell r="C686" t="str">
            <v>11</v>
          </cell>
          <cell r="D686" t="str">
            <v>00</v>
          </cell>
          <cell r="E686" t="str">
            <v>240</v>
          </cell>
          <cell r="F686" t="str">
            <v>6400.02</v>
          </cell>
          <cell r="G686" t="str">
            <v>Repairs &amp; Maintenance Minor Equipment/Other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 t="str">
            <v>+++</v>
          </cell>
        </row>
        <row r="687">
          <cell r="A687" t="str">
            <v>100.11.00.240-6400.03</v>
          </cell>
          <cell r="B687" t="str">
            <v>100</v>
          </cell>
          <cell r="C687" t="str">
            <v>11</v>
          </cell>
          <cell r="D687" t="str">
            <v>00</v>
          </cell>
          <cell r="E687" t="str">
            <v>240</v>
          </cell>
          <cell r="F687" t="str">
            <v>6400.03</v>
          </cell>
          <cell r="G687" t="str">
            <v>Repairs &amp; Maintenance Major Repair &amp; Contingency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 t="str">
            <v>+++</v>
          </cell>
        </row>
        <row r="688">
          <cell r="A688" t="str">
            <v>100.11.00.240-6600.04</v>
          </cell>
          <cell r="B688" t="str">
            <v>100</v>
          </cell>
          <cell r="C688" t="str">
            <v>11</v>
          </cell>
          <cell r="D688" t="str">
            <v>00</v>
          </cell>
          <cell r="E688" t="str">
            <v>240</v>
          </cell>
          <cell r="F688" t="str">
            <v>6600.04</v>
          </cell>
          <cell r="G688" t="str">
            <v>Administrative Expenses Training/Conferences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 t="str">
            <v>+++</v>
          </cell>
        </row>
        <row r="689">
          <cell r="A689" t="str">
            <v>100.11.00.240-6600.07</v>
          </cell>
          <cell r="B689" t="str">
            <v>100</v>
          </cell>
          <cell r="C689" t="str">
            <v>11</v>
          </cell>
          <cell r="D689" t="str">
            <v>00</v>
          </cell>
          <cell r="E689" t="str">
            <v>240</v>
          </cell>
          <cell r="F689" t="str">
            <v>6600.07</v>
          </cell>
          <cell r="G689" t="str">
            <v>Administrative Expenses Employee Recruitment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 t="str">
            <v>+++</v>
          </cell>
        </row>
        <row r="690">
          <cell r="A690" t="str">
            <v>100.11.00.250-5000.01</v>
          </cell>
          <cell r="B690" t="str">
            <v>100</v>
          </cell>
          <cell r="C690" t="str">
            <v>11</v>
          </cell>
          <cell r="D690" t="str">
            <v>00</v>
          </cell>
          <cell r="E690" t="str">
            <v>250</v>
          </cell>
          <cell r="F690" t="str">
            <v>5000.01</v>
          </cell>
          <cell r="G690" t="str">
            <v>Salaries Regular</v>
          </cell>
          <cell r="H690">
            <v>174719</v>
          </cell>
          <cell r="I690">
            <v>0</v>
          </cell>
          <cell r="J690">
            <v>174719</v>
          </cell>
          <cell r="K690">
            <v>0</v>
          </cell>
          <cell r="L690">
            <v>0</v>
          </cell>
          <cell r="M690">
            <v>35108.69</v>
          </cell>
          <cell r="N690">
            <v>139610.31</v>
          </cell>
          <cell r="O690">
            <v>0.2</v>
          </cell>
        </row>
        <row r="691">
          <cell r="A691" t="str">
            <v>100.11.00.250-5000.02</v>
          </cell>
          <cell r="B691" t="str">
            <v>100</v>
          </cell>
          <cell r="C691" t="str">
            <v>11</v>
          </cell>
          <cell r="D691" t="str">
            <v>00</v>
          </cell>
          <cell r="E691" t="str">
            <v>250</v>
          </cell>
          <cell r="F691" t="str">
            <v>5000.02</v>
          </cell>
          <cell r="G691" t="str">
            <v>Salaries Part Time</v>
          </cell>
          <cell r="H691">
            <v>18400</v>
          </cell>
          <cell r="I691">
            <v>0</v>
          </cell>
          <cell r="J691">
            <v>18400</v>
          </cell>
          <cell r="K691">
            <v>0</v>
          </cell>
          <cell r="L691">
            <v>0</v>
          </cell>
          <cell r="M691">
            <v>5297.2</v>
          </cell>
          <cell r="N691">
            <v>13102.8</v>
          </cell>
          <cell r="O691">
            <v>0.28999999999999998</v>
          </cell>
        </row>
        <row r="692">
          <cell r="A692" t="str">
            <v>100.11.00.250-5000.03</v>
          </cell>
          <cell r="B692" t="str">
            <v>100</v>
          </cell>
          <cell r="C692" t="str">
            <v>11</v>
          </cell>
          <cell r="D692" t="str">
            <v>00</v>
          </cell>
          <cell r="E692" t="str">
            <v>250</v>
          </cell>
          <cell r="F692" t="str">
            <v>5000.03</v>
          </cell>
          <cell r="G692" t="str">
            <v>Salaries Overtime</v>
          </cell>
          <cell r="H692">
            <v>1030</v>
          </cell>
          <cell r="I692">
            <v>0</v>
          </cell>
          <cell r="J692">
            <v>1030</v>
          </cell>
          <cell r="K692">
            <v>0</v>
          </cell>
          <cell r="L692">
            <v>0</v>
          </cell>
          <cell r="M692">
            <v>0</v>
          </cell>
          <cell r="N692">
            <v>1030</v>
          </cell>
          <cell r="O692">
            <v>0</v>
          </cell>
        </row>
        <row r="693">
          <cell r="A693" t="str">
            <v>100.11.00.250-5000.04</v>
          </cell>
          <cell r="B693" t="str">
            <v>100</v>
          </cell>
          <cell r="C693" t="str">
            <v>11</v>
          </cell>
          <cell r="D693" t="str">
            <v>00</v>
          </cell>
          <cell r="E693" t="str">
            <v>250</v>
          </cell>
          <cell r="F693" t="str">
            <v>5000.04</v>
          </cell>
          <cell r="G693" t="str">
            <v>Salaries Holiday Pay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 t="str">
            <v>+++</v>
          </cell>
        </row>
        <row r="694">
          <cell r="A694" t="str">
            <v>100.11.00.250-5000.06</v>
          </cell>
          <cell r="B694" t="str">
            <v>100</v>
          </cell>
          <cell r="C694" t="str">
            <v>11</v>
          </cell>
          <cell r="D694" t="str">
            <v>00</v>
          </cell>
          <cell r="E694" t="str">
            <v>250</v>
          </cell>
          <cell r="F694" t="str">
            <v>5000.06</v>
          </cell>
          <cell r="G694" t="str">
            <v>Salaries Out of Class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 t="str">
            <v>+++</v>
          </cell>
        </row>
        <row r="695">
          <cell r="A695" t="str">
            <v>100.11.00.250-5000.07</v>
          </cell>
          <cell r="B695" t="str">
            <v>100</v>
          </cell>
          <cell r="C695" t="str">
            <v>11</v>
          </cell>
          <cell r="D695" t="str">
            <v>00</v>
          </cell>
          <cell r="E695" t="str">
            <v>250</v>
          </cell>
          <cell r="F695" t="str">
            <v>5000.07</v>
          </cell>
          <cell r="G695" t="str">
            <v>Salaries Admin Leave Pay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 t="str">
            <v>+++</v>
          </cell>
        </row>
        <row r="696">
          <cell r="A696" t="str">
            <v>100.11.00.250-5000.08</v>
          </cell>
          <cell r="B696" t="str">
            <v>100</v>
          </cell>
          <cell r="C696" t="str">
            <v>11</v>
          </cell>
          <cell r="D696" t="str">
            <v>00</v>
          </cell>
          <cell r="E696" t="str">
            <v>250</v>
          </cell>
          <cell r="F696" t="str">
            <v>5000.08</v>
          </cell>
          <cell r="G696" t="str">
            <v>Salaries Longevity Pay</v>
          </cell>
          <cell r="H696">
            <v>1356</v>
          </cell>
          <cell r="I696">
            <v>0</v>
          </cell>
          <cell r="J696">
            <v>1356</v>
          </cell>
          <cell r="K696">
            <v>0</v>
          </cell>
          <cell r="L696">
            <v>0</v>
          </cell>
          <cell r="M696">
            <v>0</v>
          </cell>
          <cell r="N696">
            <v>1356</v>
          </cell>
          <cell r="O696">
            <v>0</v>
          </cell>
        </row>
        <row r="697">
          <cell r="A697" t="str">
            <v>100.11.00.250-5000.10</v>
          </cell>
          <cell r="B697" t="str">
            <v>100</v>
          </cell>
          <cell r="C697" t="str">
            <v>11</v>
          </cell>
          <cell r="D697" t="str">
            <v>00</v>
          </cell>
          <cell r="E697" t="str">
            <v>250</v>
          </cell>
          <cell r="F697" t="str">
            <v>5000.10</v>
          </cell>
          <cell r="G697" t="str">
            <v>Salaries Furloughs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 t="str">
            <v>+++</v>
          </cell>
        </row>
        <row r="698">
          <cell r="A698" t="str">
            <v>100.11.00.250-5000.11</v>
          </cell>
          <cell r="B698" t="str">
            <v>100</v>
          </cell>
          <cell r="C698" t="str">
            <v>11</v>
          </cell>
          <cell r="D698" t="str">
            <v>00</v>
          </cell>
          <cell r="E698" t="str">
            <v>250</v>
          </cell>
          <cell r="F698" t="str">
            <v>5000.11</v>
          </cell>
          <cell r="G698" t="str">
            <v>Salaries Worker's Comp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 t="str">
            <v>+++</v>
          </cell>
        </row>
        <row r="699">
          <cell r="A699" t="str">
            <v>100.11.00.250-5000.12</v>
          </cell>
          <cell r="B699" t="str">
            <v>100</v>
          </cell>
          <cell r="C699" t="str">
            <v>11</v>
          </cell>
          <cell r="D699" t="str">
            <v>00</v>
          </cell>
          <cell r="E699" t="str">
            <v>250</v>
          </cell>
          <cell r="F699" t="str">
            <v>5000.12</v>
          </cell>
          <cell r="G699" t="str">
            <v>Salaries Compensated Absences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 t="str">
            <v>+++</v>
          </cell>
        </row>
        <row r="700">
          <cell r="A700" t="str">
            <v>100.11.00.250-5000.99</v>
          </cell>
          <cell r="B700" t="str">
            <v>100</v>
          </cell>
          <cell r="C700" t="str">
            <v>11</v>
          </cell>
          <cell r="D700" t="str">
            <v>00</v>
          </cell>
          <cell r="E700" t="str">
            <v>250</v>
          </cell>
          <cell r="F700" t="str">
            <v>5000.99</v>
          </cell>
          <cell r="G700" t="str">
            <v>Salaries New Personnel Requests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 t="str">
            <v>+++</v>
          </cell>
        </row>
        <row r="701">
          <cell r="A701" t="str">
            <v>100.11.00.250-5100.00</v>
          </cell>
          <cell r="B701" t="str">
            <v>100</v>
          </cell>
          <cell r="C701" t="str">
            <v>11</v>
          </cell>
          <cell r="D701" t="str">
            <v>00</v>
          </cell>
          <cell r="E701" t="str">
            <v>250</v>
          </cell>
          <cell r="F701" t="str">
            <v>5100.00</v>
          </cell>
          <cell r="G701" t="str">
            <v>Benefits PERS Pool Liability</v>
          </cell>
          <cell r="H701">
            <v>37905</v>
          </cell>
          <cell r="I701">
            <v>0</v>
          </cell>
          <cell r="J701">
            <v>37905</v>
          </cell>
          <cell r="K701">
            <v>0</v>
          </cell>
          <cell r="L701">
            <v>0</v>
          </cell>
          <cell r="M701">
            <v>7304.64</v>
          </cell>
          <cell r="N701">
            <v>30600.36</v>
          </cell>
          <cell r="O701">
            <v>0.19</v>
          </cell>
        </row>
        <row r="702">
          <cell r="A702" t="str">
            <v>100.11.00.250-5100.01</v>
          </cell>
          <cell r="B702" t="str">
            <v>100</v>
          </cell>
          <cell r="C702" t="str">
            <v>11</v>
          </cell>
          <cell r="D702" t="str">
            <v>00</v>
          </cell>
          <cell r="E702" t="str">
            <v>250</v>
          </cell>
          <cell r="F702" t="str">
            <v>5100.01</v>
          </cell>
          <cell r="G702" t="str">
            <v>Benefits Retirement</v>
          </cell>
          <cell r="H702">
            <v>7680</v>
          </cell>
          <cell r="I702">
            <v>0</v>
          </cell>
          <cell r="J702">
            <v>7680</v>
          </cell>
          <cell r="K702">
            <v>0</v>
          </cell>
          <cell r="L702">
            <v>0</v>
          </cell>
          <cell r="M702">
            <v>2053.67</v>
          </cell>
          <cell r="N702">
            <v>5626.33</v>
          </cell>
          <cell r="O702">
            <v>0.27</v>
          </cell>
        </row>
        <row r="703">
          <cell r="A703" t="str">
            <v>100.11.00.250-5100.02</v>
          </cell>
          <cell r="B703" t="str">
            <v>100</v>
          </cell>
          <cell r="C703" t="str">
            <v>11</v>
          </cell>
          <cell r="D703" t="str">
            <v>00</v>
          </cell>
          <cell r="E703" t="str">
            <v>250</v>
          </cell>
          <cell r="F703" t="str">
            <v>5100.02</v>
          </cell>
          <cell r="G703" t="str">
            <v>Benefits Health Insurance</v>
          </cell>
          <cell r="H703">
            <v>14365</v>
          </cell>
          <cell r="I703">
            <v>0</v>
          </cell>
          <cell r="J703">
            <v>14365</v>
          </cell>
          <cell r="K703">
            <v>0</v>
          </cell>
          <cell r="L703">
            <v>0</v>
          </cell>
          <cell r="M703">
            <v>1540</v>
          </cell>
          <cell r="N703">
            <v>12825</v>
          </cell>
          <cell r="O703">
            <v>0.11</v>
          </cell>
        </row>
        <row r="704">
          <cell r="A704" t="str">
            <v>100.11.00.250-5100.03</v>
          </cell>
          <cell r="B704" t="str">
            <v>100</v>
          </cell>
          <cell r="C704" t="str">
            <v>11</v>
          </cell>
          <cell r="D704" t="str">
            <v>00</v>
          </cell>
          <cell r="E704" t="str">
            <v>250</v>
          </cell>
          <cell r="F704" t="str">
            <v>5100.03</v>
          </cell>
          <cell r="G704" t="str">
            <v>Benefits Dental Insurance</v>
          </cell>
          <cell r="H704">
            <v>1045</v>
          </cell>
          <cell r="I704">
            <v>0</v>
          </cell>
          <cell r="J704">
            <v>1045</v>
          </cell>
          <cell r="K704">
            <v>0</v>
          </cell>
          <cell r="L704">
            <v>0</v>
          </cell>
          <cell r="M704">
            <v>410.38</v>
          </cell>
          <cell r="N704">
            <v>634.62</v>
          </cell>
          <cell r="O704">
            <v>0.39</v>
          </cell>
        </row>
        <row r="705">
          <cell r="A705" t="str">
            <v>100.11.00.250-5100.04</v>
          </cell>
          <cell r="B705" t="str">
            <v>100</v>
          </cell>
          <cell r="C705" t="str">
            <v>11</v>
          </cell>
          <cell r="D705" t="str">
            <v>00</v>
          </cell>
          <cell r="E705" t="str">
            <v>250</v>
          </cell>
          <cell r="F705" t="str">
            <v>5100.04</v>
          </cell>
          <cell r="G705" t="str">
            <v>Benefits Vision Insurance</v>
          </cell>
          <cell r="H705">
            <v>205</v>
          </cell>
          <cell r="I705">
            <v>0</v>
          </cell>
          <cell r="J705">
            <v>205</v>
          </cell>
          <cell r="K705">
            <v>0</v>
          </cell>
          <cell r="L705">
            <v>0</v>
          </cell>
          <cell r="M705">
            <v>66.98</v>
          </cell>
          <cell r="N705">
            <v>138.02000000000001</v>
          </cell>
          <cell r="O705">
            <v>0.33</v>
          </cell>
        </row>
        <row r="706">
          <cell r="A706" t="str">
            <v>100.11.00.250-5100.05</v>
          </cell>
          <cell r="B706" t="str">
            <v>100</v>
          </cell>
          <cell r="C706" t="str">
            <v>11</v>
          </cell>
          <cell r="D706" t="str">
            <v>00</v>
          </cell>
          <cell r="E706" t="str">
            <v>250</v>
          </cell>
          <cell r="F706" t="str">
            <v>5100.05</v>
          </cell>
          <cell r="G706" t="str">
            <v>Benefits Life Insurance</v>
          </cell>
          <cell r="H706">
            <v>230</v>
          </cell>
          <cell r="I706">
            <v>0</v>
          </cell>
          <cell r="J706">
            <v>230</v>
          </cell>
          <cell r="K706">
            <v>0</v>
          </cell>
          <cell r="L706">
            <v>0</v>
          </cell>
          <cell r="M706">
            <v>49.35</v>
          </cell>
          <cell r="N706">
            <v>180.65</v>
          </cell>
          <cell r="O706">
            <v>0.21</v>
          </cell>
        </row>
        <row r="707">
          <cell r="A707" t="str">
            <v>100.11.00.250-5100.06</v>
          </cell>
          <cell r="B707" t="str">
            <v>100</v>
          </cell>
          <cell r="C707" t="str">
            <v>11</v>
          </cell>
          <cell r="D707" t="str">
            <v>00</v>
          </cell>
          <cell r="E707" t="str">
            <v>250</v>
          </cell>
          <cell r="F707" t="str">
            <v>5100.06</v>
          </cell>
          <cell r="G707" t="str">
            <v>Benefits Worker's Comp</v>
          </cell>
          <cell r="H707">
            <v>4950</v>
          </cell>
          <cell r="I707">
            <v>0</v>
          </cell>
          <cell r="J707">
            <v>4950</v>
          </cell>
          <cell r="K707">
            <v>0</v>
          </cell>
          <cell r="L707">
            <v>0</v>
          </cell>
          <cell r="M707">
            <v>0</v>
          </cell>
          <cell r="N707">
            <v>4950</v>
          </cell>
          <cell r="O707">
            <v>0</v>
          </cell>
        </row>
        <row r="708">
          <cell r="A708" t="str">
            <v>100.11.00.250-5100.07</v>
          </cell>
          <cell r="B708" t="str">
            <v>100</v>
          </cell>
          <cell r="C708" t="str">
            <v>11</v>
          </cell>
          <cell r="D708" t="str">
            <v>00</v>
          </cell>
          <cell r="E708" t="str">
            <v>250</v>
          </cell>
          <cell r="F708" t="str">
            <v>5100.07</v>
          </cell>
          <cell r="G708" t="str">
            <v>Benefits Long Term Disability</v>
          </cell>
          <cell r="H708">
            <v>790</v>
          </cell>
          <cell r="I708">
            <v>0</v>
          </cell>
          <cell r="J708">
            <v>790</v>
          </cell>
          <cell r="K708">
            <v>0</v>
          </cell>
          <cell r="L708">
            <v>0</v>
          </cell>
          <cell r="M708">
            <v>130.29</v>
          </cell>
          <cell r="N708">
            <v>659.71</v>
          </cell>
          <cell r="O708">
            <v>0.16</v>
          </cell>
        </row>
        <row r="709">
          <cell r="A709" t="str">
            <v>100.11.00.250-5100.08</v>
          </cell>
          <cell r="B709" t="str">
            <v>100</v>
          </cell>
          <cell r="C709" t="str">
            <v>11</v>
          </cell>
          <cell r="D709" t="str">
            <v>00</v>
          </cell>
          <cell r="E709" t="str">
            <v>250</v>
          </cell>
          <cell r="F709" t="str">
            <v>5100.08</v>
          </cell>
          <cell r="G709" t="str">
            <v>Benefits Deferred Compensation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1448.47</v>
          </cell>
          <cell r="N709">
            <v>-1448.47</v>
          </cell>
          <cell r="O709" t="str">
            <v>+++</v>
          </cell>
        </row>
        <row r="710">
          <cell r="A710" t="str">
            <v>100.11.00.250-5100.09</v>
          </cell>
          <cell r="B710" t="str">
            <v>100</v>
          </cell>
          <cell r="C710" t="str">
            <v>11</v>
          </cell>
          <cell r="D710" t="str">
            <v>00</v>
          </cell>
          <cell r="E710" t="str">
            <v>250</v>
          </cell>
          <cell r="F710" t="str">
            <v>5100.09</v>
          </cell>
          <cell r="G710" t="str">
            <v>Benefits Unemployment Insurance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 t="str">
            <v>+++</v>
          </cell>
        </row>
        <row r="711">
          <cell r="A711" t="str">
            <v>100.11.00.250-5100.10</v>
          </cell>
          <cell r="B711" t="str">
            <v>100</v>
          </cell>
          <cell r="C711" t="str">
            <v>11</v>
          </cell>
          <cell r="D711" t="str">
            <v>00</v>
          </cell>
          <cell r="E711" t="str">
            <v>250</v>
          </cell>
          <cell r="F711" t="str">
            <v>5100.10</v>
          </cell>
          <cell r="G711" t="str">
            <v>Benefits Uniform Allowance</v>
          </cell>
          <cell r="H711">
            <v>1540</v>
          </cell>
          <cell r="I711">
            <v>0</v>
          </cell>
          <cell r="J711">
            <v>1540</v>
          </cell>
          <cell r="K711">
            <v>0</v>
          </cell>
          <cell r="L711">
            <v>0</v>
          </cell>
          <cell r="M711">
            <v>0</v>
          </cell>
          <cell r="N711">
            <v>1540</v>
          </cell>
          <cell r="O711">
            <v>0</v>
          </cell>
        </row>
        <row r="712">
          <cell r="A712" t="str">
            <v>100.11.00.250-5100.11</v>
          </cell>
          <cell r="B712" t="str">
            <v>100</v>
          </cell>
          <cell r="C712" t="str">
            <v>11</v>
          </cell>
          <cell r="D712" t="str">
            <v>00</v>
          </cell>
          <cell r="E712" t="str">
            <v>250</v>
          </cell>
          <cell r="F712" t="str">
            <v>5100.11</v>
          </cell>
          <cell r="G712" t="str">
            <v>Benefits Medicare</v>
          </cell>
          <cell r="H712">
            <v>2830</v>
          </cell>
          <cell r="I712">
            <v>0</v>
          </cell>
          <cell r="J712">
            <v>2830</v>
          </cell>
          <cell r="K712">
            <v>0</v>
          </cell>
          <cell r="L712">
            <v>0</v>
          </cell>
          <cell r="M712">
            <v>608.55999999999995</v>
          </cell>
          <cell r="N712">
            <v>2221.44</v>
          </cell>
          <cell r="O712">
            <v>0.22</v>
          </cell>
        </row>
        <row r="713">
          <cell r="A713" t="str">
            <v>100.11.00.250-5100.12</v>
          </cell>
          <cell r="B713" t="str">
            <v>100</v>
          </cell>
          <cell r="C713" t="str">
            <v>11</v>
          </cell>
          <cell r="D713" t="str">
            <v>00</v>
          </cell>
          <cell r="E713" t="str">
            <v>250</v>
          </cell>
          <cell r="F713" t="str">
            <v>5100.12</v>
          </cell>
          <cell r="G713" t="str">
            <v>Benefits Annual Physical Exam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 t="str">
            <v>+++</v>
          </cell>
        </row>
        <row r="714">
          <cell r="A714" t="str">
            <v>100.11.00.250-5100.13</v>
          </cell>
          <cell r="B714" t="str">
            <v>100</v>
          </cell>
          <cell r="C714" t="str">
            <v>11</v>
          </cell>
          <cell r="D714" t="str">
            <v>00</v>
          </cell>
          <cell r="E714" t="str">
            <v>250</v>
          </cell>
          <cell r="F714" t="str">
            <v>5100.13</v>
          </cell>
          <cell r="G714" t="str">
            <v>Benefits Employee Assistance Program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 t="str">
            <v>+++</v>
          </cell>
        </row>
        <row r="715">
          <cell r="A715" t="str">
            <v>100.11.00.250-5100.14</v>
          </cell>
          <cell r="B715" t="str">
            <v>100</v>
          </cell>
          <cell r="C715" t="str">
            <v>11</v>
          </cell>
          <cell r="D715" t="str">
            <v>00</v>
          </cell>
          <cell r="E715" t="str">
            <v>250</v>
          </cell>
          <cell r="F715" t="str">
            <v>5100.14</v>
          </cell>
          <cell r="G715" t="str">
            <v>Benefits PPE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 t="str">
            <v>+++</v>
          </cell>
        </row>
        <row r="716">
          <cell r="A716" t="str">
            <v>100.11.00.250-5100.15</v>
          </cell>
          <cell r="B716" t="str">
            <v>100</v>
          </cell>
          <cell r="C716" t="str">
            <v>11</v>
          </cell>
          <cell r="D716" t="str">
            <v>00</v>
          </cell>
          <cell r="E716" t="str">
            <v>250</v>
          </cell>
          <cell r="F716" t="str">
            <v>5100.15</v>
          </cell>
          <cell r="G716" t="str">
            <v>Benefits Cell Phone Allowance</v>
          </cell>
          <cell r="H716">
            <v>1678</v>
          </cell>
          <cell r="I716">
            <v>0</v>
          </cell>
          <cell r="J716">
            <v>1678</v>
          </cell>
          <cell r="K716">
            <v>0</v>
          </cell>
          <cell r="L716">
            <v>0</v>
          </cell>
          <cell r="M716">
            <v>284.39999999999998</v>
          </cell>
          <cell r="N716">
            <v>1393.6</v>
          </cell>
          <cell r="O716">
            <v>0.17</v>
          </cell>
        </row>
        <row r="717">
          <cell r="A717" t="str">
            <v>100.11.00.250-5100.17</v>
          </cell>
          <cell r="B717" t="str">
            <v>100</v>
          </cell>
          <cell r="C717" t="str">
            <v>11</v>
          </cell>
          <cell r="D717" t="str">
            <v>00</v>
          </cell>
          <cell r="E717" t="str">
            <v>250</v>
          </cell>
          <cell r="F717" t="str">
            <v>5100.17</v>
          </cell>
          <cell r="G717" t="str">
            <v>Benefits Other Post Employment Benefits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 t="str">
            <v>+++</v>
          </cell>
        </row>
        <row r="718">
          <cell r="A718" t="str">
            <v>100.11.00.250-6000.01</v>
          </cell>
          <cell r="B718" t="str">
            <v>100</v>
          </cell>
          <cell r="C718" t="str">
            <v>11</v>
          </cell>
          <cell r="D718" t="str">
            <v>00</v>
          </cell>
          <cell r="E718" t="str">
            <v>250</v>
          </cell>
          <cell r="F718" t="str">
            <v>6000.01</v>
          </cell>
          <cell r="G718" t="str">
            <v>Professional Services General</v>
          </cell>
          <cell r="H718">
            <v>10000</v>
          </cell>
          <cell r="I718">
            <v>0</v>
          </cell>
          <cell r="J718">
            <v>10000</v>
          </cell>
          <cell r="K718">
            <v>0</v>
          </cell>
          <cell r="L718">
            <v>0</v>
          </cell>
          <cell r="M718">
            <v>1485</v>
          </cell>
          <cell r="N718">
            <v>8515</v>
          </cell>
          <cell r="O718">
            <v>0.15</v>
          </cell>
        </row>
        <row r="719">
          <cell r="A719" t="str">
            <v>100.11.00.250-6000.11</v>
          </cell>
          <cell r="B719" t="str">
            <v>100</v>
          </cell>
          <cell r="C719" t="str">
            <v>11</v>
          </cell>
          <cell r="D719" t="str">
            <v>00</v>
          </cell>
          <cell r="E719" t="str">
            <v>250</v>
          </cell>
          <cell r="F719" t="str">
            <v>6000.11</v>
          </cell>
          <cell r="G719" t="str">
            <v>Professional Services County Admin Fee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 t="str">
            <v>+++</v>
          </cell>
        </row>
        <row r="720">
          <cell r="A720" t="str">
            <v>100.11.00.250-6000.18</v>
          </cell>
          <cell r="B720" t="str">
            <v>100</v>
          </cell>
          <cell r="C720" t="str">
            <v>11</v>
          </cell>
          <cell r="D720" t="str">
            <v>00</v>
          </cell>
          <cell r="E720" t="str">
            <v>250</v>
          </cell>
          <cell r="F720" t="str">
            <v>6000.18</v>
          </cell>
          <cell r="G720" t="str">
            <v>Professional Services Legal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492.8</v>
          </cell>
          <cell r="N720">
            <v>-492.8</v>
          </cell>
          <cell r="O720" t="str">
            <v>+++</v>
          </cell>
        </row>
        <row r="721">
          <cell r="A721" t="str">
            <v>100.11.00.250-6000.29</v>
          </cell>
          <cell r="B721" t="str">
            <v>100</v>
          </cell>
          <cell r="C721" t="str">
            <v>11</v>
          </cell>
          <cell r="D721" t="str">
            <v>00</v>
          </cell>
          <cell r="E721" t="str">
            <v>250</v>
          </cell>
          <cell r="F721" t="str">
            <v>6000.29</v>
          </cell>
          <cell r="G721" t="str">
            <v>Professional Services Recording Fees</v>
          </cell>
          <cell r="H721">
            <v>1000</v>
          </cell>
          <cell r="I721">
            <v>0</v>
          </cell>
          <cell r="J721">
            <v>1000</v>
          </cell>
          <cell r="K721">
            <v>0</v>
          </cell>
          <cell r="L721">
            <v>0</v>
          </cell>
          <cell r="M721">
            <v>300</v>
          </cell>
          <cell r="N721">
            <v>700</v>
          </cell>
          <cell r="O721">
            <v>0.3</v>
          </cell>
        </row>
        <row r="722">
          <cell r="A722" t="str">
            <v>100.11.00.250-6200.01</v>
          </cell>
          <cell r="B722" t="str">
            <v>100</v>
          </cell>
          <cell r="C722" t="str">
            <v>11</v>
          </cell>
          <cell r="D722" t="str">
            <v>00</v>
          </cell>
          <cell r="E722" t="str">
            <v>250</v>
          </cell>
          <cell r="F722" t="str">
            <v>6200.01</v>
          </cell>
          <cell r="G722" t="str">
            <v>Supplies Office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 t="str">
            <v>+++</v>
          </cell>
        </row>
        <row r="723">
          <cell r="A723" t="str">
            <v>100.11.00.250-6200.02</v>
          </cell>
          <cell r="B723" t="str">
            <v>100</v>
          </cell>
          <cell r="C723" t="str">
            <v>11</v>
          </cell>
          <cell r="D723" t="str">
            <v>00</v>
          </cell>
          <cell r="E723" t="str">
            <v>250</v>
          </cell>
          <cell r="F723" t="str">
            <v>6200.02</v>
          </cell>
          <cell r="G723" t="str">
            <v>Supplies Special Department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 t="str">
            <v>+++</v>
          </cell>
        </row>
        <row r="724">
          <cell r="A724" t="str">
            <v>100.11.00.250-6200.08</v>
          </cell>
          <cell r="B724" t="str">
            <v>100</v>
          </cell>
          <cell r="C724" t="str">
            <v>11</v>
          </cell>
          <cell r="D724" t="str">
            <v>00</v>
          </cell>
          <cell r="E724" t="str">
            <v>250</v>
          </cell>
          <cell r="F724" t="str">
            <v>6200.08</v>
          </cell>
          <cell r="G724" t="str">
            <v>Supplies Uniforms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 t="str">
            <v>+++</v>
          </cell>
        </row>
        <row r="725">
          <cell r="A725" t="str">
            <v>100.11.00.250-6200.09</v>
          </cell>
          <cell r="B725" t="str">
            <v>100</v>
          </cell>
          <cell r="C725" t="str">
            <v>11</v>
          </cell>
          <cell r="D725" t="str">
            <v>00</v>
          </cell>
          <cell r="E725" t="str">
            <v>250</v>
          </cell>
          <cell r="F725" t="str">
            <v>6200.09</v>
          </cell>
          <cell r="G725" t="str">
            <v>Supplies Data Processing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 t="str">
            <v>+++</v>
          </cell>
        </row>
        <row r="726">
          <cell r="A726" t="str">
            <v>100.11.00.250-6300.01</v>
          </cell>
          <cell r="B726" t="str">
            <v>100</v>
          </cell>
          <cell r="C726" t="str">
            <v>11</v>
          </cell>
          <cell r="D726" t="str">
            <v>00</v>
          </cell>
          <cell r="E726" t="str">
            <v>250</v>
          </cell>
          <cell r="F726" t="str">
            <v>6300.01</v>
          </cell>
          <cell r="G726" t="str">
            <v>Dues &amp; Subscriptions Memberships</v>
          </cell>
          <cell r="H726">
            <v>600</v>
          </cell>
          <cell r="I726">
            <v>0</v>
          </cell>
          <cell r="J726">
            <v>600</v>
          </cell>
          <cell r="K726">
            <v>0</v>
          </cell>
          <cell r="L726">
            <v>0</v>
          </cell>
          <cell r="M726">
            <v>0</v>
          </cell>
          <cell r="N726">
            <v>600</v>
          </cell>
          <cell r="O726">
            <v>0</v>
          </cell>
        </row>
        <row r="727">
          <cell r="A727" t="str">
            <v>100.11.00.250-6600.04</v>
          </cell>
          <cell r="B727" t="str">
            <v>100</v>
          </cell>
          <cell r="C727" t="str">
            <v>11</v>
          </cell>
          <cell r="D727" t="str">
            <v>00</v>
          </cell>
          <cell r="E727" t="str">
            <v>250</v>
          </cell>
          <cell r="F727" t="str">
            <v>6600.04</v>
          </cell>
          <cell r="G727" t="str">
            <v>Administrative Expenses Training/Conferences</v>
          </cell>
          <cell r="H727">
            <v>2500</v>
          </cell>
          <cell r="I727">
            <v>0</v>
          </cell>
          <cell r="J727">
            <v>2500</v>
          </cell>
          <cell r="K727">
            <v>0</v>
          </cell>
          <cell r="L727">
            <v>0</v>
          </cell>
          <cell r="M727">
            <v>250</v>
          </cell>
          <cell r="N727">
            <v>2250</v>
          </cell>
          <cell r="O727">
            <v>0.1</v>
          </cell>
        </row>
        <row r="728">
          <cell r="A728" t="str">
            <v>100.11.00.250-6600.07</v>
          </cell>
          <cell r="B728" t="str">
            <v>100</v>
          </cell>
          <cell r="C728" t="str">
            <v>11</v>
          </cell>
          <cell r="D728" t="str">
            <v>00</v>
          </cell>
          <cell r="E728" t="str">
            <v>250</v>
          </cell>
          <cell r="F728" t="str">
            <v>6600.07</v>
          </cell>
          <cell r="G728" t="str">
            <v>Administrative Expenses Employee Recruitment</v>
          </cell>
          <cell r="H728">
            <v>300</v>
          </cell>
          <cell r="I728">
            <v>0</v>
          </cell>
          <cell r="J728">
            <v>300</v>
          </cell>
          <cell r="K728">
            <v>0</v>
          </cell>
          <cell r="L728">
            <v>0</v>
          </cell>
          <cell r="M728">
            <v>0</v>
          </cell>
          <cell r="N728">
            <v>300</v>
          </cell>
          <cell r="O728">
            <v>0</v>
          </cell>
        </row>
        <row r="729">
          <cell r="A729" t="str">
            <v>100.11.00.260-5000.99</v>
          </cell>
          <cell r="B729" t="str">
            <v>100</v>
          </cell>
          <cell r="C729" t="str">
            <v>11</v>
          </cell>
          <cell r="D729" t="str">
            <v>00</v>
          </cell>
          <cell r="E729" t="str">
            <v>260</v>
          </cell>
          <cell r="F729" t="str">
            <v>5000.99</v>
          </cell>
          <cell r="G729" t="str">
            <v>Salaries New Personnel Requests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 t="str">
            <v>+++</v>
          </cell>
        </row>
        <row r="730">
          <cell r="A730" t="str">
            <v>100.11.00.260-5100.00</v>
          </cell>
          <cell r="B730" t="str">
            <v>100</v>
          </cell>
          <cell r="C730" t="str">
            <v>11</v>
          </cell>
          <cell r="D730" t="str">
            <v>00</v>
          </cell>
          <cell r="E730" t="str">
            <v>260</v>
          </cell>
          <cell r="F730" t="str">
            <v>5100.00</v>
          </cell>
          <cell r="G730" t="str">
            <v>Benefits PERS Pool Liability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 t="str">
            <v>+++</v>
          </cell>
        </row>
        <row r="731">
          <cell r="A731" t="str">
            <v>100.11.00.260-6000.01</v>
          </cell>
          <cell r="B731" t="str">
            <v>100</v>
          </cell>
          <cell r="C731" t="str">
            <v>11</v>
          </cell>
          <cell r="D731" t="str">
            <v>00</v>
          </cell>
          <cell r="E731" t="str">
            <v>260</v>
          </cell>
          <cell r="F731" t="str">
            <v>6000.01</v>
          </cell>
          <cell r="G731" t="str">
            <v>Professional Services General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 t="str">
            <v>+++</v>
          </cell>
        </row>
        <row r="732">
          <cell r="A732" t="str">
            <v>100.11.00.260-6100.02</v>
          </cell>
          <cell r="B732" t="str">
            <v>100</v>
          </cell>
          <cell r="C732" t="str">
            <v>11</v>
          </cell>
          <cell r="D732" t="str">
            <v>00</v>
          </cell>
          <cell r="E732" t="str">
            <v>260</v>
          </cell>
          <cell r="F732" t="str">
            <v>6100.02</v>
          </cell>
          <cell r="G732" t="str">
            <v>Utilities Telephone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 t="str">
            <v>+++</v>
          </cell>
        </row>
        <row r="733">
          <cell r="A733" t="str">
            <v>100.11.00.260-6200.02</v>
          </cell>
          <cell r="B733" t="str">
            <v>100</v>
          </cell>
          <cell r="C733" t="str">
            <v>11</v>
          </cell>
          <cell r="D733" t="str">
            <v>00</v>
          </cell>
          <cell r="E733" t="str">
            <v>260</v>
          </cell>
          <cell r="F733" t="str">
            <v>6200.02</v>
          </cell>
          <cell r="G733" t="str">
            <v>Supplies Special Department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 t="str">
            <v>+++</v>
          </cell>
        </row>
        <row r="734">
          <cell r="A734" t="str">
            <v>100.11.00.260-6200.09</v>
          </cell>
          <cell r="B734" t="str">
            <v>100</v>
          </cell>
          <cell r="C734" t="str">
            <v>11</v>
          </cell>
          <cell r="D734" t="str">
            <v>00</v>
          </cell>
          <cell r="E734" t="str">
            <v>260</v>
          </cell>
          <cell r="F734" t="str">
            <v>6200.09</v>
          </cell>
          <cell r="G734" t="str">
            <v>Supplies Data Processing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 t="str">
            <v>+++</v>
          </cell>
        </row>
        <row r="735">
          <cell r="A735" t="str">
            <v>100.11.00.260-6210.21</v>
          </cell>
          <cell r="B735" t="str">
            <v>100</v>
          </cell>
          <cell r="C735" t="str">
            <v>11</v>
          </cell>
          <cell r="D735" t="str">
            <v>00</v>
          </cell>
          <cell r="E735" t="str">
            <v>260</v>
          </cell>
          <cell r="F735" t="str">
            <v>6210.21</v>
          </cell>
          <cell r="G735" t="str">
            <v>Supplies-Police SWAT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 t="str">
            <v>+++</v>
          </cell>
        </row>
        <row r="736">
          <cell r="A736" t="str">
            <v>100.11.00.260-6350.01</v>
          </cell>
          <cell r="B736" t="str">
            <v>100</v>
          </cell>
          <cell r="C736" t="str">
            <v>11</v>
          </cell>
          <cell r="D736" t="str">
            <v>00</v>
          </cell>
          <cell r="E736" t="str">
            <v>260</v>
          </cell>
          <cell r="F736" t="str">
            <v>6350.01</v>
          </cell>
          <cell r="G736" t="str">
            <v>Maintenance Agreements &amp; Licenses License/Software Maintenance</v>
          </cell>
          <cell r="H736">
            <v>4000</v>
          </cell>
          <cell r="I736">
            <v>0</v>
          </cell>
          <cell r="J736">
            <v>4000</v>
          </cell>
          <cell r="K736">
            <v>0</v>
          </cell>
          <cell r="L736">
            <v>0</v>
          </cell>
          <cell r="M736">
            <v>0</v>
          </cell>
          <cell r="N736">
            <v>4000</v>
          </cell>
          <cell r="O736">
            <v>0</v>
          </cell>
        </row>
        <row r="737">
          <cell r="A737" t="str">
            <v>100.11.00.260-6600.04</v>
          </cell>
          <cell r="B737" t="str">
            <v>100</v>
          </cell>
          <cell r="C737" t="str">
            <v>11</v>
          </cell>
          <cell r="D737" t="str">
            <v>00</v>
          </cell>
          <cell r="E737" t="str">
            <v>260</v>
          </cell>
          <cell r="F737" t="str">
            <v>6600.04</v>
          </cell>
          <cell r="G737" t="str">
            <v>Administrative Expenses Training/Conferences</v>
          </cell>
          <cell r="H737">
            <v>8000</v>
          </cell>
          <cell r="I737">
            <v>0</v>
          </cell>
          <cell r="J737">
            <v>8000</v>
          </cell>
          <cell r="K737">
            <v>0</v>
          </cell>
          <cell r="L737">
            <v>0</v>
          </cell>
          <cell r="M737">
            <v>0</v>
          </cell>
          <cell r="N737">
            <v>8000</v>
          </cell>
          <cell r="O737">
            <v>0</v>
          </cell>
        </row>
        <row r="738">
          <cell r="A738" t="str">
            <v>100.11.00.260-7000.02</v>
          </cell>
          <cell r="B738" t="str">
            <v>100</v>
          </cell>
          <cell r="C738" t="str">
            <v>11</v>
          </cell>
          <cell r="D738" t="str">
            <v>00</v>
          </cell>
          <cell r="E738" t="str">
            <v>260</v>
          </cell>
          <cell r="F738" t="str">
            <v>7000.02</v>
          </cell>
          <cell r="G738" t="str">
            <v>Capital Outlay Vehicles-Major</v>
          </cell>
          <cell r="H738">
            <v>0</v>
          </cell>
          <cell r="I738">
            <v>99597</v>
          </cell>
          <cell r="J738">
            <v>99597</v>
          </cell>
          <cell r="K738">
            <v>0</v>
          </cell>
          <cell r="L738">
            <v>99595.25</v>
          </cell>
          <cell r="M738">
            <v>0</v>
          </cell>
          <cell r="N738">
            <v>1.75</v>
          </cell>
          <cell r="O738">
            <v>1</v>
          </cell>
        </row>
        <row r="739">
          <cell r="A739" t="str">
            <v>100.11.00.260-7000.03</v>
          </cell>
          <cell r="B739" t="str">
            <v>100</v>
          </cell>
          <cell r="C739" t="str">
            <v>11</v>
          </cell>
          <cell r="D739" t="str">
            <v>00</v>
          </cell>
          <cell r="E739" t="str">
            <v>260</v>
          </cell>
          <cell r="F739" t="str">
            <v>7000.03</v>
          </cell>
          <cell r="G739" t="str">
            <v>Capital Outlay Operations Equip-Minor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 t="str">
            <v>+++</v>
          </cell>
        </row>
        <row r="740">
          <cell r="A740" t="str">
            <v>100.11.00.260-7000.04</v>
          </cell>
          <cell r="B740" t="str">
            <v>100</v>
          </cell>
          <cell r="C740" t="str">
            <v>11</v>
          </cell>
          <cell r="D740" t="str">
            <v>00</v>
          </cell>
          <cell r="E740" t="str">
            <v>260</v>
          </cell>
          <cell r="F740" t="str">
            <v>7000.04</v>
          </cell>
          <cell r="G740" t="str">
            <v>Capital Outlay Operations Equipment-Major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 t="str">
            <v>+++</v>
          </cell>
        </row>
        <row r="741">
          <cell r="A741" t="str">
            <v>100.11.00.260-7000.08</v>
          </cell>
          <cell r="B741" t="str">
            <v>100</v>
          </cell>
          <cell r="C741" t="str">
            <v>11</v>
          </cell>
          <cell r="D741" t="str">
            <v>00</v>
          </cell>
          <cell r="E741" t="str">
            <v>260</v>
          </cell>
          <cell r="F741" t="str">
            <v>7000.08</v>
          </cell>
          <cell r="G741" t="str">
            <v>Capital Outlay Computer Software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 t="str">
            <v>+++</v>
          </cell>
        </row>
        <row r="742">
          <cell r="A742" t="str">
            <v>100.11.00.260-7000.99</v>
          </cell>
          <cell r="B742" t="str">
            <v>100</v>
          </cell>
          <cell r="C742" t="str">
            <v>11</v>
          </cell>
          <cell r="D742" t="str">
            <v>00</v>
          </cell>
          <cell r="E742" t="str">
            <v>260</v>
          </cell>
          <cell r="F742" t="str">
            <v>7000.99</v>
          </cell>
          <cell r="G742" t="str">
            <v>Capital Outlay General</v>
          </cell>
          <cell r="H742">
            <v>9895</v>
          </cell>
          <cell r="I742">
            <v>0</v>
          </cell>
          <cell r="J742">
            <v>9895</v>
          </cell>
          <cell r="K742">
            <v>0</v>
          </cell>
          <cell r="L742">
            <v>0</v>
          </cell>
          <cell r="M742">
            <v>0</v>
          </cell>
          <cell r="N742">
            <v>9895</v>
          </cell>
          <cell r="O742">
            <v>0</v>
          </cell>
        </row>
        <row r="743">
          <cell r="A743" t="str">
            <v>100.11.10.270-5000.01</v>
          </cell>
          <cell r="B743" t="str">
            <v>100</v>
          </cell>
          <cell r="C743" t="str">
            <v>11</v>
          </cell>
          <cell r="D743" t="str">
            <v>10</v>
          </cell>
          <cell r="E743" t="str">
            <v>270</v>
          </cell>
          <cell r="F743" t="str">
            <v>5000.01</v>
          </cell>
          <cell r="G743" t="str">
            <v>Salaries Regular</v>
          </cell>
          <cell r="H743">
            <v>199264</v>
          </cell>
          <cell r="I743">
            <v>0</v>
          </cell>
          <cell r="J743">
            <v>199264</v>
          </cell>
          <cell r="K743">
            <v>0</v>
          </cell>
          <cell r="L743">
            <v>0</v>
          </cell>
          <cell r="M743">
            <v>52015.69</v>
          </cell>
          <cell r="N743">
            <v>147248.31</v>
          </cell>
          <cell r="O743">
            <v>0.26</v>
          </cell>
        </row>
        <row r="744">
          <cell r="A744" t="str">
            <v>100.11.10.270-5000.02</v>
          </cell>
          <cell r="B744" t="str">
            <v>100</v>
          </cell>
          <cell r="C744" t="str">
            <v>11</v>
          </cell>
          <cell r="D744" t="str">
            <v>10</v>
          </cell>
          <cell r="E744" t="str">
            <v>270</v>
          </cell>
          <cell r="F744" t="str">
            <v>5000.02</v>
          </cell>
          <cell r="G744" t="str">
            <v>Salaries Part Time</v>
          </cell>
          <cell r="H744">
            <v>39515</v>
          </cell>
          <cell r="I744">
            <v>0</v>
          </cell>
          <cell r="J744">
            <v>39515</v>
          </cell>
          <cell r="K744">
            <v>0</v>
          </cell>
          <cell r="L744">
            <v>0</v>
          </cell>
          <cell r="M744">
            <v>5000.24</v>
          </cell>
          <cell r="N744">
            <v>34514.76</v>
          </cell>
          <cell r="O744">
            <v>0.13</v>
          </cell>
        </row>
        <row r="745">
          <cell r="A745" t="str">
            <v>100.11.10.270-5000.03</v>
          </cell>
          <cell r="B745" t="str">
            <v>100</v>
          </cell>
          <cell r="C745" t="str">
            <v>11</v>
          </cell>
          <cell r="D745" t="str">
            <v>10</v>
          </cell>
          <cell r="E745" t="str">
            <v>270</v>
          </cell>
          <cell r="F745" t="str">
            <v>5000.03</v>
          </cell>
          <cell r="G745" t="str">
            <v>Salaries Overtime</v>
          </cell>
          <cell r="H745">
            <v>6180</v>
          </cell>
          <cell r="I745">
            <v>0</v>
          </cell>
          <cell r="J745">
            <v>6180</v>
          </cell>
          <cell r="K745">
            <v>0</v>
          </cell>
          <cell r="L745">
            <v>0</v>
          </cell>
          <cell r="M745">
            <v>637.37</v>
          </cell>
          <cell r="N745">
            <v>5542.63</v>
          </cell>
          <cell r="O745">
            <v>0.1</v>
          </cell>
        </row>
        <row r="746">
          <cell r="A746" t="str">
            <v>100.11.10.270-5000.04</v>
          </cell>
          <cell r="B746" t="str">
            <v>100</v>
          </cell>
          <cell r="C746" t="str">
            <v>11</v>
          </cell>
          <cell r="D746" t="str">
            <v>10</v>
          </cell>
          <cell r="E746" t="str">
            <v>270</v>
          </cell>
          <cell r="F746" t="str">
            <v>5000.04</v>
          </cell>
          <cell r="G746" t="str">
            <v>Salaries Holiday Pay</v>
          </cell>
          <cell r="H746">
            <v>750</v>
          </cell>
          <cell r="I746">
            <v>0</v>
          </cell>
          <cell r="J746">
            <v>750</v>
          </cell>
          <cell r="K746">
            <v>0</v>
          </cell>
          <cell r="L746">
            <v>0</v>
          </cell>
          <cell r="M746">
            <v>0</v>
          </cell>
          <cell r="N746">
            <v>750</v>
          </cell>
          <cell r="O746">
            <v>0</v>
          </cell>
        </row>
        <row r="747">
          <cell r="A747" t="str">
            <v>100.11.10.270-5000.06</v>
          </cell>
          <cell r="B747" t="str">
            <v>100</v>
          </cell>
          <cell r="C747" t="str">
            <v>11</v>
          </cell>
          <cell r="D747" t="str">
            <v>10</v>
          </cell>
          <cell r="E747" t="str">
            <v>270</v>
          </cell>
          <cell r="F747" t="str">
            <v>5000.06</v>
          </cell>
          <cell r="G747" t="str">
            <v>Salaries Out of Class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 t="str">
            <v>+++</v>
          </cell>
        </row>
        <row r="748">
          <cell r="A748" t="str">
            <v>100.11.10.270-5000.08</v>
          </cell>
          <cell r="B748" t="str">
            <v>100</v>
          </cell>
          <cell r="C748" t="str">
            <v>11</v>
          </cell>
          <cell r="D748" t="str">
            <v>10</v>
          </cell>
          <cell r="E748" t="str">
            <v>270</v>
          </cell>
          <cell r="F748" t="str">
            <v>5000.08</v>
          </cell>
          <cell r="G748" t="str">
            <v>Salaries Longevity Pay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 t="str">
            <v>+++</v>
          </cell>
        </row>
        <row r="749">
          <cell r="A749" t="str">
            <v>100.11.10.270-5000.10</v>
          </cell>
          <cell r="B749" t="str">
            <v>100</v>
          </cell>
          <cell r="C749" t="str">
            <v>11</v>
          </cell>
          <cell r="D749" t="str">
            <v>10</v>
          </cell>
          <cell r="E749" t="str">
            <v>270</v>
          </cell>
          <cell r="F749" t="str">
            <v>5000.10</v>
          </cell>
          <cell r="G749" t="str">
            <v>Salaries Furloughs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 t="str">
            <v>+++</v>
          </cell>
        </row>
        <row r="750">
          <cell r="A750" t="str">
            <v>100.11.10.270-5000.11</v>
          </cell>
          <cell r="B750" t="str">
            <v>100</v>
          </cell>
          <cell r="C750" t="str">
            <v>11</v>
          </cell>
          <cell r="D750" t="str">
            <v>10</v>
          </cell>
          <cell r="E750" t="str">
            <v>270</v>
          </cell>
          <cell r="F750" t="str">
            <v>5000.11</v>
          </cell>
          <cell r="G750" t="str">
            <v>Salaries Worker's Comp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 t="str">
            <v>+++</v>
          </cell>
        </row>
        <row r="751">
          <cell r="A751" t="str">
            <v>100.11.10.270-5000.12</v>
          </cell>
          <cell r="B751" t="str">
            <v>100</v>
          </cell>
          <cell r="C751" t="str">
            <v>11</v>
          </cell>
          <cell r="D751" t="str">
            <v>10</v>
          </cell>
          <cell r="E751" t="str">
            <v>270</v>
          </cell>
          <cell r="F751" t="str">
            <v>5000.12</v>
          </cell>
          <cell r="G751" t="str">
            <v>Salaries Compensated Absences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 t="str">
            <v>+++</v>
          </cell>
        </row>
        <row r="752">
          <cell r="A752" t="str">
            <v>100.11.10.270-5000.99</v>
          </cell>
          <cell r="B752" t="str">
            <v>100</v>
          </cell>
          <cell r="C752" t="str">
            <v>11</v>
          </cell>
          <cell r="D752" t="str">
            <v>10</v>
          </cell>
          <cell r="E752" t="str">
            <v>270</v>
          </cell>
          <cell r="F752" t="str">
            <v>5000.99</v>
          </cell>
          <cell r="G752" t="str">
            <v>Salaries New Personnel Requests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 t="str">
            <v>+++</v>
          </cell>
        </row>
        <row r="753">
          <cell r="A753" t="str">
            <v>100.11.10.270-5100.00</v>
          </cell>
          <cell r="B753" t="str">
            <v>100</v>
          </cell>
          <cell r="C753" t="str">
            <v>11</v>
          </cell>
          <cell r="D753" t="str">
            <v>10</v>
          </cell>
          <cell r="E753" t="str">
            <v>270</v>
          </cell>
          <cell r="F753" t="str">
            <v>5100.00</v>
          </cell>
          <cell r="G753" t="str">
            <v>Benefits PERS Pool Liability</v>
          </cell>
          <cell r="H753">
            <v>35885</v>
          </cell>
          <cell r="I753">
            <v>0</v>
          </cell>
          <cell r="J753">
            <v>35885</v>
          </cell>
          <cell r="K753">
            <v>0</v>
          </cell>
          <cell r="L753">
            <v>0</v>
          </cell>
          <cell r="M753">
            <v>10171.35</v>
          </cell>
          <cell r="N753">
            <v>25713.65</v>
          </cell>
          <cell r="O753">
            <v>0.28000000000000003</v>
          </cell>
        </row>
        <row r="754">
          <cell r="A754" t="str">
            <v>100.11.10.270-5100.01</v>
          </cell>
          <cell r="B754" t="str">
            <v>100</v>
          </cell>
          <cell r="C754" t="str">
            <v>11</v>
          </cell>
          <cell r="D754" t="str">
            <v>10</v>
          </cell>
          <cell r="E754" t="str">
            <v>270</v>
          </cell>
          <cell r="F754" t="str">
            <v>5100.01</v>
          </cell>
          <cell r="G754" t="str">
            <v>Benefits Retirement</v>
          </cell>
          <cell r="H754">
            <v>530</v>
          </cell>
          <cell r="I754">
            <v>0</v>
          </cell>
          <cell r="J754">
            <v>530</v>
          </cell>
          <cell r="K754">
            <v>0</v>
          </cell>
          <cell r="L754">
            <v>0</v>
          </cell>
          <cell r="M754">
            <v>364.38</v>
          </cell>
          <cell r="N754">
            <v>165.62</v>
          </cell>
          <cell r="O754">
            <v>0.69</v>
          </cell>
        </row>
        <row r="755">
          <cell r="A755" t="str">
            <v>100.11.10.270-5100.02</v>
          </cell>
          <cell r="B755" t="str">
            <v>100</v>
          </cell>
          <cell r="C755" t="str">
            <v>11</v>
          </cell>
          <cell r="D755" t="str">
            <v>10</v>
          </cell>
          <cell r="E755" t="str">
            <v>270</v>
          </cell>
          <cell r="F755" t="str">
            <v>5100.02</v>
          </cell>
          <cell r="G755" t="str">
            <v>Benefits Health Insurance</v>
          </cell>
          <cell r="H755">
            <v>7680</v>
          </cell>
          <cell r="I755">
            <v>0</v>
          </cell>
          <cell r="J755">
            <v>7680</v>
          </cell>
          <cell r="K755">
            <v>0</v>
          </cell>
          <cell r="L755">
            <v>0</v>
          </cell>
          <cell r="M755">
            <v>3080</v>
          </cell>
          <cell r="N755">
            <v>4600</v>
          </cell>
          <cell r="O755">
            <v>0.4</v>
          </cell>
        </row>
        <row r="756">
          <cell r="A756" t="str">
            <v>100.11.10.270-5100.03</v>
          </cell>
          <cell r="B756" t="str">
            <v>100</v>
          </cell>
          <cell r="C756" t="str">
            <v>11</v>
          </cell>
          <cell r="D756" t="str">
            <v>10</v>
          </cell>
          <cell r="E756" t="str">
            <v>270</v>
          </cell>
          <cell r="F756" t="str">
            <v>5100.03</v>
          </cell>
          <cell r="G756" t="str">
            <v>Benefits Dental Insurance</v>
          </cell>
          <cell r="H756">
            <v>1755</v>
          </cell>
          <cell r="I756">
            <v>0</v>
          </cell>
          <cell r="J756">
            <v>1755</v>
          </cell>
          <cell r="K756">
            <v>0</v>
          </cell>
          <cell r="L756">
            <v>0</v>
          </cell>
          <cell r="M756">
            <v>509.24</v>
          </cell>
          <cell r="N756">
            <v>1245.76</v>
          </cell>
          <cell r="O756">
            <v>0.28999999999999998</v>
          </cell>
        </row>
        <row r="757">
          <cell r="A757" t="str">
            <v>100.11.10.270-5100.04</v>
          </cell>
          <cell r="B757" t="str">
            <v>100</v>
          </cell>
          <cell r="C757" t="str">
            <v>11</v>
          </cell>
          <cell r="D757" t="str">
            <v>10</v>
          </cell>
          <cell r="E757" t="str">
            <v>270</v>
          </cell>
          <cell r="F757" t="str">
            <v>5100.04</v>
          </cell>
          <cell r="G757" t="str">
            <v>Benefits Vision Insurance</v>
          </cell>
          <cell r="H757">
            <v>340</v>
          </cell>
          <cell r="I757">
            <v>0</v>
          </cell>
          <cell r="J757">
            <v>340</v>
          </cell>
          <cell r="K757">
            <v>0</v>
          </cell>
          <cell r="L757">
            <v>0</v>
          </cell>
          <cell r="M757">
            <v>96.16</v>
          </cell>
          <cell r="N757">
            <v>243.84</v>
          </cell>
          <cell r="O757">
            <v>0.28000000000000003</v>
          </cell>
        </row>
        <row r="758">
          <cell r="A758" t="str">
            <v>100.11.10.270-5100.05</v>
          </cell>
          <cell r="B758" t="str">
            <v>100</v>
          </cell>
          <cell r="C758" t="str">
            <v>11</v>
          </cell>
          <cell r="D758" t="str">
            <v>10</v>
          </cell>
          <cell r="E758" t="str">
            <v>270</v>
          </cell>
          <cell r="F758" t="str">
            <v>5100.05</v>
          </cell>
          <cell r="G758" t="str">
            <v>Benefits Life Insurance</v>
          </cell>
          <cell r="H758">
            <v>70</v>
          </cell>
          <cell r="I758">
            <v>0</v>
          </cell>
          <cell r="J758">
            <v>70</v>
          </cell>
          <cell r="K758">
            <v>0</v>
          </cell>
          <cell r="L758">
            <v>0</v>
          </cell>
          <cell r="M758">
            <v>13.82</v>
          </cell>
          <cell r="N758">
            <v>56.18</v>
          </cell>
          <cell r="O758">
            <v>0.2</v>
          </cell>
        </row>
        <row r="759">
          <cell r="A759" t="str">
            <v>100.11.10.270-5100.06</v>
          </cell>
          <cell r="B759" t="str">
            <v>100</v>
          </cell>
          <cell r="C759" t="str">
            <v>11</v>
          </cell>
          <cell r="D759" t="str">
            <v>10</v>
          </cell>
          <cell r="E759" t="str">
            <v>270</v>
          </cell>
          <cell r="F759" t="str">
            <v>5100.06</v>
          </cell>
          <cell r="G759" t="str">
            <v>Benefits Worker's Comp</v>
          </cell>
          <cell r="H759">
            <v>6470</v>
          </cell>
          <cell r="I759">
            <v>0</v>
          </cell>
          <cell r="J759">
            <v>6470</v>
          </cell>
          <cell r="K759">
            <v>0</v>
          </cell>
          <cell r="L759">
            <v>0</v>
          </cell>
          <cell r="M759">
            <v>415.38</v>
          </cell>
          <cell r="N759">
            <v>6054.62</v>
          </cell>
          <cell r="O759">
            <v>0.06</v>
          </cell>
        </row>
        <row r="760">
          <cell r="A760" t="str">
            <v>100.11.10.270-5100.07</v>
          </cell>
          <cell r="B760" t="str">
            <v>100</v>
          </cell>
          <cell r="C760" t="str">
            <v>11</v>
          </cell>
          <cell r="D760" t="str">
            <v>10</v>
          </cell>
          <cell r="E760" t="str">
            <v>270</v>
          </cell>
          <cell r="F760" t="str">
            <v>5100.07</v>
          </cell>
          <cell r="G760" t="str">
            <v>Benefits Long Term Disability</v>
          </cell>
          <cell r="H760">
            <v>540</v>
          </cell>
          <cell r="I760">
            <v>0</v>
          </cell>
          <cell r="J760">
            <v>540</v>
          </cell>
          <cell r="K760">
            <v>0</v>
          </cell>
          <cell r="L760">
            <v>0</v>
          </cell>
          <cell r="M760">
            <v>92.16</v>
          </cell>
          <cell r="N760">
            <v>447.84</v>
          </cell>
          <cell r="O760">
            <v>0.17</v>
          </cell>
        </row>
        <row r="761">
          <cell r="A761" t="str">
            <v>100.11.10.270-5100.08</v>
          </cell>
          <cell r="B761" t="str">
            <v>100</v>
          </cell>
          <cell r="C761" t="str">
            <v>11</v>
          </cell>
          <cell r="D761" t="str">
            <v>10</v>
          </cell>
          <cell r="E761" t="str">
            <v>270</v>
          </cell>
          <cell r="F761" t="str">
            <v>5100.08</v>
          </cell>
          <cell r="G761" t="str">
            <v>Benefits Deferred Compensation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2019.58</v>
          </cell>
          <cell r="N761">
            <v>-2019.58</v>
          </cell>
          <cell r="O761" t="str">
            <v>+++</v>
          </cell>
        </row>
        <row r="762">
          <cell r="A762" t="str">
            <v>100.11.10.270-5100.09</v>
          </cell>
          <cell r="B762" t="str">
            <v>100</v>
          </cell>
          <cell r="C762" t="str">
            <v>11</v>
          </cell>
          <cell r="D762" t="str">
            <v>10</v>
          </cell>
          <cell r="E762" t="str">
            <v>270</v>
          </cell>
          <cell r="F762" t="str">
            <v>5100.09</v>
          </cell>
          <cell r="G762" t="str">
            <v>Benefits Unemployment Insurance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2173</v>
          </cell>
          <cell r="N762">
            <v>-2173</v>
          </cell>
          <cell r="O762" t="str">
            <v>+++</v>
          </cell>
        </row>
        <row r="763">
          <cell r="A763" t="str">
            <v>100.11.10.270-5100.10</v>
          </cell>
          <cell r="B763" t="str">
            <v>100</v>
          </cell>
          <cell r="C763" t="str">
            <v>11</v>
          </cell>
          <cell r="D763" t="str">
            <v>10</v>
          </cell>
          <cell r="E763" t="str">
            <v>270</v>
          </cell>
          <cell r="F763" t="str">
            <v>5100.10</v>
          </cell>
          <cell r="G763" t="str">
            <v>Benefits Uniform Allowance</v>
          </cell>
          <cell r="H763">
            <v>2250</v>
          </cell>
          <cell r="I763">
            <v>0</v>
          </cell>
          <cell r="J763">
            <v>2250</v>
          </cell>
          <cell r="K763">
            <v>0</v>
          </cell>
          <cell r="L763">
            <v>0</v>
          </cell>
          <cell r="M763">
            <v>750</v>
          </cell>
          <cell r="N763">
            <v>1500</v>
          </cell>
          <cell r="O763">
            <v>0.33</v>
          </cell>
        </row>
        <row r="764">
          <cell r="A764" t="str">
            <v>100.11.10.270-5100.11</v>
          </cell>
          <cell r="B764" t="str">
            <v>100</v>
          </cell>
          <cell r="C764" t="str">
            <v>11</v>
          </cell>
          <cell r="D764" t="str">
            <v>10</v>
          </cell>
          <cell r="E764" t="str">
            <v>270</v>
          </cell>
          <cell r="F764" t="str">
            <v>5100.11</v>
          </cell>
          <cell r="G764" t="str">
            <v>Benefits Medicare</v>
          </cell>
          <cell r="H764">
            <v>3530</v>
          </cell>
          <cell r="I764">
            <v>0</v>
          </cell>
          <cell r="J764">
            <v>3530</v>
          </cell>
          <cell r="K764">
            <v>0</v>
          </cell>
          <cell r="L764">
            <v>0</v>
          </cell>
          <cell r="M764">
            <v>864.56</v>
          </cell>
          <cell r="N764">
            <v>2665.44</v>
          </cell>
          <cell r="O764">
            <v>0.24</v>
          </cell>
        </row>
        <row r="765">
          <cell r="A765" t="str">
            <v>100.11.10.270-5100.12</v>
          </cell>
          <cell r="B765" t="str">
            <v>100</v>
          </cell>
          <cell r="C765" t="str">
            <v>11</v>
          </cell>
          <cell r="D765" t="str">
            <v>10</v>
          </cell>
          <cell r="E765" t="str">
            <v>270</v>
          </cell>
          <cell r="F765" t="str">
            <v>5100.12</v>
          </cell>
          <cell r="G765" t="str">
            <v>Benefits Annual Physical Exam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 t="str">
            <v>+++</v>
          </cell>
        </row>
        <row r="766">
          <cell r="A766" t="str">
            <v>100.11.10.270-5100.17</v>
          </cell>
          <cell r="B766" t="str">
            <v>100</v>
          </cell>
          <cell r="C766" t="str">
            <v>11</v>
          </cell>
          <cell r="D766" t="str">
            <v>10</v>
          </cell>
          <cell r="E766" t="str">
            <v>270</v>
          </cell>
          <cell r="F766" t="str">
            <v>5100.17</v>
          </cell>
          <cell r="G766" t="str">
            <v>Benefits Other Post Employment Benefits</v>
          </cell>
          <cell r="H766">
            <v>22670</v>
          </cell>
          <cell r="I766">
            <v>0</v>
          </cell>
          <cell r="J766">
            <v>22670</v>
          </cell>
          <cell r="K766">
            <v>0</v>
          </cell>
          <cell r="L766">
            <v>0</v>
          </cell>
          <cell r="M766">
            <v>3624.6</v>
          </cell>
          <cell r="N766">
            <v>19045.400000000001</v>
          </cell>
          <cell r="O766">
            <v>0.16</v>
          </cell>
        </row>
        <row r="767">
          <cell r="A767" t="str">
            <v>100.11.10.270-6000.01</v>
          </cell>
          <cell r="B767" t="str">
            <v>100</v>
          </cell>
          <cell r="C767" t="str">
            <v>11</v>
          </cell>
          <cell r="D767" t="str">
            <v>10</v>
          </cell>
          <cell r="E767" t="str">
            <v>270</v>
          </cell>
          <cell r="F767" t="str">
            <v>6000.01</v>
          </cell>
          <cell r="G767" t="str">
            <v>Professional Services General</v>
          </cell>
          <cell r="H767">
            <v>6000</v>
          </cell>
          <cell r="I767">
            <v>0</v>
          </cell>
          <cell r="J767">
            <v>6000</v>
          </cell>
          <cell r="K767">
            <v>0</v>
          </cell>
          <cell r="L767">
            <v>0</v>
          </cell>
          <cell r="M767">
            <v>5481</v>
          </cell>
          <cell r="N767">
            <v>519</v>
          </cell>
          <cell r="O767">
            <v>0.91</v>
          </cell>
        </row>
        <row r="768">
          <cell r="A768" t="str">
            <v>100.11.10.270-6000.05</v>
          </cell>
          <cell r="B768" t="str">
            <v>100</v>
          </cell>
          <cell r="C768" t="str">
            <v>11</v>
          </cell>
          <cell r="D768" t="str">
            <v>10</v>
          </cell>
          <cell r="E768" t="str">
            <v>270</v>
          </cell>
          <cell r="F768" t="str">
            <v>6000.05</v>
          </cell>
          <cell r="G768" t="str">
            <v>Professional Services Veterinarian</v>
          </cell>
          <cell r="H768">
            <v>1200</v>
          </cell>
          <cell r="I768">
            <v>0</v>
          </cell>
          <cell r="J768">
            <v>1200</v>
          </cell>
          <cell r="K768">
            <v>0</v>
          </cell>
          <cell r="L768">
            <v>0</v>
          </cell>
          <cell r="M768">
            <v>0</v>
          </cell>
          <cell r="N768">
            <v>1200</v>
          </cell>
          <cell r="O768">
            <v>0</v>
          </cell>
        </row>
        <row r="769">
          <cell r="A769" t="str">
            <v>100.11.10.270-6000.06</v>
          </cell>
          <cell r="B769" t="str">
            <v>100</v>
          </cell>
          <cell r="C769" t="str">
            <v>11</v>
          </cell>
          <cell r="D769" t="str">
            <v>10</v>
          </cell>
          <cell r="E769" t="str">
            <v>270</v>
          </cell>
          <cell r="F769" t="str">
            <v>6000.06</v>
          </cell>
          <cell r="G769" t="str">
            <v>Professional Services Spay/Neuter</v>
          </cell>
          <cell r="H769">
            <v>27000</v>
          </cell>
          <cell r="I769">
            <v>0</v>
          </cell>
          <cell r="J769">
            <v>27000</v>
          </cell>
          <cell r="K769">
            <v>0</v>
          </cell>
          <cell r="L769">
            <v>0</v>
          </cell>
          <cell r="M769">
            <v>2695</v>
          </cell>
          <cell r="N769">
            <v>24305</v>
          </cell>
          <cell r="O769">
            <v>0.1</v>
          </cell>
        </row>
        <row r="770">
          <cell r="A770" t="str">
            <v>100.11.10.270-6000.31</v>
          </cell>
          <cell r="B770" t="str">
            <v>100</v>
          </cell>
          <cell r="C770" t="str">
            <v>11</v>
          </cell>
          <cell r="D770" t="str">
            <v>10</v>
          </cell>
          <cell r="E770" t="str">
            <v>270</v>
          </cell>
          <cell r="F770" t="str">
            <v>6000.31</v>
          </cell>
          <cell r="G770" t="str">
            <v>Professional Services Spay/Neuter Grant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960</v>
          </cell>
          <cell r="N770">
            <v>-960</v>
          </cell>
          <cell r="O770" t="str">
            <v>+++</v>
          </cell>
        </row>
        <row r="771">
          <cell r="A771" t="str">
            <v>100.11.10.270-6100.01</v>
          </cell>
          <cell r="B771" t="str">
            <v>100</v>
          </cell>
          <cell r="C771" t="str">
            <v>11</v>
          </cell>
          <cell r="D771" t="str">
            <v>10</v>
          </cell>
          <cell r="E771" t="str">
            <v>270</v>
          </cell>
          <cell r="F771" t="str">
            <v>6100.01</v>
          </cell>
          <cell r="G771" t="str">
            <v>Utilities Electric</v>
          </cell>
          <cell r="H771">
            <v>29000</v>
          </cell>
          <cell r="I771">
            <v>0</v>
          </cell>
          <cell r="J771">
            <v>29000</v>
          </cell>
          <cell r="K771">
            <v>0</v>
          </cell>
          <cell r="L771">
            <v>0</v>
          </cell>
          <cell r="M771">
            <v>1828.8</v>
          </cell>
          <cell r="N771">
            <v>27171.200000000001</v>
          </cell>
          <cell r="O771">
            <v>0.06</v>
          </cell>
        </row>
        <row r="772">
          <cell r="A772" t="str">
            <v>100.11.10.270-6100.02</v>
          </cell>
          <cell r="B772" t="str">
            <v>100</v>
          </cell>
          <cell r="C772" t="str">
            <v>11</v>
          </cell>
          <cell r="D772" t="str">
            <v>10</v>
          </cell>
          <cell r="E772" t="str">
            <v>270</v>
          </cell>
          <cell r="F772" t="str">
            <v>6100.02</v>
          </cell>
          <cell r="G772" t="str">
            <v>Utilities Telephone</v>
          </cell>
          <cell r="H772">
            <v>3500</v>
          </cell>
          <cell r="I772">
            <v>0</v>
          </cell>
          <cell r="J772">
            <v>3500</v>
          </cell>
          <cell r="K772">
            <v>0</v>
          </cell>
          <cell r="L772">
            <v>0</v>
          </cell>
          <cell r="M772">
            <v>639.74</v>
          </cell>
          <cell r="N772">
            <v>2860.26</v>
          </cell>
          <cell r="O772">
            <v>0.18</v>
          </cell>
        </row>
        <row r="773">
          <cell r="A773" t="str">
            <v>100.11.10.270-6200.01</v>
          </cell>
          <cell r="B773" t="str">
            <v>100</v>
          </cell>
          <cell r="C773" t="str">
            <v>11</v>
          </cell>
          <cell r="D773" t="str">
            <v>10</v>
          </cell>
          <cell r="E773" t="str">
            <v>270</v>
          </cell>
          <cell r="F773" t="str">
            <v>6200.01</v>
          </cell>
          <cell r="G773" t="str">
            <v>Supplies Office</v>
          </cell>
          <cell r="H773">
            <v>500</v>
          </cell>
          <cell r="I773">
            <v>0</v>
          </cell>
          <cell r="J773">
            <v>500</v>
          </cell>
          <cell r="K773">
            <v>0</v>
          </cell>
          <cell r="L773">
            <v>0</v>
          </cell>
          <cell r="M773">
            <v>43.3</v>
          </cell>
          <cell r="N773">
            <v>456.7</v>
          </cell>
          <cell r="O773">
            <v>0.09</v>
          </cell>
        </row>
        <row r="774">
          <cell r="A774" t="str">
            <v>100.11.10.270-6200.02</v>
          </cell>
          <cell r="B774" t="str">
            <v>100</v>
          </cell>
          <cell r="C774" t="str">
            <v>11</v>
          </cell>
          <cell r="D774" t="str">
            <v>10</v>
          </cell>
          <cell r="E774" t="str">
            <v>270</v>
          </cell>
          <cell r="F774" t="str">
            <v>6200.02</v>
          </cell>
          <cell r="G774" t="str">
            <v>Supplies Special Department</v>
          </cell>
          <cell r="H774">
            <v>6500</v>
          </cell>
          <cell r="I774">
            <v>0</v>
          </cell>
          <cell r="J774">
            <v>6500</v>
          </cell>
          <cell r="K774">
            <v>0</v>
          </cell>
          <cell r="L774">
            <v>0</v>
          </cell>
          <cell r="M774">
            <v>611.86</v>
          </cell>
          <cell r="N774">
            <v>5888.14</v>
          </cell>
          <cell r="O774">
            <v>0.09</v>
          </cell>
        </row>
        <row r="775">
          <cell r="A775" t="str">
            <v>100.11.10.270-6200.03</v>
          </cell>
          <cell r="B775" t="str">
            <v>100</v>
          </cell>
          <cell r="C775" t="str">
            <v>11</v>
          </cell>
          <cell r="D775" t="str">
            <v>10</v>
          </cell>
          <cell r="E775" t="str">
            <v>270</v>
          </cell>
          <cell r="F775" t="str">
            <v>6200.03</v>
          </cell>
          <cell r="G775" t="str">
            <v>Supplies Copier Maintenance &amp; Supplies</v>
          </cell>
          <cell r="H775">
            <v>5000</v>
          </cell>
          <cell r="I775">
            <v>0</v>
          </cell>
          <cell r="J775">
            <v>5000</v>
          </cell>
          <cell r="K775">
            <v>0</v>
          </cell>
          <cell r="L775">
            <v>0</v>
          </cell>
          <cell r="M775">
            <v>-12.81</v>
          </cell>
          <cell r="N775">
            <v>5012.8100000000004</v>
          </cell>
          <cell r="O775">
            <v>0</v>
          </cell>
        </row>
        <row r="776">
          <cell r="A776" t="str">
            <v>100.11.10.270-6200.05</v>
          </cell>
          <cell r="B776" t="str">
            <v>100</v>
          </cell>
          <cell r="C776" t="str">
            <v>11</v>
          </cell>
          <cell r="D776" t="str">
            <v>10</v>
          </cell>
          <cell r="E776" t="str">
            <v>270</v>
          </cell>
          <cell r="F776" t="str">
            <v>6200.05</v>
          </cell>
          <cell r="G776" t="str">
            <v>Supplies Gasoline</v>
          </cell>
          <cell r="H776">
            <v>3500</v>
          </cell>
          <cell r="I776">
            <v>0</v>
          </cell>
          <cell r="J776">
            <v>3500</v>
          </cell>
          <cell r="K776">
            <v>0</v>
          </cell>
          <cell r="L776">
            <v>0</v>
          </cell>
          <cell r="M776">
            <v>0</v>
          </cell>
          <cell r="N776">
            <v>3500</v>
          </cell>
          <cell r="O776">
            <v>0</v>
          </cell>
        </row>
        <row r="777">
          <cell r="A777" t="str">
            <v>100.11.10.270-6200.08</v>
          </cell>
          <cell r="B777" t="str">
            <v>100</v>
          </cell>
          <cell r="C777" t="str">
            <v>11</v>
          </cell>
          <cell r="D777" t="str">
            <v>10</v>
          </cell>
          <cell r="E777" t="str">
            <v>270</v>
          </cell>
          <cell r="F777" t="str">
            <v>6200.08</v>
          </cell>
          <cell r="G777" t="str">
            <v>Supplies Uniforms</v>
          </cell>
          <cell r="H777">
            <v>500</v>
          </cell>
          <cell r="I777">
            <v>0</v>
          </cell>
          <cell r="J777">
            <v>500</v>
          </cell>
          <cell r="K777">
            <v>0</v>
          </cell>
          <cell r="L777">
            <v>0</v>
          </cell>
          <cell r="M777">
            <v>0</v>
          </cell>
          <cell r="N777">
            <v>500</v>
          </cell>
          <cell r="O777">
            <v>0</v>
          </cell>
        </row>
        <row r="778">
          <cell r="A778" t="str">
            <v>100.11.10.270-6220.01</v>
          </cell>
          <cell r="B778" t="str">
            <v>100</v>
          </cell>
          <cell r="C778" t="str">
            <v>11</v>
          </cell>
          <cell r="D778" t="str">
            <v>10</v>
          </cell>
          <cell r="E778" t="str">
            <v>270</v>
          </cell>
          <cell r="F778" t="str">
            <v>6220.01</v>
          </cell>
          <cell r="G778" t="str">
            <v>Supplies-Animal Control Adoption Forfeitures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 t="str">
            <v>+++</v>
          </cell>
        </row>
        <row r="779">
          <cell r="A779" t="str">
            <v>100.11.10.270-6220.02</v>
          </cell>
          <cell r="B779" t="str">
            <v>100</v>
          </cell>
          <cell r="C779" t="str">
            <v>11</v>
          </cell>
          <cell r="D779" t="str">
            <v>10</v>
          </cell>
          <cell r="E779" t="str">
            <v>270</v>
          </cell>
          <cell r="F779" t="str">
            <v>6220.02</v>
          </cell>
          <cell r="G779" t="str">
            <v>Supplies-Animal Control Shelter Food</v>
          </cell>
          <cell r="H779">
            <v>1500</v>
          </cell>
          <cell r="I779">
            <v>0</v>
          </cell>
          <cell r="J779">
            <v>1500</v>
          </cell>
          <cell r="K779">
            <v>0</v>
          </cell>
          <cell r="L779">
            <v>0</v>
          </cell>
          <cell r="M779">
            <v>0</v>
          </cell>
          <cell r="N779">
            <v>1500</v>
          </cell>
          <cell r="O779">
            <v>0</v>
          </cell>
        </row>
        <row r="780">
          <cell r="A780" t="str">
            <v>100.11.10.270-6220.03</v>
          </cell>
          <cell r="B780" t="str">
            <v>100</v>
          </cell>
          <cell r="C780" t="str">
            <v>11</v>
          </cell>
          <cell r="D780" t="str">
            <v>10</v>
          </cell>
          <cell r="E780" t="str">
            <v>270</v>
          </cell>
          <cell r="F780" t="str">
            <v>6220.03</v>
          </cell>
          <cell r="G780" t="str">
            <v>Supplies-Animal Control Identification Chips</v>
          </cell>
          <cell r="H780">
            <v>7500</v>
          </cell>
          <cell r="I780">
            <v>0</v>
          </cell>
          <cell r="J780">
            <v>7500</v>
          </cell>
          <cell r="K780">
            <v>0</v>
          </cell>
          <cell r="L780">
            <v>0</v>
          </cell>
          <cell r="M780">
            <v>0</v>
          </cell>
          <cell r="N780">
            <v>7500</v>
          </cell>
          <cell r="O780">
            <v>0</v>
          </cell>
        </row>
        <row r="781">
          <cell r="A781" t="str">
            <v>100.11.10.270-6220.04</v>
          </cell>
          <cell r="B781" t="str">
            <v>100</v>
          </cell>
          <cell r="C781" t="str">
            <v>11</v>
          </cell>
          <cell r="D781" t="str">
            <v>10</v>
          </cell>
          <cell r="E781" t="str">
            <v>270</v>
          </cell>
          <cell r="F781" t="str">
            <v>6220.04</v>
          </cell>
          <cell r="G781" t="str">
            <v>Supplies-Animal Control Vaccines</v>
          </cell>
          <cell r="H781">
            <v>4250</v>
          </cell>
          <cell r="I781">
            <v>0</v>
          </cell>
          <cell r="J781">
            <v>4250</v>
          </cell>
          <cell r="K781">
            <v>0</v>
          </cell>
          <cell r="L781">
            <v>0</v>
          </cell>
          <cell r="M781">
            <v>0</v>
          </cell>
          <cell r="N781">
            <v>4250</v>
          </cell>
          <cell r="O781">
            <v>0</v>
          </cell>
        </row>
        <row r="782">
          <cell r="A782" t="str">
            <v>100.11.10.270-6300.01</v>
          </cell>
          <cell r="B782" t="str">
            <v>100</v>
          </cell>
          <cell r="C782" t="str">
            <v>11</v>
          </cell>
          <cell r="D782" t="str">
            <v>10</v>
          </cell>
          <cell r="E782" t="str">
            <v>270</v>
          </cell>
          <cell r="F782" t="str">
            <v>6300.01</v>
          </cell>
          <cell r="G782" t="str">
            <v>Dues &amp; Subscriptions Memberships</v>
          </cell>
          <cell r="H782">
            <v>450</v>
          </cell>
          <cell r="I782">
            <v>0</v>
          </cell>
          <cell r="J782">
            <v>450</v>
          </cell>
          <cell r="K782">
            <v>0</v>
          </cell>
          <cell r="L782">
            <v>0</v>
          </cell>
          <cell r="M782">
            <v>0</v>
          </cell>
          <cell r="N782">
            <v>450</v>
          </cell>
          <cell r="O782">
            <v>0</v>
          </cell>
        </row>
        <row r="783">
          <cell r="A783" t="str">
            <v>100.11.10.270-6300.02</v>
          </cell>
          <cell r="B783" t="str">
            <v>100</v>
          </cell>
          <cell r="C783" t="str">
            <v>11</v>
          </cell>
          <cell r="D783" t="str">
            <v>10</v>
          </cell>
          <cell r="E783" t="str">
            <v>270</v>
          </cell>
          <cell r="F783" t="str">
            <v>6300.02</v>
          </cell>
          <cell r="G783" t="str">
            <v>Dues &amp; Subscriptions Publications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 t="str">
            <v>+++</v>
          </cell>
        </row>
        <row r="784">
          <cell r="A784" t="str">
            <v>100.11.10.270-6400.01</v>
          </cell>
          <cell r="B784" t="str">
            <v>100</v>
          </cell>
          <cell r="C784" t="str">
            <v>11</v>
          </cell>
          <cell r="D784" t="str">
            <v>10</v>
          </cell>
          <cell r="E784" t="str">
            <v>270</v>
          </cell>
          <cell r="F784" t="str">
            <v>6400.01</v>
          </cell>
          <cell r="G784" t="str">
            <v>Repairs &amp; Maintenance Building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 t="str">
            <v>+++</v>
          </cell>
        </row>
        <row r="785">
          <cell r="A785" t="str">
            <v>100.11.10.270-6400.02</v>
          </cell>
          <cell r="B785" t="str">
            <v>100</v>
          </cell>
          <cell r="C785" t="str">
            <v>11</v>
          </cell>
          <cell r="D785" t="str">
            <v>10</v>
          </cell>
          <cell r="E785" t="str">
            <v>270</v>
          </cell>
          <cell r="F785" t="str">
            <v>6400.02</v>
          </cell>
          <cell r="G785" t="str">
            <v>Repairs &amp; Maintenance Minor Equipment/Other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 t="str">
            <v>+++</v>
          </cell>
        </row>
        <row r="786">
          <cell r="A786" t="str">
            <v>100.11.10.270-6400.03</v>
          </cell>
          <cell r="B786" t="str">
            <v>100</v>
          </cell>
          <cell r="C786" t="str">
            <v>11</v>
          </cell>
          <cell r="D786" t="str">
            <v>10</v>
          </cell>
          <cell r="E786" t="str">
            <v>270</v>
          </cell>
          <cell r="F786" t="str">
            <v>6400.03</v>
          </cell>
          <cell r="G786" t="str">
            <v>Repairs &amp; Maintenance Major Repair &amp; Contingency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 t="str">
            <v>+++</v>
          </cell>
        </row>
        <row r="787">
          <cell r="A787" t="str">
            <v>100.11.10.270-6400.05</v>
          </cell>
          <cell r="B787" t="str">
            <v>100</v>
          </cell>
          <cell r="C787" t="str">
            <v>11</v>
          </cell>
          <cell r="D787" t="str">
            <v>10</v>
          </cell>
          <cell r="E787" t="str">
            <v>270</v>
          </cell>
          <cell r="F787" t="str">
            <v>6400.05</v>
          </cell>
          <cell r="G787" t="str">
            <v>Repairs &amp; Maintenance Vehicle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 t="str">
            <v>+++</v>
          </cell>
        </row>
        <row r="788">
          <cell r="A788" t="str">
            <v>100.11.10.270-6400.07</v>
          </cell>
          <cell r="B788" t="str">
            <v>100</v>
          </cell>
          <cell r="C788" t="str">
            <v>11</v>
          </cell>
          <cell r="D788" t="str">
            <v>10</v>
          </cell>
          <cell r="E788" t="str">
            <v>270</v>
          </cell>
          <cell r="F788" t="str">
            <v>6400.07</v>
          </cell>
          <cell r="G788" t="str">
            <v>Repairs &amp; Maintenance Radio Communication</v>
          </cell>
          <cell r="H788">
            <v>850</v>
          </cell>
          <cell r="I788">
            <v>0</v>
          </cell>
          <cell r="J788">
            <v>850</v>
          </cell>
          <cell r="K788">
            <v>0</v>
          </cell>
          <cell r="L788">
            <v>0</v>
          </cell>
          <cell r="M788">
            <v>0</v>
          </cell>
          <cell r="N788">
            <v>850</v>
          </cell>
          <cell r="O788">
            <v>0</v>
          </cell>
        </row>
        <row r="789">
          <cell r="A789" t="str">
            <v>100.11.10.270-6400.20</v>
          </cell>
          <cell r="B789" t="str">
            <v>100</v>
          </cell>
          <cell r="C789" t="str">
            <v>11</v>
          </cell>
          <cell r="D789" t="str">
            <v>10</v>
          </cell>
          <cell r="E789" t="str">
            <v>270</v>
          </cell>
          <cell r="F789" t="str">
            <v>6400.20</v>
          </cell>
          <cell r="G789" t="str">
            <v>Repairs &amp; Maintenance Property Maintenance</v>
          </cell>
          <cell r="H789">
            <v>3500</v>
          </cell>
          <cell r="I789">
            <v>0</v>
          </cell>
          <cell r="J789">
            <v>3500</v>
          </cell>
          <cell r="K789">
            <v>0</v>
          </cell>
          <cell r="L789">
            <v>0</v>
          </cell>
          <cell r="M789">
            <v>1105.1400000000001</v>
          </cell>
          <cell r="N789">
            <v>2394.86</v>
          </cell>
          <cell r="O789">
            <v>0.32</v>
          </cell>
        </row>
        <row r="790">
          <cell r="A790" t="str">
            <v>100.11.10.270-6500.04</v>
          </cell>
          <cell r="B790" t="str">
            <v>100</v>
          </cell>
          <cell r="C790" t="str">
            <v>11</v>
          </cell>
          <cell r="D790" t="str">
            <v>10</v>
          </cell>
          <cell r="E790" t="str">
            <v>270</v>
          </cell>
          <cell r="F790" t="str">
            <v>6500.04</v>
          </cell>
          <cell r="G790" t="str">
            <v>Claims &amp; Insurance Insurance Premiums</v>
          </cell>
          <cell r="H790">
            <v>11890</v>
          </cell>
          <cell r="I790">
            <v>0</v>
          </cell>
          <cell r="J790">
            <v>11890</v>
          </cell>
          <cell r="K790">
            <v>0</v>
          </cell>
          <cell r="L790">
            <v>0</v>
          </cell>
          <cell r="M790">
            <v>0</v>
          </cell>
          <cell r="N790">
            <v>11890</v>
          </cell>
          <cell r="O790">
            <v>0</v>
          </cell>
        </row>
        <row r="791">
          <cell r="A791" t="str">
            <v>100.11.10.270-6600.04</v>
          </cell>
          <cell r="B791" t="str">
            <v>100</v>
          </cell>
          <cell r="C791" t="str">
            <v>11</v>
          </cell>
          <cell r="D791" t="str">
            <v>10</v>
          </cell>
          <cell r="E791" t="str">
            <v>270</v>
          </cell>
          <cell r="F791" t="str">
            <v>6600.04</v>
          </cell>
          <cell r="G791" t="str">
            <v>Administrative Expenses Training/Conferences</v>
          </cell>
          <cell r="H791">
            <v>1750</v>
          </cell>
          <cell r="I791">
            <v>0</v>
          </cell>
          <cell r="J791">
            <v>1750</v>
          </cell>
          <cell r="K791">
            <v>0</v>
          </cell>
          <cell r="L791">
            <v>0</v>
          </cell>
          <cell r="M791">
            <v>0</v>
          </cell>
          <cell r="N791">
            <v>1750</v>
          </cell>
          <cell r="O791">
            <v>0</v>
          </cell>
        </row>
        <row r="792">
          <cell r="A792" t="str">
            <v>100.11.10.270-6600.07</v>
          </cell>
          <cell r="B792" t="str">
            <v>100</v>
          </cell>
          <cell r="C792" t="str">
            <v>11</v>
          </cell>
          <cell r="D792" t="str">
            <v>10</v>
          </cell>
          <cell r="E792" t="str">
            <v>270</v>
          </cell>
          <cell r="F792" t="str">
            <v>6600.07</v>
          </cell>
          <cell r="G792" t="str">
            <v>Administrative Expenses Employee Recruitment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 t="str">
            <v>+++</v>
          </cell>
        </row>
        <row r="793">
          <cell r="A793" t="str">
            <v>100.11.10.270-7000.03</v>
          </cell>
          <cell r="B793" t="str">
            <v>100</v>
          </cell>
          <cell r="C793" t="str">
            <v>11</v>
          </cell>
          <cell r="D793" t="str">
            <v>10</v>
          </cell>
          <cell r="E793" t="str">
            <v>270</v>
          </cell>
          <cell r="F793" t="str">
            <v>7000.03</v>
          </cell>
          <cell r="G793" t="str">
            <v>Capital Outlay Operations Equip-Minor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 t="str">
            <v>+++</v>
          </cell>
        </row>
        <row r="794">
          <cell r="A794" t="str">
            <v>100.11.10.270-7000.99</v>
          </cell>
          <cell r="B794" t="str">
            <v>100</v>
          </cell>
          <cell r="C794" t="str">
            <v>11</v>
          </cell>
          <cell r="D794" t="str">
            <v>10</v>
          </cell>
          <cell r="E794" t="str">
            <v>270</v>
          </cell>
          <cell r="F794" t="str">
            <v>7000.99</v>
          </cell>
          <cell r="G794" t="str">
            <v>Capital Outlay General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 t="str">
            <v>+++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imberly Trammel" id="{CE8A65B2-3BBD-49A6-813D-C78E96F1E956}" userId="S::Kimberly.Trammel@stocktonca.gov::26202c90-296d-4276-912e-502af8259f71" providerId="AD"/>
  <person displayName="Laura Mayate-DeAndreis" id="{37785AE1-1F07-4069-9299-0806DBC2A790}" userId="S::Laura.Mayate-DeAndreis@stocktonca.gov::8ed508dd-ac61-490f-973f-a8fc1d98330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O89"/>
  <sheetViews>
    <sheetView tabSelected="1" showRuler="0" view="pageBreakPreview" zoomScaleNormal="100" zoomScaleSheetLayoutView="100" zoomScalePageLayoutView="40" workbookViewId="0">
      <selection activeCell="BC62" sqref="BC62"/>
    </sheetView>
  </sheetViews>
  <sheetFormatPr defaultColWidth="9.140625" defaultRowHeight="15" outlineLevelCol="1" x14ac:dyDescent="0.25"/>
  <cols>
    <col min="1" max="1" width="8.85546875" style="4" customWidth="1"/>
    <col min="2" max="2" width="9.85546875" style="4" bestFit="1" customWidth="1"/>
    <col min="3" max="4" width="3" style="12" customWidth="1"/>
    <col min="5" max="5" width="23.7109375" style="4" bestFit="1" customWidth="1"/>
    <col min="6" max="6" width="2.7109375" style="22" hidden="1" customWidth="1" outlineLevel="1"/>
    <col min="7" max="7" width="12.42578125" style="4" hidden="1" customWidth="1" outlineLevel="1"/>
    <col min="8" max="8" width="2.42578125" style="22" hidden="1" customWidth="1" outlineLevel="1"/>
    <col min="9" max="9" width="14.5703125" style="22" hidden="1" customWidth="1" outlineLevel="1"/>
    <col min="10" max="14" width="12.42578125" style="4" hidden="1" customWidth="1" outlineLevel="1"/>
    <col min="15" max="15" width="12.42578125" style="4" customWidth="1" collapsed="1"/>
    <col min="16" max="16" width="13" style="4" hidden="1" customWidth="1" outlineLevel="1"/>
    <col min="17" max="17" width="7.42578125" style="26" hidden="1" customWidth="1" outlineLevel="1"/>
    <col min="18" max="18" width="2.42578125" style="22" customWidth="1" collapsed="1"/>
    <col min="19" max="19" width="13.28515625" style="22" hidden="1" customWidth="1" outlineLevel="1"/>
    <col min="20" max="24" width="12.42578125" style="4" hidden="1" customWidth="1" outlineLevel="1"/>
    <col min="25" max="25" width="12.42578125" style="4" customWidth="1" collapsed="1"/>
    <col min="26" max="26" width="13" style="4" hidden="1" customWidth="1" outlineLevel="1"/>
    <col min="27" max="27" width="7.42578125" style="26" hidden="1" customWidth="1" outlineLevel="1"/>
    <col min="28" max="28" width="30.28515625" style="4" hidden="1" customWidth="1" outlineLevel="1"/>
    <col min="29" max="29" width="2.42578125" style="22" customWidth="1" collapsed="1"/>
    <col min="30" max="30" width="13.28515625" style="99" hidden="1" customWidth="1" outlineLevel="1"/>
    <col min="31" max="31" width="12.42578125" style="4" customWidth="1" collapsed="1"/>
    <col min="32" max="32" width="12.42578125" style="4" customWidth="1"/>
    <col min="33" max="37" width="12.42578125" style="4" hidden="1" customWidth="1" outlineLevel="1"/>
    <col min="38" max="38" width="13" style="4" hidden="1" customWidth="1" outlineLevel="1"/>
    <col min="39" max="39" width="7.42578125" style="26" hidden="1" customWidth="1" outlineLevel="1"/>
    <col min="40" max="40" width="30.28515625" style="4" customWidth="1" collapsed="1"/>
    <col min="41" max="16384" width="9.140625" style="4"/>
  </cols>
  <sheetData>
    <row r="1" spans="1:41" x14ac:dyDescent="0.25">
      <c r="A1" s="8" t="s">
        <v>18</v>
      </c>
      <c r="B1" s="8"/>
      <c r="C1" s="14"/>
      <c r="D1" s="14"/>
      <c r="E1" s="9"/>
      <c r="J1" s="4" t="s">
        <v>17</v>
      </c>
      <c r="K1" s="4" t="s">
        <v>17</v>
      </c>
      <c r="L1" s="4" t="s">
        <v>17</v>
      </c>
      <c r="M1" s="4" t="s">
        <v>17</v>
      </c>
      <c r="T1" s="4" t="s">
        <v>17</v>
      </c>
      <c r="U1" s="4" t="s">
        <v>17</v>
      </c>
      <c r="V1" s="4" t="s">
        <v>17</v>
      </c>
      <c r="W1" s="4" t="s">
        <v>17</v>
      </c>
      <c r="AE1" s="4" t="s">
        <v>17</v>
      </c>
      <c r="AG1" s="4" t="s">
        <v>17</v>
      </c>
      <c r="AH1" s="4" t="s">
        <v>17</v>
      </c>
      <c r="AI1" s="4" t="s">
        <v>17</v>
      </c>
    </row>
    <row r="2" spans="1:41" x14ac:dyDescent="0.25">
      <c r="A2" s="8" t="s">
        <v>19</v>
      </c>
      <c r="B2" s="8"/>
      <c r="C2" s="14"/>
      <c r="D2" s="14"/>
      <c r="E2" s="9"/>
      <c r="J2" s="4" t="s">
        <v>12</v>
      </c>
      <c r="K2" s="4" t="s">
        <v>13</v>
      </c>
      <c r="L2" s="4" t="s">
        <v>13</v>
      </c>
      <c r="M2" s="4" t="s">
        <v>12</v>
      </c>
      <c r="T2" s="4" t="s">
        <v>12</v>
      </c>
      <c r="U2" s="4" t="s">
        <v>13</v>
      </c>
      <c r="V2" s="4" t="s">
        <v>13</v>
      </c>
      <c r="W2" s="4" t="s">
        <v>12</v>
      </c>
      <c r="AE2" s="4" t="s">
        <v>12</v>
      </c>
      <c r="AG2" s="4" t="s">
        <v>13</v>
      </c>
      <c r="AH2" s="4" t="s">
        <v>13</v>
      </c>
      <c r="AI2" s="4" t="s">
        <v>12</v>
      </c>
    </row>
    <row r="3" spans="1:41" x14ac:dyDescent="0.25">
      <c r="C3" s="6" t="s">
        <v>93</v>
      </c>
      <c r="D3" s="6"/>
      <c r="E3" s="6"/>
      <c r="F3" s="46"/>
      <c r="G3" s="37"/>
      <c r="H3" s="46"/>
      <c r="I3" s="46"/>
      <c r="J3" s="6"/>
      <c r="K3" s="6"/>
      <c r="L3" s="6"/>
      <c r="M3" s="6"/>
      <c r="N3" s="37"/>
      <c r="O3" s="37"/>
      <c r="P3" s="37"/>
      <c r="Q3" s="38"/>
      <c r="R3" s="46"/>
      <c r="S3" s="46"/>
      <c r="T3" s="6"/>
      <c r="U3" s="6"/>
      <c r="V3" s="6"/>
      <c r="W3" s="6"/>
      <c r="X3" s="37"/>
      <c r="Y3" s="37"/>
      <c r="Z3" s="37"/>
      <c r="AA3" s="38"/>
      <c r="AB3" s="6"/>
      <c r="AC3" s="46"/>
      <c r="AD3" s="100"/>
      <c r="AE3" s="6"/>
      <c r="AF3" s="6"/>
      <c r="AG3" s="6"/>
      <c r="AH3" s="6"/>
      <c r="AI3" s="6"/>
      <c r="AJ3" s="37"/>
      <c r="AK3" s="37"/>
      <c r="AL3" s="37"/>
      <c r="AM3" s="38"/>
      <c r="AN3" s="6"/>
      <c r="AO3" s="22"/>
    </row>
    <row r="4" spans="1:41" x14ac:dyDescent="0.25">
      <c r="C4" s="6" t="s">
        <v>1390</v>
      </c>
      <c r="D4" s="6"/>
      <c r="E4" s="6"/>
      <c r="F4" s="46"/>
      <c r="G4" s="37"/>
      <c r="H4" s="46"/>
      <c r="I4" s="46"/>
      <c r="J4" s="6"/>
      <c r="K4" s="6"/>
      <c r="L4" s="6"/>
      <c r="M4" s="6"/>
      <c r="N4" s="37"/>
      <c r="O4" s="37"/>
      <c r="P4" s="37"/>
      <c r="Q4" s="38"/>
      <c r="R4" s="46"/>
      <c r="S4" s="46"/>
      <c r="T4" s="6"/>
      <c r="U4" s="6"/>
      <c r="V4" s="6"/>
      <c r="W4" s="6"/>
      <c r="X4" s="37"/>
      <c r="Y4" s="37"/>
      <c r="Z4" s="37"/>
      <c r="AA4" s="38"/>
      <c r="AB4" s="6"/>
      <c r="AC4" s="46"/>
      <c r="AD4" s="100"/>
      <c r="AE4" s="6"/>
      <c r="AF4" s="6"/>
      <c r="AG4" s="6"/>
      <c r="AH4" s="6"/>
      <c r="AI4" s="6"/>
      <c r="AJ4" s="37"/>
      <c r="AK4" s="37"/>
      <c r="AL4" s="37"/>
      <c r="AM4" s="38"/>
      <c r="AN4" s="6"/>
      <c r="AO4" s="22"/>
    </row>
    <row r="5" spans="1:41" x14ac:dyDescent="0.25">
      <c r="C5" s="6" t="s">
        <v>1946</v>
      </c>
      <c r="D5" s="6"/>
      <c r="E5" s="6"/>
      <c r="F5" s="46"/>
      <c r="G5" s="37"/>
      <c r="H5" s="46"/>
      <c r="I5" s="46"/>
      <c r="J5" s="6"/>
      <c r="K5" s="6"/>
      <c r="L5" s="6"/>
      <c r="M5" s="6"/>
      <c r="N5" s="37"/>
      <c r="O5" s="37"/>
      <c r="P5" s="37"/>
      <c r="Q5" s="38"/>
      <c r="R5" s="46"/>
      <c r="S5" s="46"/>
      <c r="T5" s="6"/>
      <c r="U5" s="6"/>
      <c r="V5" s="6"/>
      <c r="W5" s="6"/>
      <c r="X5" s="37"/>
      <c r="Y5" s="37"/>
      <c r="Z5" s="37"/>
      <c r="AA5" s="38"/>
      <c r="AB5" s="6"/>
      <c r="AC5" s="46"/>
      <c r="AD5" s="100"/>
      <c r="AE5" s="6"/>
      <c r="AF5" s="6"/>
      <c r="AG5" s="6"/>
      <c r="AH5" s="6"/>
      <c r="AI5" s="6"/>
      <c r="AJ5" s="37"/>
      <c r="AK5" s="37"/>
      <c r="AL5" s="37"/>
      <c r="AM5" s="38"/>
      <c r="AN5" s="6"/>
    </row>
    <row r="6" spans="1:41" x14ac:dyDescent="0.25">
      <c r="A6" s="7"/>
      <c r="B6" s="7"/>
      <c r="C6" s="3"/>
      <c r="D6" s="3"/>
      <c r="E6" s="7"/>
    </row>
    <row r="7" spans="1:41" x14ac:dyDescent="0.25">
      <c r="A7" s="7"/>
      <c r="B7" s="7"/>
      <c r="C7" s="3"/>
      <c r="D7" s="3"/>
      <c r="E7" s="7"/>
    </row>
    <row r="8" spans="1:41" s="30" customFormat="1" x14ac:dyDescent="0.25">
      <c r="A8" s="3"/>
      <c r="B8" s="3"/>
      <c r="C8" s="3"/>
      <c r="D8" s="3"/>
      <c r="E8" s="3"/>
      <c r="F8" s="36"/>
      <c r="G8" s="47" t="s">
        <v>7</v>
      </c>
      <c r="H8" s="36"/>
      <c r="I8" s="217" t="s">
        <v>242</v>
      </c>
      <c r="J8" s="217"/>
      <c r="K8" s="217"/>
      <c r="L8" s="217"/>
      <c r="M8" s="217"/>
      <c r="N8" s="217"/>
      <c r="O8" s="217"/>
      <c r="P8" s="47"/>
      <c r="Q8" s="47"/>
      <c r="R8" s="36"/>
      <c r="S8" s="217" t="s">
        <v>309</v>
      </c>
      <c r="T8" s="217"/>
      <c r="U8" s="217"/>
      <c r="V8" s="217"/>
      <c r="W8" s="217"/>
      <c r="X8" s="217"/>
      <c r="Y8" s="217"/>
      <c r="Z8" s="217"/>
      <c r="AA8" s="217"/>
      <c r="AB8" s="217"/>
      <c r="AC8" s="36"/>
      <c r="AD8" s="101" t="s">
        <v>316</v>
      </c>
      <c r="AE8" s="40"/>
      <c r="AF8" s="40"/>
      <c r="AG8" s="40"/>
      <c r="AH8" s="47"/>
      <c r="AI8" s="47"/>
      <c r="AJ8" s="48"/>
      <c r="AK8" s="47"/>
      <c r="AL8" s="47"/>
      <c r="AM8" s="47"/>
      <c r="AN8" s="75"/>
    </row>
    <row r="9" spans="1:41" s="16" customFormat="1" ht="46.5" customHeight="1" x14ac:dyDescent="0.25">
      <c r="A9" s="15"/>
      <c r="B9" s="15"/>
      <c r="C9" s="15"/>
      <c r="D9" s="15"/>
      <c r="E9" s="15"/>
      <c r="G9" s="74" t="s">
        <v>0</v>
      </c>
      <c r="I9" s="74" t="s">
        <v>99</v>
      </c>
      <c r="J9" s="74" t="s">
        <v>3</v>
      </c>
      <c r="K9" s="74" t="s">
        <v>11</v>
      </c>
      <c r="L9" s="74" t="s">
        <v>14</v>
      </c>
      <c r="M9" s="74" t="s">
        <v>15</v>
      </c>
      <c r="N9" s="74" t="s">
        <v>16</v>
      </c>
      <c r="O9" s="74" t="s">
        <v>0</v>
      </c>
      <c r="P9" s="218" t="s">
        <v>20</v>
      </c>
      <c r="Q9" s="218"/>
      <c r="S9" s="74" t="s">
        <v>99</v>
      </c>
      <c r="T9" s="74" t="s">
        <v>3</v>
      </c>
      <c r="U9" s="74" t="s">
        <v>11</v>
      </c>
      <c r="V9" s="74" t="s">
        <v>14</v>
      </c>
      <c r="W9" s="74" t="s">
        <v>15</v>
      </c>
      <c r="X9" s="74" t="s">
        <v>16</v>
      </c>
      <c r="Y9" s="74" t="s">
        <v>0</v>
      </c>
      <c r="Z9" s="218" t="s">
        <v>20</v>
      </c>
      <c r="AA9" s="218"/>
      <c r="AB9" s="71" t="s">
        <v>313</v>
      </c>
      <c r="AD9" s="102" t="s">
        <v>1944</v>
      </c>
      <c r="AE9" s="74" t="s">
        <v>3</v>
      </c>
      <c r="AF9" s="119" t="s">
        <v>1945</v>
      </c>
      <c r="AG9" s="74" t="s">
        <v>11</v>
      </c>
      <c r="AH9" s="74" t="s">
        <v>14</v>
      </c>
      <c r="AI9" s="74" t="s">
        <v>15</v>
      </c>
      <c r="AJ9" s="74" t="s">
        <v>16</v>
      </c>
      <c r="AK9" s="74" t="s">
        <v>4</v>
      </c>
      <c r="AL9" s="218" t="s">
        <v>20</v>
      </c>
      <c r="AM9" s="218"/>
      <c r="AN9" s="71" t="s">
        <v>1943</v>
      </c>
    </row>
    <row r="10" spans="1:41" s="16" customFormat="1" x14ac:dyDescent="0.25">
      <c r="A10" s="15"/>
      <c r="B10" s="15"/>
      <c r="C10" s="73" t="s">
        <v>317</v>
      </c>
      <c r="D10" s="15"/>
      <c r="E10" s="15"/>
      <c r="AD10" s="103"/>
    </row>
    <row r="11" spans="1:41" x14ac:dyDescent="0.25">
      <c r="A11" s="23"/>
      <c r="E11" s="25" t="s">
        <v>91</v>
      </c>
      <c r="G11" s="24">
        <f>G21+G27+G33+G40+G47+G54+G61+G68+G75</f>
        <v>14354503.029999997</v>
      </c>
      <c r="I11" s="24">
        <f>I21+I27+I33+I40+I47+I54+I61+I68+I75</f>
        <v>15843970</v>
      </c>
      <c r="J11" s="24">
        <f t="shared" ref="J11:O11" si="0">J21+J27+J33+J40+J47+J54+J61+J68+J75</f>
        <v>15943979</v>
      </c>
      <c r="K11" s="24">
        <f t="shared" si="0"/>
        <v>0</v>
      </c>
      <c r="L11" s="24">
        <f t="shared" si="0"/>
        <v>0</v>
      </c>
      <c r="M11" s="24">
        <f t="shared" si="0"/>
        <v>0</v>
      </c>
      <c r="N11" s="24">
        <f t="shared" si="0"/>
        <v>15360322.970000001</v>
      </c>
      <c r="O11" s="24">
        <f t="shared" si="0"/>
        <v>15360322.970000001</v>
      </c>
      <c r="P11" s="24">
        <f>P22+P28+P34</f>
        <v>6413.2699999999968</v>
      </c>
      <c r="Q11" s="26">
        <f t="shared" ref="Q11:Q15" si="1">IFERROR((P11/O11),0)</f>
        <v>4.1752181985532796E-4</v>
      </c>
      <c r="S11" s="24">
        <f t="shared" ref="S11:Z11" si="2">S21+S27+S33+S40+S47+S54+S61+S68+S75</f>
        <v>17012222</v>
      </c>
      <c r="T11" s="24">
        <f t="shared" si="2"/>
        <v>17564560</v>
      </c>
      <c r="U11" s="24">
        <f t="shared" si="2"/>
        <v>0</v>
      </c>
      <c r="V11" s="24">
        <f t="shared" si="2"/>
        <v>0</v>
      </c>
      <c r="W11" s="24">
        <f t="shared" si="2"/>
        <v>0</v>
      </c>
      <c r="X11" s="24">
        <f t="shared" si="2"/>
        <v>16665046.830000002</v>
      </c>
      <c r="Y11" s="24">
        <f t="shared" si="2"/>
        <v>16665046.830000002</v>
      </c>
      <c r="Z11" s="24">
        <f t="shared" si="2"/>
        <v>899513.16999999946</v>
      </c>
      <c r="AA11" s="26">
        <f>IFERROR((Z11/T11),0)</f>
        <v>5.1211824833642255E-2</v>
      </c>
      <c r="AB11" s="16"/>
      <c r="AD11" s="24">
        <f t="shared" ref="AD11" si="3">AD21+AD27+AD33+AD40+AD47+AD54+AD61+AD68+AD75</f>
        <v>17341741</v>
      </c>
      <c r="AE11" s="24">
        <f>AE21+AE27+AE33+AE40+AE47+AE54+AE61+AE68+AE75</f>
        <v>17341741</v>
      </c>
      <c r="AF11" s="24">
        <f t="shared" ref="AF11:AK11" si="4">AF21+AF27+AF33+AF40+AF47+AF54+AF61+AF68+AF75</f>
        <v>250000</v>
      </c>
      <c r="AG11" s="24">
        <f t="shared" si="4"/>
        <v>4434790.3600000003</v>
      </c>
      <c r="AH11" s="24">
        <f t="shared" si="4"/>
        <v>0</v>
      </c>
      <c r="AI11" s="24">
        <f t="shared" si="4"/>
        <v>0</v>
      </c>
      <c r="AJ11" s="24">
        <f t="shared" si="4"/>
        <v>0</v>
      </c>
      <c r="AK11" s="24">
        <f t="shared" si="4"/>
        <v>0</v>
      </c>
      <c r="AL11" s="24">
        <f>AL22+AL28+AL34</f>
        <v>27436.019999999997</v>
      </c>
      <c r="AM11" s="26">
        <f t="shared" ref="AM11:AM15" si="5">IFERROR((AL11/Y11),0)</f>
        <v>1.6463212062873028E-3</v>
      </c>
      <c r="AN11" s="214"/>
    </row>
    <row r="12" spans="1:41" x14ac:dyDescent="0.25">
      <c r="A12" s="23"/>
      <c r="E12" s="25" t="s">
        <v>320</v>
      </c>
      <c r="G12" s="24">
        <f t="shared" ref="G12:G14" si="6">G22+G28+G34+G41+G48+G55+G62+G69+G76</f>
        <v>161985.03999999998</v>
      </c>
      <c r="I12" s="24">
        <f t="shared" ref="I12:O12" si="7">I22+I28+I34+I41+I48+I55+I62+I69+I76</f>
        <v>162850</v>
      </c>
      <c r="J12" s="24">
        <f t="shared" si="7"/>
        <v>260350</v>
      </c>
      <c r="K12" s="24">
        <f t="shared" si="7"/>
        <v>0</v>
      </c>
      <c r="L12" s="24">
        <f t="shared" si="7"/>
        <v>0</v>
      </c>
      <c r="M12" s="24">
        <f t="shared" si="7"/>
        <v>0</v>
      </c>
      <c r="N12" s="24">
        <f t="shared" si="7"/>
        <v>183180.99000000002</v>
      </c>
      <c r="O12" s="24">
        <f t="shared" si="7"/>
        <v>183180.99000000002</v>
      </c>
      <c r="P12" s="24">
        <f>P23+P29+P35</f>
        <v>86687.960000000036</v>
      </c>
      <c r="Q12" s="26">
        <f t="shared" si="1"/>
        <v>0.47323666063820286</v>
      </c>
      <c r="S12" s="24">
        <f t="shared" ref="S12:Z12" si="8">S22+S28+S34+S41+S48+S55+S62+S69+S76</f>
        <v>162950</v>
      </c>
      <c r="T12" s="24">
        <f t="shared" si="8"/>
        <v>207291</v>
      </c>
      <c r="U12" s="24">
        <f t="shared" si="8"/>
        <v>0</v>
      </c>
      <c r="V12" s="24">
        <f t="shared" si="8"/>
        <v>0</v>
      </c>
      <c r="W12" s="24">
        <f t="shared" si="8"/>
        <v>0</v>
      </c>
      <c r="X12" s="24">
        <f t="shared" si="8"/>
        <v>159935.61000000002</v>
      </c>
      <c r="Y12" s="24">
        <f t="shared" si="8"/>
        <v>159935.61000000002</v>
      </c>
      <c r="Z12" s="24">
        <f t="shared" si="8"/>
        <v>47355.389999999992</v>
      </c>
      <c r="AA12" s="26">
        <f t="shared" ref="AA12:AA15" si="9">IFERROR((Z12/T12),0)</f>
        <v>0.22844884727267462</v>
      </c>
      <c r="AB12" s="16"/>
      <c r="AD12" s="24">
        <f t="shared" ref="AD12:AE12" si="10">AD22+AD28+AD34+AD41+AD48+AD55+AD62+AD69+AD76</f>
        <v>162950</v>
      </c>
      <c r="AE12" s="24">
        <f t="shared" si="10"/>
        <v>162950</v>
      </c>
      <c r="AF12" s="24">
        <f t="shared" ref="AF12:AK12" si="11">AF22+AF28+AF34+AF41+AF48+AF55+AF62+AF69+AF76</f>
        <v>36500</v>
      </c>
      <c r="AG12" s="24">
        <f t="shared" si="11"/>
        <v>25202.83</v>
      </c>
      <c r="AH12" s="24">
        <f t="shared" si="11"/>
        <v>0</v>
      </c>
      <c r="AI12" s="24">
        <f t="shared" si="11"/>
        <v>0</v>
      </c>
      <c r="AJ12" s="24">
        <f t="shared" si="11"/>
        <v>0</v>
      </c>
      <c r="AK12" s="24">
        <f t="shared" si="11"/>
        <v>0</v>
      </c>
      <c r="AL12" s="24">
        <f t="shared" ref="AL12:AL14" si="12">AL23+AL29+AL35</f>
        <v>410136.8</v>
      </c>
      <c r="AM12" s="26">
        <f t="shared" si="5"/>
        <v>2.564387005495524</v>
      </c>
      <c r="AN12" s="215"/>
    </row>
    <row r="13" spans="1:41" x14ac:dyDescent="0.25">
      <c r="E13" s="25" t="s">
        <v>324</v>
      </c>
      <c r="G13" s="24">
        <f t="shared" si="6"/>
        <v>1320542.79</v>
      </c>
      <c r="I13" s="24">
        <f t="shared" ref="I13:O13" si="13">I23+I29+I35+I42+I49+I56+I63+I70+I77</f>
        <v>1411300</v>
      </c>
      <c r="J13" s="24">
        <f t="shared" si="13"/>
        <v>1445967</v>
      </c>
      <c r="K13" s="24">
        <f t="shared" si="13"/>
        <v>0</v>
      </c>
      <c r="L13" s="24">
        <f t="shared" si="13"/>
        <v>0</v>
      </c>
      <c r="M13" s="24">
        <f t="shared" si="13"/>
        <v>0</v>
      </c>
      <c r="N13" s="24">
        <f t="shared" si="13"/>
        <v>1332650.4899999998</v>
      </c>
      <c r="O13" s="24">
        <f t="shared" si="13"/>
        <v>1332650.4899999998</v>
      </c>
      <c r="P13" s="24">
        <f>P24+P30+P36</f>
        <v>402479.35000000003</v>
      </c>
      <c r="Q13" s="26">
        <f t="shared" si="1"/>
        <v>0.30201418377897427</v>
      </c>
      <c r="S13" s="24">
        <f t="shared" ref="S13:Z13" si="14">S23+S29+S35+S42+S49+S56+S63+S70+S77</f>
        <v>1495430</v>
      </c>
      <c r="T13" s="24">
        <f t="shared" si="14"/>
        <v>1539795</v>
      </c>
      <c r="U13" s="24">
        <f t="shared" si="14"/>
        <v>0</v>
      </c>
      <c r="V13" s="24">
        <f t="shared" si="14"/>
        <v>0</v>
      </c>
      <c r="W13" s="24">
        <f t="shared" si="14"/>
        <v>0</v>
      </c>
      <c r="X13" s="24">
        <f t="shared" si="14"/>
        <v>1144613.83</v>
      </c>
      <c r="Y13" s="24">
        <f t="shared" si="14"/>
        <v>1144613.83</v>
      </c>
      <c r="Z13" s="24">
        <f t="shared" si="14"/>
        <v>395181.17</v>
      </c>
      <c r="AA13" s="26">
        <f t="shared" si="9"/>
        <v>0.25664531317480571</v>
      </c>
      <c r="AB13" s="26"/>
      <c r="AD13" s="24">
        <f t="shared" ref="AD13:AE13" si="15">AD23+AD29+AD35+AD42+AD49+AD56+AD63+AD70+AD77</f>
        <v>1533560</v>
      </c>
      <c r="AE13" s="24">
        <f t="shared" si="15"/>
        <v>1591161</v>
      </c>
      <c r="AF13" s="24">
        <f t="shared" ref="AF13:AK13" si="16">AF23+AF29+AF35+AF42+AF49+AF56+AF63+AF70+AF77</f>
        <v>305522</v>
      </c>
      <c r="AG13" s="24">
        <f t="shared" si="16"/>
        <v>79389.61</v>
      </c>
      <c r="AH13" s="24">
        <f t="shared" si="16"/>
        <v>0</v>
      </c>
      <c r="AI13" s="24">
        <f t="shared" si="16"/>
        <v>0</v>
      </c>
      <c r="AJ13" s="24">
        <f t="shared" si="16"/>
        <v>0</v>
      </c>
      <c r="AK13" s="24">
        <f t="shared" si="16"/>
        <v>0</v>
      </c>
      <c r="AL13" s="24">
        <f t="shared" si="12"/>
        <v>-493907.79</v>
      </c>
      <c r="AM13" s="26">
        <f t="shared" si="5"/>
        <v>-0.43150604776459844</v>
      </c>
      <c r="AN13" s="215"/>
    </row>
    <row r="14" spans="1:41" x14ac:dyDescent="0.25">
      <c r="E14" s="29" t="s">
        <v>92</v>
      </c>
      <c r="G14" s="24">
        <f t="shared" si="6"/>
        <v>120786.08</v>
      </c>
      <c r="I14" s="24">
        <f>I24+I30+I36+I43+I50+I57+I64+I71+I78</f>
        <v>134000</v>
      </c>
      <c r="J14" s="24">
        <f t="shared" ref="J14:O14" si="17">J24+J30+J36+J43+J50+J57+J64+J71+J78</f>
        <v>1408327</v>
      </c>
      <c r="K14" s="24">
        <f t="shared" si="17"/>
        <v>0</v>
      </c>
      <c r="L14" s="24">
        <f t="shared" si="17"/>
        <v>0</v>
      </c>
      <c r="M14" s="24">
        <f t="shared" si="17"/>
        <v>0</v>
      </c>
      <c r="N14" s="24">
        <f t="shared" si="17"/>
        <v>852352.72</v>
      </c>
      <c r="O14" s="24">
        <f t="shared" si="17"/>
        <v>852352.72</v>
      </c>
      <c r="P14" s="24">
        <f>P25+P31+P37</f>
        <v>495580.58</v>
      </c>
      <c r="Q14" s="26">
        <f t="shared" si="1"/>
        <v>0.58142664224735507</v>
      </c>
      <c r="S14" s="24">
        <f t="shared" ref="S14:Z14" si="18">S24+S30+S36+S43+S50+S57+S64+S71+S78</f>
        <v>393395</v>
      </c>
      <c r="T14" s="24">
        <f t="shared" si="18"/>
        <v>841066</v>
      </c>
      <c r="U14" s="24">
        <f t="shared" si="18"/>
        <v>0</v>
      </c>
      <c r="V14" s="24">
        <f t="shared" si="18"/>
        <v>0</v>
      </c>
      <c r="W14" s="24">
        <f t="shared" si="18"/>
        <v>0</v>
      </c>
      <c r="X14" s="24">
        <f t="shared" si="18"/>
        <v>597792.35</v>
      </c>
      <c r="Y14" s="24">
        <f t="shared" si="18"/>
        <v>597792.35</v>
      </c>
      <c r="Z14" s="24">
        <f t="shared" si="18"/>
        <v>243273.65000000002</v>
      </c>
      <c r="AA14" s="26">
        <f t="shared" si="9"/>
        <v>0.28924442314871845</v>
      </c>
      <c r="AB14" s="26"/>
      <c r="AD14" s="24">
        <f t="shared" ref="AD14:AE14" si="19">AD24+AD30+AD36+AD43+AD50+AD57+AD64+AD71+AD78</f>
        <v>9895</v>
      </c>
      <c r="AE14" s="24">
        <f t="shared" si="19"/>
        <v>316244</v>
      </c>
      <c r="AF14" s="24">
        <f t="shared" ref="AF14:AK14" si="20">AF24+AF30+AF36+AF43+AF50+AF57+AF64+AF71+AF78</f>
        <v>0</v>
      </c>
      <c r="AG14" s="24">
        <f t="shared" si="20"/>
        <v>166645.88</v>
      </c>
      <c r="AH14" s="24">
        <f t="shared" si="20"/>
        <v>0</v>
      </c>
      <c r="AI14" s="24">
        <f t="shared" si="20"/>
        <v>0</v>
      </c>
      <c r="AJ14" s="24">
        <f t="shared" si="20"/>
        <v>0</v>
      </c>
      <c r="AK14" s="24">
        <f t="shared" si="20"/>
        <v>0</v>
      </c>
      <c r="AL14" s="24">
        <f t="shared" si="12"/>
        <v>330050.55999999889</v>
      </c>
      <c r="AM14" s="26">
        <f t="shared" si="5"/>
        <v>0.55211573048734885</v>
      </c>
      <c r="AN14" s="215"/>
    </row>
    <row r="15" spans="1:41" x14ac:dyDescent="0.25">
      <c r="E15" s="25"/>
      <c r="G15" s="21">
        <f>SUM(G11:G14)</f>
        <v>15957816.939999996</v>
      </c>
      <c r="I15" s="21">
        <f t="shared" ref="I15:P15" si="21">SUM(I11:I14)</f>
        <v>17552120</v>
      </c>
      <c r="J15" s="21">
        <f t="shared" si="21"/>
        <v>19058623</v>
      </c>
      <c r="K15" s="21">
        <f t="shared" si="21"/>
        <v>0</v>
      </c>
      <c r="L15" s="21">
        <f t="shared" si="21"/>
        <v>0</v>
      </c>
      <c r="M15" s="21">
        <f t="shared" si="21"/>
        <v>0</v>
      </c>
      <c r="N15" s="21">
        <f t="shared" si="21"/>
        <v>17728507.169999998</v>
      </c>
      <c r="O15" s="21">
        <f t="shared" si="21"/>
        <v>17728507.169999998</v>
      </c>
      <c r="P15" s="21">
        <f t="shared" si="21"/>
        <v>991161.16000000015</v>
      </c>
      <c r="Q15" s="26">
        <f t="shared" si="1"/>
        <v>5.5907762029576473E-2</v>
      </c>
      <c r="S15" s="21">
        <f t="shared" ref="S15:Z15" si="22">SUM(S11:S14)</f>
        <v>19063997</v>
      </c>
      <c r="T15" s="21">
        <f t="shared" si="22"/>
        <v>20152712</v>
      </c>
      <c r="U15" s="21">
        <f t="shared" si="22"/>
        <v>0</v>
      </c>
      <c r="V15" s="21">
        <f t="shared" si="22"/>
        <v>0</v>
      </c>
      <c r="W15" s="21">
        <f t="shared" si="22"/>
        <v>0</v>
      </c>
      <c r="X15" s="21">
        <f t="shared" si="22"/>
        <v>18567388.620000005</v>
      </c>
      <c r="Y15" s="21">
        <f t="shared" si="22"/>
        <v>18567388.620000005</v>
      </c>
      <c r="Z15" s="21">
        <f t="shared" si="22"/>
        <v>1585323.3799999994</v>
      </c>
      <c r="AA15" s="76">
        <f t="shared" si="9"/>
        <v>7.8665510627056026E-2</v>
      </c>
      <c r="AB15" s="26"/>
      <c r="AD15" s="105">
        <f t="shared" ref="AD15:AL15" si="23">SUM(AD11:AD14)</f>
        <v>19048146</v>
      </c>
      <c r="AE15" s="21">
        <f t="shared" si="23"/>
        <v>19412096</v>
      </c>
      <c r="AF15" s="21">
        <f t="shared" si="23"/>
        <v>592022</v>
      </c>
      <c r="AG15" s="21">
        <f t="shared" si="23"/>
        <v>4706028.6800000006</v>
      </c>
      <c r="AH15" s="21">
        <f t="shared" si="23"/>
        <v>0</v>
      </c>
      <c r="AI15" s="21">
        <f t="shared" si="23"/>
        <v>0</v>
      </c>
      <c r="AJ15" s="21">
        <f t="shared" si="23"/>
        <v>0</v>
      </c>
      <c r="AK15" s="21">
        <f t="shared" si="23"/>
        <v>0</v>
      </c>
      <c r="AL15" s="21">
        <f t="shared" si="23"/>
        <v>273715.58999999892</v>
      </c>
      <c r="AM15" s="26">
        <f t="shared" si="5"/>
        <v>1.4741738625816453E-2</v>
      </c>
      <c r="AN15" s="26"/>
    </row>
    <row r="16" spans="1:41" x14ac:dyDescent="0.25">
      <c r="E16" s="25"/>
      <c r="G16" s="27">
        <f>+G15-G81</f>
        <v>0</v>
      </c>
      <c r="I16" s="27">
        <f t="shared" ref="I16:P16" si="24">+I15-I81</f>
        <v>0</v>
      </c>
      <c r="J16" s="27">
        <f t="shared" si="24"/>
        <v>0</v>
      </c>
      <c r="K16" s="27">
        <f t="shared" si="24"/>
        <v>0</v>
      </c>
      <c r="L16" s="27">
        <f t="shared" si="24"/>
        <v>0</v>
      </c>
      <c r="M16" s="27">
        <f t="shared" si="24"/>
        <v>0</v>
      </c>
      <c r="N16" s="27">
        <f t="shared" si="24"/>
        <v>0</v>
      </c>
      <c r="O16" s="27">
        <f t="shared" si="24"/>
        <v>0</v>
      </c>
      <c r="P16" s="27">
        <f t="shared" si="24"/>
        <v>495580.58000000013</v>
      </c>
      <c r="S16" s="27">
        <f t="shared" ref="S16:Z16" si="25">+S15-S81</f>
        <v>0</v>
      </c>
      <c r="T16" s="27">
        <f t="shared" si="25"/>
        <v>0</v>
      </c>
      <c r="U16" s="27">
        <f t="shared" si="25"/>
        <v>0</v>
      </c>
      <c r="V16" s="27">
        <f t="shared" si="25"/>
        <v>0</v>
      </c>
      <c r="W16" s="27">
        <f t="shared" si="25"/>
        <v>0</v>
      </c>
      <c r="X16" s="27">
        <f t="shared" si="25"/>
        <v>0</v>
      </c>
      <c r="Y16" s="27">
        <f t="shared" si="25"/>
        <v>0</v>
      </c>
      <c r="Z16" s="27">
        <f t="shared" si="25"/>
        <v>0</v>
      </c>
      <c r="AB16" s="26"/>
      <c r="AD16" s="106">
        <f>+AD15-AD81</f>
        <v>0</v>
      </c>
      <c r="AE16" s="106">
        <f t="shared" ref="AE16:AL16" si="26">+AE15-AE81</f>
        <v>0</v>
      </c>
      <c r="AF16" s="106">
        <f t="shared" si="26"/>
        <v>0</v>
      </c>
      <c r="AG16" s="106">
        <f t="shared" si="26"/>
        <v>0</v>
      </c>
      <c r="AH16" s="106">
        <f t="shared" si="26"/>
        <v>0</v>
      </c>
      <c r="AI16" s="106">
        <f t="shared" si="26"/>
        <v>0</v>
      </c>
      <c r="AJ16" s="106">
        <f t="shared" si="26"/>
        <v>0</v>
      </c>
      <c r="AK16" s="106">
        <f t="shared" si="26"/>
        <v>0</v>
      </c>
      <c r="AL16" s="106">
        <f t="shared" si="26"/>
        <v>-41140.289999999979</v>
      </c>
      <c r="AN16" s="26"/>
    </row>
    <row r="17" spans="1:40" x14ac:dyDescent="0.25">
      <c r="A17" s="9" t="s">
        <v>5</v>
      </c>
      <c r="B17" s="9" t="s">
        <v>6</v>
      </c>
      <c r="C17" s="10"/>
      <c r="D17" s="10"/>
      <c r="E17" s="11"/>
      <c r="I17" s="4"/>
      <c r="S17" s="4"/>
      <c r="AB17" s="26"/>
      <c r="AC17" s="118" t="s">
        <v>279</v>
      </c>
      <c r="AD17" s="107"/>
      <c r="AN17" s="26"/>
    </row>
    <row r="18" spans="1:40" x14ac:dyDescent="0.25">
      <c r="A18" s="9"/>
      <c r="B18" s="17"/>
      <c r="C18" s="10"/>
      <c r="D18" s="10"/>
      <c r="E18" s="13"/>
      <c r="J18" s="24"/>
      <c r="K18" s="24"/>
      <c r="T18" s="24"/>
      <c r="U18" s="24"/>
      <c r="AC18" s="118" t="s">
        <v>308</v>
      </c>
      <c r="AE18" s="24"/>
      <c r="AF18" s="24"/>
      <c r="AG18" s="24"/>
    </row>
    <row r="19" spans="1:40" x14ac:dyDescent="0.25">
      <c r="A19" s="9"/>
      <c r="B19" s="17"/>
      <c r="C19" s="10" t="s">
        <v>1</v>
      </c>
      <c r="D19" s="10"/>
      <c r="E19" s="25"/>
      <c r="J19" s="24"/>
      <c r="K19" s="24"/>
      <c r="T19" s="24"/>
      <c r="U19" s="24"/>
      <c r="AD19" s="108">
        <f>SUM(AD17:AD18)+AD15</f>
        <v>19048146</v>
      </c>
      <c r="AE19" s="24"/>
      <c r="AF19" s="24"/>
      <c r="AG19" s="24"/>
    </row>
    <row r="20" spans="1:40" x14ac:dyDescent="0.25">
      <c r="A20" s="23"/>
      <c r="B20" s="7"/>
      <c r="C20" s="2"/>
      <c r="D20" s="2" t="s">
        <v>2</v>
      </c>
      <c r="E20" s="29"/>
      <c r="J20" s="18"/>
      <c r="K20" s="18"/>
      <c r="L20" s="19"/>
      <c r="M20" s="20"/>
      <c r="T20" s="18"/>
      <c r="U20" s="18"/>
      <c r="V20" s="19"/>
      <c r="W20" s="20"/>
      <c r="AE20" s="18"/>
      <c r="AF20" s="18"/>
      <c r="AG20" s="18"/>
      <c r="AH20" s="19"/>
      <c r="AI20" s="20"/>
    </row>
    <row r="21" spans="1:40" x14ac:dyDescent="0.25">
      <c r="A21" s="23"/>
      <c r="B21" s="23" t="s">
        <v>1391</v>
      </c>
      <c r="C21" s="2"/>
      <c r="D21" s="2"/>
      <c r="E21" s="29" t="s">
        <v>91</v>
      </c>
      <c r="G21" s="24">
        <f>SUMIF(Baseline!$H:$H,Police!$B:$B,Baseline!O:O)</f>
        <v>1592185.7599999998</v>
      </c>
      <c r="I21" s="24">
        <f>SUMIF(Baseline!$H:$H,Police!$B:$B,Baseline!R:R)</f>
        <v>1932275</v>
      </c>
      <c r="J21" s="24">
        <f>SUMIF(Baseline!$H:$H,Police!$B:$B,Baseline!S:S)</f>
        <v>1932275</v>
      </c>
      <c r="K21" s="24">
        <f>SUMIF(Baseline!$H:$H,Police!$B:$B,Baseline!T:T)</f>
        <v>0</v>
      </c>
      <c r="L21" s="24">
        <f>SUMIF(Baseline!$H:$H,Police!$B:$B,Baseline!U:U)</f>
        <v>0</v>
      </c>
      <c r="M21" s="24">
        <f>SUMIF(Baseline!$H:$H,Police!$B:$B,Baseline!V:V)</f>
        <v>0</v>
      </c>
      <c r="N21" s="24">
        <f>SUMIF(Baseline!$H:$H,Police!$B:$B,Baseline!W:W)</f>
        <v>2007540.9899999998</v>
      </c>
      <c r="O21" s="24">
        <f>SUMIF(Baseline!$H:$H,Police!$B:$B,Baseline!X:X)</f>
        <v>2007540.9899999998</v>
      </c>
      <c r="P21" s="24">
        <f>+J21-O21</f>
        <v>-75265.989999999758</v>
      </c>
      <c r="Q21" s="26">
        <f>IFERROR((P21/O21),0)</f>
        <v>-3.7491632985287023E-2</v>
      </c>
      <c r="S21" s="24">
        <f>SUMIF(Baseline!$H:$H,Police!$B:$B,Baseline!AA:AA)</f>
        <v>2378686</v>
      </c>
      <c r="T21" s="24">
        <f>SUMIF(Baseline!$H:$H,Police!$B:$B,Baseline!AB:AB)</f>
        <v>2520834</v>
      </c>
      <c r="U21" s="24">
        <f>SUMIF(Baseline!$H:$H,Police!$B:$B,Baseline!AC:AC)</f>
        <v>0</v>
      </c>
      <c r="V21" s="24">
        <f>SUMIF(Baseline!$H:$H,Police!$B:$B,Baseline!AD:AD)</f>
        <v>0</v>
      </c>
      <c r="W21" s="24">
        <f>SUMIF(Baseline!$H:$H,Police!$B:$B,Baseline!AE:AE)</f>
        <v>0</v>
      </c>
      <c r="X21" s="24">
        <f>SUMIF(Baseline!$H:$H,Police!$B:$B,Baseline!AF:AF)</f>
        <v>2321216.8400000003</v>
      </c>
      <c r="Y21" s="24">
        <f>SUMIF(Baseline!$H:$H,Police!$B:$B,Baseline!AG:AG)</f>
        <v>2321216.8400000003</v>
      </c>
      <c r="Z21" s="24">
        <f>+T21-Y21</f>
        <v>199617.15999999968</v>
      </c>
      <c r="AA21" s="26">
        <f>IFERROR((Z21/T21),0)</f>
        <v>7.9186951619979615E-2</v>
      </c>
      <c r="AB21" s="97"/>
      <c r="AD21" s="104">
        <f>SUMIF(Baseline!$H:$H,Police!$B:$B,Baseline!AJ:AJ)</f>
        <v>2415985</v>
      </c>
      <c r="AE21" s="104">
        <f>SUMIF(Baseline!$H:$H,Police!$B:$B,Baseline!AK:AK)</f>
        <v>2415985</v>
      </c>
      <c r="AF21" s="104">
        <f>SUMIF(Baseline!$H:$H,Police!$B:$B,Baseline!AL:AL)</f>
        <v>0</v>
      </c>
      <c r="AG21" s="104">
        <f>SUMIF(Baseline!$H:$H,Police!$B:$B,Baseline!AM:AM)</f>
        <v>749186.94</v>
      </c>
      <c r="AH21" s="104">
        <f>SUMIF(Baseline!$H:$H,Police!$B:$B,Baseline!AN:AN)</f>
        <v>0</v>
      </c>
      <c r="AI21" s="104">
        <f>SUMIF(Baseline!$H:$H,Police!$B:$B,Baseline!AO:AO)</f>
        <v>0</v>
      </c>
      <c r="AJ21" s="104">
        <f>SUMIF(Baseline!$H:$H,Police!$B:$B,Baseline!AP:AP)</f>
        <v>0</v>
      </c>
      <c r="AK21" s="104">
        <f>SUMIF(Baseline!$H:$H,Police!$B:$B,Baseline!AQ:AQ)</f>
        <v>0</v>
      </c>
      <c r="AL21" s="24">
        <f>+AD21-Y21</f>
        <v>94768.159999999683</v>
      </c>
      <c r="AM21" s="26">
        <f>IFERROR((AL21/Y21),0)</f>
        <v>4.0826931102222949E-2</v>
      </c>
      <c r="AN21" s="19"/>
    </row>
    <row r="22" spans="1:40" x14ac:dyDescent="0.25">
      <c r="A22" s="23"/>
      <c r="B22" s="23" t="s">
        <v>1392</v>
      </c>
      <c r="C22" s="2"/>
      <c r="D22" s="2"/>
      <c r="E22" s="29" t="s">
        <v>320</v>
      </c>
      <c r="G22" s="24">
        <f>SUMIF(Baseline!$H:$H,Police!$B:$B,Baseline!O:O)</f>
        <v>45161.04</v>
      </c>
      <c r="I22" s="24">
        <f>SUMIF(Baseline!$H:$H,Police!$B:$B,Baseline!R:R)</f>
        <v>45000</v>
      </c>
      <c r="J22" s="24">
        <f>SUMIF(Baseline!$H:$H,Police!$B:$B,Baseline!S:S)</f>
        <v>45000</v>
      </c>
      <c r="K22" s="24">
        <f>SUMIF(Baseline!$H:$H,Police!$B:$B,Baseline!T:T)</f>
        <v>0</v>
      </c>
      <c r="L22" s="24">
        <f>SUMIF(Baseline!$H:$H,Police!$B:$B,Baseline!U:U)</f>
        <v>0</v>
      </c>
      <c r="M22" s="24">
        <f>SUMIF(Baseline!$H:$H,Police!$B:$B,Baseline!V:V)</f>
        <v>0</v>
      </c>
      <c r="N22" s="24">
        <f>SUMIF(Baseline!$H:$H,Police!$B:$B,Baseline!W:W)</f>
        <v>35003.9</v>
      </c>
      <c r="O22" s="24">
        <f>SUMIF(Baseline!$H:$H,Police!$B:$B,Baseline!X:X)</f>
        <v>35003.9</v>
      </c>
      <c r="P22" s="24">
        <f>+J22-O22</f>
        <v>9996.0999999999985</v>
      </c>
      <c r="Q22" s="26">
        <f>IFERROR((P22/O22),0)</f>
        <v>0.28557103637023296</v>
      </c>
      <c r="S22" s="24">
        <f>SUMIF(Baseline!$H:$H,Police!$B:$B,Baseline!AA:AA)</f>
        <v>45000</v>
      </c>
      <c r="T22" s="24">
        <f>SUMIF(Baseline!$H:$H,Police!$B:$B,Baseline!AB:AB)</f>
        <v>45000</v>
      </c>
      <c r="U22" s="24">
        <f>SUMIF(Baseline!$H:$H,Police!$B:$B,Baseline!AC:AC)</f>
        <v>0</v>
      </c>
      <c r="V22" s="24">
        <f>SUMIF(Baseline!$H:$H,Police!$B:$B,Baseline!AD:AD)</f>
        <v>0</v>
      </c>
      <c r="W22" s="24">
        <f>SUMIF(Baseline!$H:$H,Police!$B:$B,Baseline!AE:AE)</f>
        <v>0</v>
      </c>
      <c r="X22" s="24">
        <f>SUMIF(Baseline!$H:$H,Police!$B:$B,Baseline!AF:AF)</f>
        <v>23628.25</v>
      </c>
      <c r="Y22" s="24">
        <f>SUMIF(Baseline!$H:$H,Police!$B:$B,Baseline!AG:AG)</f>
        <v>23628.25</v>
      </c>
      <c r="Z22" s="24">
        <f>+T22-Y22</f>
        <v>21371.75</v>
      </c>
      <c r="AA22" s="26">
        <f>IFERROR((Z22/T22),0)</f>
        <v>0.47492777777777778</v>
      </c>
      <c r="AB22" s="87"/>
      <c r="AD22" s="104">
        <f>SUMIF(Baseline!$H:$H,Police!$B:$B,Baseline!AJ:AJ)</f>
        <v>45000</v>
      </c>
      <c r="AE22" s="104">
        <f>SUMIF(Baseline!$H:$H,Police!$B:$B,Baseline!AK:AK)</f>
        <v>45000</v>
      </c>
      <c r="AF22" s="104">
        <f>SUMIF(Baseline!$H:$H,Police!$B:$B,Baseline!AL:AL)</f>
        <v>0</v>
      </c>
      <c r="AG22" s="104">
        <f>SUMIF(Baseline!$H:$H,Police!$B:$B,Baseline!AM:AM)</f>
        <v>6500.68</v>
      </c>
      <c r="AH22" s="104">
        <f>SUMIF(Baseline!$H:$H,Police!$B:$B,Baseline!AN:AN)</f>
        <v>0</v>
      </c>
      <c r="AI22" s="104">
        <f>SUMIF(Baseline!$H:$H,Police!$B:$B,Baseline!AO:AO)</f>
        <v>0</v>
      </c>
      <c r="AJ22" s="104">
        <f>SUMIF(Baseline!$H:$H,Police!$B:$B,Baseline!AP:AP)</f>
        <v>0</v>
      </c>
      <c r="AK22" s="104">
        <f>SUMIF(Baseline!$H:$H,Police!$B:$B,Baseline!AQ:AQ)</f>
        <v>0</v>
      </c>
      <c r="AL22" s="24">
        <f>+AD22-Y22</f>
        <v>21371.75</v>
      </c>
      <c r="AM22" s="26">
        <f>IFERROR((AL22/Y22),0)</f>
        <v>0.90449991006528208</v>
      </c>
      <c r="AN22" s="26"/>
    </row>
    <row r="23" spans="1:40" x14ac:dyDescent="0.25">
      <c r="A23" s="23"/>
      <c r="B23" s="23" t="s">
        <v>1393</v>
      </c>
      <c r="C23" s="2"/>
      <c r="D23" s="2"/>
      <c r="E23" s="29" t="s">
        <v>324</v>
      </c>
      <c r="G23" s="24">
        <f>SUMIF(Baseline!$H:$H,Police!$B:$B,Baseline!O:O)</f>
        <v>650631.59</v>
      </c>
      <c r="I23" s="24">
        <f>SUMIF(Baseline!$H:$H,Police!$B:$B,Baseline!R:R)</f>
        <v>740860</v>
      </c>
      <c r="J23" s="24">
        <f>SUMIF(Baseline!$H:$H,Police!$B:$B,Baseline!S:S)</f>
        <v>747455</v>
      </c>
      <c r="K23" s="24">
        <f>SUMIF(Baseline!$H:$H,Police!$B:$B,Baseline!T:T)</f>
        <v>0</v>
      </c>
      <c r="L23" s="24">
        <f>SUMIF(Baseline!$H:$H,Police!$B:$B,Baseline!U:U)</f>
        <v>0</v>
      </c>
      <c r="M23" s="24">
        <f>SUMIF(Baseline!$H:$H,Police!$B:$B,Baseline!V:V)</f>
        <v>0</v>
      </c>
      <c r="N23" s="24">
        <f>SUMIF(Baseline!$H:$H,Police!$B:$B,Baseline!W:W)</f>
        <v>683647.64</v>
      </c>
      <c r="O23" s="24">
        <f>SUMIF(Baseline!$H:$H,Police!$B:$B,Baseline!X:X)</f>
        <v>683647.64</v>
      </c>
      <c r="P23" s="24">
        <f t="shared" ref="P23:P24" si="27">+J23-O23</f>
        <v>63807.359999999986</v>
      </c>
      <c r="Q23" s="26">
        <f t="shared" ref="Q23:Q25" si="28">IFERROR((P23/O23),0)</f>
        <v>9.3333694533049197E-2</v>
      </c>
      <c r="S23" s="24">
        <f>SUMIF(Baseline!$H:$H,Police!$B:$B,Baseline!AA:AA)</f>
        <v>820390</v>
      </c>
      <c r="T23" s="24">
        <f>SUMIF(Baseline!$H:$H,Police!$B:$B,Baseline!AB:AB)</f>
        <v>822275</v>
      </c>
      <c r="U23" s="24">
        <f>SUMIF(Baseline!$H:$H,Police!$B:$B,Baseline!AC:AC)</f>
        <v>0</v>
      </c>
      <c r="V23" s="24">
        <f>SUMIF(Baseline!$H:$H,Police!$B:$B,Baseline!AD:AD)</f>
        <v>0</v>
      </c>
      <c r="W23" s="24">
        <f>SUMIF(Baseline!$H:$H,Police!$B:$B,Baseline!AE:AE)</f>
        <v>0</v>
      </c>
      <c r="X23" s="24">
        <f>SUMIF(Baseline!$H:$H,Police!$B:$B,Baseline!AF:AF)</f>
        <v>450863.81</v>
      </c>
      <c r="Y23" s="24">
        <f>SUMIF(Baseline!$H:$H,Police!$B:$B,Baseline!AG:AG)</f>
        <v>450863.81</v>
      </c>
      <c r="Z23" s="24">
        <f t="shared" ref="Z23:Z24" si="29">+T23-Y23</f>
        <v>371411.19</v>
      </c>
      <c r="AA23" s="26">
        <f t="shared" ref="AA23:AA25" si="30">IFERROR((Z23/T23),0)</f>
        <v>0.45168731871940654</v>
      </c>
      <c r="AB23" s="87"/>
      <c r="AD23" s="104">
        <f>SUMIF(Baseline!$H:$H,Police!$B:$B,Baseline!AJ:AJ)</f>
        <v>766570</v>
      </c>
      <c r="AE23" s="104">
        <f>SUMIF(Baseline!$H:$H,Police!$B:$B,Baseline!AK:AK)</f>
        <v>766570</v>
      </c>
      <c r="AF23" s="104">
        <f>SUMIF(Baseline!$H:$H,Police!$B:$B,Baseline!AL:AL)</f>
        <v>1500</v>
      </c>
      <c r="AG23" s="104">
        <f>SUMIF(Baseline!$H:$H,Police!$B:$B,Baseline!AM:AM)</f>
        <v>41247.58</v>
      </c>
      <c r="AH23" s="104">
        <f>SUMIF(Baseline!$H:$H,Police!$B:$B,Baseline!AN:AN)</f>
        <v>0</v>
      </c>
      <c r="AI23" s="104">
        <f>SUMIF(Baseline!$H:$H,Police!$B:$B,Baseline!AO:AO)</f>
        <v>0</v>
      </c>
      <c r="AJ23" s="104">
        <f>SUMIF(Baseline!$H:$H,Police!$B:$B,Baseline!AP:AP)</f>
        <v>0</v>
      </c>
      <c r="AK23" s="104">
        <f>SUMIF(Baseline!$H:$H,Police!$B:$B,Baseline!AQ:AQ)</f>
        <v>0</v>
      </c>
      <c r="AL23" s="24">
        <f t="shared" ref="AL23:AL24" si="31">+AD23-Y23</f>
        <v>315706.19</v>
      </c>
      <c r="AM23" s="26">
        <f t="shared" ref="AM23:AM25" si="32">IFERROR((AL23/Y23),0)</f>
        <v>0.70022517442684074</v>
      </c>
      <c r="AN23" s="26"/>
    </row>
    <row r="24" spans="1:40" x14ac:dyDescent="0.25">
      <c r="A24" s="23"/>
      <c r="B24" s="23" t="s">
        <v>1394</v>
      </c>
      <c r="C24" s="4"/>
      <c r="D24" s="2"/>
      <c r="E24" s="29" t="s">
        <v>92</v>
      </c>
      <c r="G24" s="24">
        <f>SUMIF(Baseline!$H:$H,Police!$B:$B,Baseline!O:O)</f>
        <v>0</v>
      </c>
      <c r="I24" s="24">
        <f>SUMIF(Baseline!$H:$H,Police!$B:$B,Baseline!R:R)</f>
        <v>12000</v>
      </c>
      <c r="J24" s="24">
        <f>SUMIF(Baseline!$H:$H,Police!$B:$B,Baseline!S:S)</f>
        <v>626000</v>
      </c>
      <c r="K24" s="24">
        <f>SUMIF(Baseline!$H:$H,Police!$B:$B,Baseline!T:T)</f>
        <v>0</v>
      </c>
      <c r="L24" s="24">
        <f>SUMIF(Baseline!$H:$H,Police!$B:$B,Baseline!U:U)</f>
        <v>0</v>
      </c>
      <c r="M24" s="24">
        <f>SUMIF(Baseline!$H:$H,Police!$B:$B,Baseline!V:V)</f>
        <v>0</v>
      </c>
      <c r="N24" s="24">
        <f>SUMIF(Baseline!$H:$H,Police!$B:$B,Baseline!W:W)</f>
        <v>223521.49</v>
      </c>
      <c r="O24" s="24">
        <f>SUMIF(Baseline!$H:$H,Police!$B:$B,Baseline!X:X)</f>
        <v>223521.49</v>
      </c>
      <c r="P24" s="24">
        <f t="shared" si="27"/>
        <v>402478.51</v>
      </c>
      <c r="Q24" s="26">
        <f t="shared" si="28"/>
        <v>1.8006255684856074</v>
      </c>
      <c r="S24" s="24">
        <f>SUMIF(Baseline!$H:$H,Police!$B:$B,Baseline!AA:AA)</f>
        <v>383500</v>
      </c>
      <c r="T24" s="24">
        <f>SUMIF(Baseline!$H:$H,Police!$B:$B,Baseline!AB:AB)</f>
        <v>536728</v>
      </c>
      <c r="U24" s="24">
        <f>SUMIF(Baseline!$H:$H,Police!$B:$B,Baseline!AC:AC)</f>
        <v>0</v>
      </c>
      <c r="V24" s="24">
        <f>SUMIF(Baseline!$H:$H,Police!$B:$B,Baseline!AD:AD)</f>
        <v>0</v>
      </c>
      <c r="W24" s="24">
        <f>SUMIF(Baseline!$H:$H,Police!$B:$B,Baseline!AE:AE)</f>
        <v>0</v>
      </c>
      <c r="X24" s="24">
        <f>SUMIF(Baseline!$H:$H,Police!$B:$B,Baseline!AF:AF)</f>
        <v>493907.79</v>
      </c>
      <c r="Y24" s="24">
        <f>SUMIF(Baseline!$H:$H,Police!$B:$B,Baseline!AG:AG)</f>
        <v>493907.79</v>
      </c>
      <c r="Z24" s="24">
        <f t="shared" si="29"/>
        <v>42820.210000000021</v>
      </c>
      <c r="AA24" s="26">
        <f t="shared" si="30"/>
        <v>7.9780093455157963E-2</v>
      </c>
      <c r="AB24" s="87"/>
      <c r="AD24" s="104">
        <f>SUMIF(Baseline!$H:$H,Police!$B:$B,Baseline!AJ:AJ)</f>
        <v>0</v>
      </c>
      <c r="AE24" s="104">
        <f>SUMIF(Baseline!$H:$H,Police!$B:$B,Baseline!AK:AK)</f>
        <v>206752</v>
      </c>
      <c r="AF24" s="104">
        <f>SUMIF(Baseline!$H:$H,Police!$B:$B,Baseline!AL:AL)</f>
        <v>0</v>
      </c>
      <c r="AG24" s="104">
        <f>SUMIF(Baseline!$H:$H,Police!$B:$B,Baseline!AM:AM)</f>
        <v>166645.88</v>
      </c>
      <c r="AH24" s="104">
        <f>SUMIF(Baseline!$H:$H,Police!$B:$B,Baseline!AN:AN)</f>
        <v>0</v>
      </c>
      <c r="AI24" s="104">
        <f>SUMIF(Baseline!$H:$H,Police!$B:$B,Baseline!AO:AO)</f>
        <v>0</v>
      </c>
      <c r="AJ24" s="104">
        <f>SUMIF(Baseline!$H:$H,Police!$B:$B,Baseline!AP:AP)</f>
        <v>0</v>
      </c>
      <c r="AK24" s="104">
        <f>SUMIF(Baseline!$H:$H,Police!$B:$B,Baseline!AQ:AQ)</f>
        <v>0</v>
      </c>
      <c r="AL24" s="24">
        <f t="shared" si="31"/>
        <v>-493907.79</v>
      </c>
      <c r="AM24" s="26">
        <f t="shared" si="32"/>
        <v>-1</v>
      </c>
      <c r="AN24" s="26"/>
    </row>
    <row r="25" spans="1:40" x14ac:dyDescent="0.25">
      <c r="C25" s="2"/>
      <c r="D25" s="2"/>
      <c r="E25" s="29"/>
      <c r="G25" s="28">
        <f>SUM(G21:G24)</f>
        <v>2287978.3899999997</v>
      </c>
      <c r="I25" s="28">
        <f t="shared" ref="I25:O25" si="33">SUM(I21:I24)</f>
        <v>2730135</v>
      </c>
      <c r="J25" s="28">
        <f t="shared" si="33"/>
        <v>3350730</v>
      </c>
      <c r="K25" s="28">
        <f t="shared" si="33"/>
        <v>0</v>
      </c>
      <c r="L25" s="28">
        <f t="shared" si="33"/>
        <v>0</v>
      </c>
      <c r="M25" s="28">
        <f t="shared" si="33"/>
        <v>0</v>
      </c>
      <c r="N25" s="28">
        <f t="shared" si="33"/>
        <v>2949714.0199999996</v>
      </c>
      <c r="O25" s="28">
        <f t="shared" si="33"/>
        <v>2949714.0199999996</v>
      </c>
      <c r="P25" s="28">
        <f>SUM(P22:P24)</f>
        <v>476281.97</v>
      </c>
      <c r="Q25" s="26">
        <f t="shared" si="28"/>
        <v>0.16146716826467131</v>
      </c>
      <c r="S25" s="28">
        <f>SUM(S21:S24)</f>
        <v>3627576</v>
      </c>
      <c r="T25" s="28">
        <f t="shared" ref="T25:Z25" si="34">SUM(T21:T24)</f>
        <v>3924837</v>
      </c>
      <c r="U25" s="28">
        <f t="shared" si="34"/>
        <v>0</v>
      </c>
      <c r="V25" s="28">
        <f t="shared" si="34"/>
        <v>0</v>
      </c>
      <c r="W25" s="28">
        <f t="shared" si="34"/>
        <v>0</v>
      </c>
      <c r="X25" s="28">
        <f t="shared" si="34"/>
        <v>3289616.6900000004</v>
      </c>
      <c r="Y25" s="28">
        <f t="shared" si="34"/>
        <v>3289616.6900000004</v>
      </c>
      <c r="Z25" s="28">
        <f t="shared" si="34"/>
        <v>635220.30999999959</v>
      </c>
      <c r="AA25" s="77">
        <f t="shared" si="30"/>
        <v>0.16184629068672141</v>
      </c>
      <c r="AB25" s="87"/>
      <c r="AD25" s="28">
        <f t="shared" ref="AD25" si="35">SUM(AD21:AD24)</f>
        <v>3227555</v>
      </c>
      <c r="AE25" s="28">
        <f t="shared" ref="AE25:AH25" si="36">SUM(AE21:AE24)</f>
        <v>3434307</v>
      </c>
      <c r="AF25" s="28">
        <f t="shared" si="36"/>
        <v>1500</v>
      </c>
      <c r="AG25" s="28">
        <f t="shared" si="36"/>
        <v>963581.08</v>
      </c>
      <c r="AH25" s="28">
        <f t="shared" si="36"/>
        <v>0</v>
      </c>
      <c r="AI25" s="28">
        <f t="shared" ref="AI25" si="37">SUM(AI21:AI24)</f>
        <v>0</v>
      </c>
      <c r="AJ25" s="28">
        <f t="shared" ref="AJ25" si="38">SUM(AJ21:AJ24)</f>
        <v>0</v>
      </c>
      <c r="AK25" s="28">
        <f t="shared" ref="AK25" si="39">SUM(AK21:AK24)</f>
        <v>0</v>
      </c>
      <c r="AL25" s="28">
        <f t="shared" ref="AL25" si="40">SUM(AL21:AL24)</f>
        <v>-62061.690000000293</v>
      </c>
      <c r="AM25" s="26">
        <f t="shared" si="32"/>
        <v>-1.8865933586931154E-2</v>
      </c>
      <c r="AN25" s="26"/>
    </row>
    <row r="26" spans="1:40" x14ac:dyDescent="0.25">
      <c r="C26" s="2"/>
      <c r="D26" s="12" t="s">
        <v>1912</v>
      </c>
      <c r="E26" s="29"/>
      <c r="G26" s="24"/>
      <c r="I26" s="24"/>
      <c r="J26" s="24"/>
      <c r="K26" s="24"/>
      <c r="L26" s="24"/>
      <c r="M26" s="24"/>
      <c r="N26" s="24"/>
      <c r="O26" s="24"/>
      <c r="P26" s="24"/>
      <c r="S26" s="24"/>
      <c r="T26" s="24"/>
      <c r="U26" s="24"/>
      <c r="V26" s="24"/>
      <c r="W26" s="24"/>
      <c r="X26" s="24"/>
      <c r="Y26" s="24"/>
      <c r="Z26" s="24"/>
      <c r="AB26" s="87"/>
      <c r="AD26" s="104"/>
      <c r="AE26" s="24"/>
      <c r="AF26" s="24"/>
      <c r="AG26" s="24"/>
      <c r="AH26" s="24"/>
      <c r="AI26" s="24"/>
      <c r="AJ26" s="24"/>
      <c r="AK26" s="24"/>
      <c r="AL26" s="24"/>
      <c r="AN26" s="26"/>
    </row>
    <row r="27" spans="1:40" x14ac:dyDescent="0.25">
      <c r="A27" s="23"/>
      <c r="B27" s="23" t="s">
        <v>1395</v>
      </c>
      <c r="C27" s="2"/>
      <c r="D27" s="2"/>
      <c r="E27" s="29" t="s">
        <v>91</v>
      </c>
      <c r="G27" s="24">
        <f>SUMIF(Baseline!$H:$H,Police!$B:$B,Baseline!O:O)</f>
        <v>8517159.2299999986</v>
      </c>
      <c r="I27" s="24">
        <f>SUMIF(Baseline!$H:$H,Police!$B:$B,Baseline!R:R)</f>
        <v>9034430</v>
      </c>
      <c r="J27" s="24">
        <f>SUMIF(Baseline!$H:$H,Police!$B:$B,Baseline!S:S)</f>
        <v>9127384</v>
      </c>
      <c r="K27" s="24">
        <f>SUMIF(Baseline!$H:$H,Police!$B:$B,Baseline!T:T)</f>
        <v>0</v>
      </c>
      <c r="L27" s="24">
        <f>SUMIF(Baseline!$H:$H,Police!$B:$B,Baseline!U:U)</f>
        <v>0</v>
      </c>
      <c r="M27" s="24">
        <f>SUMIF(Baseline!$H:$H,Police!$B:$B,Baseline!V:V)</f>
        <v>0</v>
      </c>
      <c r="N27" s="24">
        <f>SUMIF(Baseline!$H:$H,Police!$B:$B,Baseline!W:W)</f>
        <v>6978333.540000001</v>
      </c>
      <c r="O27" s="24">
        <f>SUMIF(Baseline!$H:$H,Police!$B:$B,Baseline!X:X)</f>
        <v>6978333.540000001</v>
      </c>
      <c r="P27" s="24"/>
      <c r="S27" s="24">
        <f>SUMIF(Baseline!$H:$H,Police!$B:$B,Baseline!AA:AA)</f>
        <v>8596967</v>
      </c>
      <c r="T27" s="24">
        <f>SUMIF(Baseline!$H:$H,Police!$B:$B,Baseline!AB:AB)</f>
        <v>8863892</v>
      </c>
      <c r="U27" s="24">
        <f>SUMIF(Baseline!$H:$H,Police!$B:$B,Baseline!AC:AC)</f>
        <v>0</v>
      </c>
      <c r="V27" s="24">
        <f>SUMIF(Baseline!$H:$H,Police!$B:$B,Baseline!AD:AD)</f>
        <v>0</v>
      </c>
      <c r="W27" s="24">
        <f>SUMIF(Baseline!$H:$H,Police!$B:$B,Baseline!AE:AE)</f>
        <v>0</v>
      </c>
      <c r="X27" s="24">
        <f>SUMIF(Baseline!$H:$H,Police!$B:$B,Baseline!AF:AF)</f>
        <v>8483414.6300000008</v>
      </c>
      <c r="Y27" s="24">
        <f>SUMIF(Baseline!$H:$H,Police!$B:$B,Baseline!AG:AG)</f>
        <v>8483414.6300000008</v>
      </c>
      <c r="Z27" s="24">
        <f>+T27-Y27</f>
        <v>380477.36999999918</v>
      </c>
      <c r="AA27" s="26">
        <f t="shared" ref="AA27:AA31" si="41">IFERROR((Z27/T27),0)</f>
        <v>4.292441401587465E-2</v>
      </c>
      <c r="AB27" s="87"/>
      <c r="AD27" s="104">
        <f>SUMIF(Baseline!$H:$H,Police!$B:$B,Baseline!AJ:AJ)</f>
        <v>8775032</v>
      </c>
      <c r="AE27" s="104">
        <f>SUMIF(Baseline!$H:$H,Police!$B:$B,Baseline!AK:AK)</f>
        <v>8775032</v>
      </c>
      <c r="AF27" s="104">
        <f>SUMIF(Baseline!$H:$H,Police!$B:$B,Baseline!AL:AL)</f>
        <v>0</v>
      </c>
      <c r="AG27" s="104">
        <f>SUMIF(Baseline!$H:$H,Police!$B:$B,Baseline!AM:AM)</f>
        <v>2182384.67</v>
      </c>
      <c r="AH27" s="104">
        <f>SUMIF(Baseline!$H:$H,Police!$B:$B,Baseline!AN:AN)</f>
        <v>0</v>
      </c>
      <c r="AI27" s="104">
        <f>SUMIF(Baseline!$H:$H,Police!$B:$B,Baseline!AO:AO)</f>
        <v>0</v>
      </c>
      <c r="AJ27" s="104">
        <f>SUMIF(Baseline!$H:$H,Police!$B:$B,Baseline!AP:AP)</f>
        <v>0</v>
      </c>
      <c r="AK27" s="104">
        <f>SUMIF(Baseline!$H:$H,Police!$B:$B,Baseline!AQ:AQ)</f>
        <v>0</v>
      </c>
      <c r="AL27" s="24">
        <f t="shared" ref="AL27:AL28" si="42">+AD27-Y27</f>
        <v>291617.36999999918</v>
      </c>
      <c r="AM27" s="26">
        <f t="shared" ref="AM27:AM28" si="43">IFERROR((AL27/Y27),0)</f>
        <v>3.4374999068034373E-2</v>
      </c>
      <c r="AN27" s="26"/>
    </row>
    <row r="28" spans="1:40" x14ac:dyDescent="0.25">
      <c r="A28" s="23"/>
      <c r="B28" s="23" t="s">
        <v>1396</v>
      </c>
      <c r="C28" s="2"/>
      <c r="E28" s="29" t="s">
        <v>320</v>
      </c>
      <c r="G28" s="24">
        <f>SUMIF(Baseline!$H:$H,Police!$B:$B,Baseline!O:O)</f>
        <v>25852.19</v>
      </c>
      <c r="I28" s="24">
        <f>SUMIF(Baseline!$H:$H,Police!B:B,Baseline!R:R)</f>
        <v>24500</v>
      </c>
      <c r="J28" s="24">
        <f>SUMIF(Baseline!$H:$H,Police!$B:$B,Baseline!S:S)</f>
        <v>24500</v>
      </c>
      <c r="K28" s="24">
        <f>SUMIF(Baseline!$H:$H,Police!$B:$B,Baseline!T:T)</f>
        <v>0</v>
      </c>
      <c r="L28" s="24">
        <f>SUMIF(Baseline!$H:$H,Police!$B:$B,Baseline!U:U)</f>
        <v>0</v>
      </c>
      <c r="M28" s="24">
        <f>SUMIF(Baseline!$H:$H,Police!$B:$B,Baseline!V:V)</f>
        <v>0</v>
      </c>
      <c r="N28" s="24">
        <f>SUMIF(Baseline!$H:$H,Police!$B:$B,Baseline!W:W)</f>
        <v>24682.79</v>
      </c>
      <c r="O28" s="24">
        <f>SUMIF(Baseline!$H:$H,Police!$B:$B,Baseline!X:X)</f>
        <v>24682.79</v>
      </c>
      <c r="P28" s="24">
        <f t="shared" ref="P28:P30" si="44">+J28-O28</f>
        <v>-182.79000000000087</v>
      </c>
      <c r="Q28" s="26">
        <f t="shared" ref="Q28:Q31" si="45">IFERROR((P28/O28),0)</f>
        <v>-7.4055647680023561E-3</v>
      </c>
      <c r="S28" s="24">
        <f>SUMIF(Baseline!$H:$H,Police!$B:$B,Baseline!AA:AA)</f>
        <v>24500</v>
      </c>
      <c r="T28" s="24">
        <f>SUMIF(Baseline!$H:$H,Police!$B:$B,Baseline!AB:AB)</f>
        <v>24500</v>
      </c>
      <c r="U28" s="24">
        <f>SUMIF(Baseline!$H:$H,Police!$B:$B,Baseline!AC:AC)</f>
        <v>0</v>
      </c>
      <c r="V28" s="24">
        <f>SUMIF(Baseline!$H:$H,Police!$B:$B,Baseline!AD:AD)</f>
        <v>0</v>
      </c>
      <c r="W28" s="24">
        <f>SUMIF(Baseline!$H:$H,Police!$B:$B,Baseline!AE:AE)</f>
        <v>0</v>
      </c>
      <c r="X28" s="24">
        <f>SUMIF(Baseline!$H:$H,Police!$B:$B,Baseline!AF:AF)</f>
        <v>25142.83</v>
      </c>
      <c r="Y28" s="24">
        <f>SUMIF(Baseline!$H:$H,Police!$B:$B,Baseline!AG:AG)</f>
        <v>25142.83</v>
      </c>
      <c r="Z28" s="24">
        <f>+T28-Y28</f>
        <v>-642.83000000000175</v>
      </c>
      <c r="AA28" s="26">
        <f t="shared" si="41"/>
        <v>-2.623795918367354E-2</v>
      </c>
      <c r="AB28" s="87"/>
      <c r="AD28" s="104">
        <f>SUMIF(Baseline!$H:$H,Police!$B:$B,Baseline!AJ:AJ)</f>
        <v>24500</v>
      </c>
      <c r="AE28" s="104">
        <f>SUMIF(Baseline!$H:$H,Police!$B:$B,Baseline!AK:AK)</f>
        <v>24500</v>
      </c>
      <c r="AF28" s="104">
        <f>SUMIF(Baseline!$H:$H,Police!$B:$B,Baseline!AL:AL)</f>
        <v>18000</v>
      </c>
      <c r="AG28" s="104">
        <f>SUMIF(Baseline!$H:$H,Police!$B:$B,Baseline!AM:AM)</f>
        <v>2204.16</v>
      </c>
      <c r="AH28" s="104">
        <f>SUMIF(Baseline!$H:$H,Police!$B:$B,Baseline!AN:AN)</f>
        <v>0</v>
      </c>
      <c r="AI28" s="104">
        <f>SUMIF(Baseline!$H:$H,Police!$B:$B,Baseline!AO:AO)</f>
        <v>0</v>
      </c>
      <c r="AJ28" s="104">
        <f>SUMIF(Baseline!$H:$H,Police!$B:$B,Baseline!AP:AP)</f>
        <v>0</v>
      </c>
      <c r="AK28" s="104">
        <f>SUMIF(Baseline!$H:$H,Police!$B:$B,Baseline!AQ:AQ)</f>
        <v>0</v>
      </c>
      <c r="AL28" s="24">
        <f t="shared" si="42"/>
        <v>-642.83000000000175</v>
      </c>
      <c r="AM28" s="26">
        <f t="shared" si="43"/>
        <v>-2.5567129873606181E-2</v>
      </c>
      <c r="AN28" s="26"/>
    </row>
    <row r="29" spans="1:40" x14ac:dyDescent="0.25">
      <c r="A29" s="23"/>
      <c r="B29" s="23" t="s">
        <v>1397</v>
      </c>
      <c r="C29" s="2"/>
      <c r="D29" s="2"/>
      <c r="E29" s="29" t="s">
        <v>324</v>
      </c>
      <c r="G29" s="24">
        <f>SUMIF(Baseline!$H:$H,Police!$B:$B,Baseline!O:O)</f>
        <v>442981.20000000007</v>
      </c>
      <c r="I29" s="24">
        <f>SUMIF(Baseline!$H:$H,Police!B:B,Baseline!R:R)</f>
        <v>424800</v>
      </c>
      <c r="J29" s="24">
        <f>SUMIF(Baseline!$H:$H,Police!$B:$B,Baseline!S:S)</f>
        <v>454491</v>
      </c>
      <c r="K29" s="24">
        <f>SUMIF(Baseline!$H:$H,Police!$B:$B,Baseline!T:T)</f>
        <v>0</v>
      </c>
      <c r="L29" s="24">
        <f>SUMIF(Baseline!$H:$H,Police!$B:$B,Baseline!U:U)</f>
        <v>0</v>
      </c>
      <c r="M29" s="24">
        <f>SUMIF(Baseline!$H:$H,Police!$B:$B,Baseline!V:V)</f>
        <v>0</v>
      </c>
      <c r="N29" s="24">
        <f>SUMIF(Baseline!$H:$H,Police!$B:$B,Baseline!W:W)</f>
        <v>436104.50999999995</v>
      </c>
      <c r="O29" s="24">
        <f>SUMIF(Baseline!$H:$H,Police!$B:$B,Baseline!X:X)</f>
        <v>436104.50999999995</v>
      </c>
      <c r="P29" s="24">
        <f t="shared" si="44"/>
        <v>18386.490000000049</v>
      </c>
      <c r="Q29" s="26">
        <f t="shared" si="45"/>
        <v>4.2160742616488993E-2</v>
      </c>
      <c r="S29" s="24">
        <f>SUMIF(Baseline!$H:$H,Police!$B:$B,Baseline!AA:AA)</f>
        <v>426700</v>
      </c>
      <c r="T29" s="24">
        <f>SUMIF(Baseline!$H:$H,Police!$B:$B,Baseline!AB:AB)</f>
        <v>423052</v>
      </c>
      <c r="U29" s="24">
        <f>SUMIF(Baseline!$H:$H,Police!$B:$B,Baseline!AC:AC)</f>
        <v>0</v>
      </c>
      <c r="V29" s="24">
        <f>SUMIF(Baseline!$H:$H,Police!$B:$B,Baseline!AD:AD)</f>
        <v>0</v>
      </c>
      <c r="W29" s="24">
        <f>SUMIF(Baseline!$H:$H,Police!$B:$B,Baseline!AE:AE)</f>
        <v>0</v>
      </c>
      <c r="X29" s="24">
        <f>SUMIF(Baseline!$H:$H,Police!$B:$B,Baseline!AF:AF)</f>
        <v>424368.25</v>
      </c>
      <c r="Y29" s="24">
        <f>SUMIF(Baseline!$H:$H,Police!$B:$B,Baseline!AG:AG)</f>
        <v>424368.25</v>
      </c>
      <c r="Z29" s="24">
        <f t="shared" ref="Z29:Z30" si="46">+T29-Y29</f>
        <v>-1316.25</v>
      </c>
      <c r="AA29" s="26">
        <f t="shared" si="41"/>
        <v>-3.1113196486483932E-3</v>
      </c>
      <c r="AB29" s="87"/>
      <c r="AD29" s="104">
        <f>SUMIF(Baseline!$H:$H,Police!$B:$B,Baseline!AJ:AJ)</f>
        <v>518900</v>
      </c>
      <c r="AE29" s="104">
        <f>SUMIF(Baseline!$H:$H,Police!$B:$B,Baseline!AK:AK)</f>
        <v>574390</v>
      </c>
      <c r="AF29" s="104">
        <f>SUMIF(Baseline!$H:$H,Police!$B:$B,Baseline!AL:AL)</f>
        <v>146022</v>
      </c>
      <c r="AG29" s="104">
        <f>SUMIF(Baseline!$H:$H,Police!$B:$B,Baseline!AM:AM)</f>
        <v>24738.39</v>
      </c>
      <c r="AH29" s="104">
        <f>SUMIF(Baseline!$H:$H,Police!$B:$B,Baseline!AN:AN)</f>
        <v>0</v>
      </c>
      <c r="AI29" s="104">
        <f>SUMIF(Baseline!$H:$H,Police!$B:$B,Baseline!AO:AO)</f>
        <v>0</v>
      </c>
      <c r="AJ29" s="104">
        <f>SUMIF(Baseline!$H:$H,Police!$B:$B,Baseline!AP:AP)</f>
        <v>0</v>
      </c>
      <c r="AK29" s="104">
        <f>SUMIF(Baseline!$H:$H,Police!$B:$B,Baseline!AQ:AQ)</f>
        <v>0</v>
      </c>
      <c r="AL29" s="24">
        <f t="shared" ref="AL29:AL30" si="47">+AD29-Y29</f>
        <v>94531.75</v>
      </c>
      <c r="AM29" s="26">
        <f t="shared" ref="AM29:AM31" si="48">IFERROR((AL29/Y29),0)</f>
        <v>0.22275877142081199</v>
      </c>
      <c r="AN29" s="216"/>
    </row>
    <row r="30" spans="1:40" x14ac:dyDescent="0.25">
      <c r="A30" s="23"/>
      <c r="B30" s="23" t="s">
        <v>1398</v>
      </c>
      <c r="C30" s="2"/>
      <c r="D30" s="2"/>
      <c r="E30" s="29" t="s">
        <v>92</v>
      </c>
      <c r="G30" s="24">
        <f>SUMIF(Baseline!$H:$H,Police!$B:$B,Baseline!O:O)</f>
        <v>94342.45</v>
      </c>
      <c r="I30" s="24">
        <f>SUMIF(Baseline!$H:$H,Police!B:B,Baseline!R:R)</f>
        <v>35500</v>
      </c>
      <c r="J30" s="24">
        <f>SUMIF(Baseline!$H:$H,Police!$B:$B,Baseline!S:S)</f>
        <v>0</v>
      </c>
      <c r="K30" s="24">
        <f>SUMIF(Baseline!$H:$H,Police!$B:$B,Baseline!T:T)</f>
        <v>0</v>
      </c>
      <c r="L30" s="24">
        <f>SUMIF(Baseline!$H:$H,Police!$B:$B,Baseline!U:U)</f>
        <v>0</v>
      </c>
      <c r="M30" s="24">
        <f>SUMIF(Baseline!$H:$H,Police!$B:$B,Baseline!V:V)</f>
        <v>0</v>
      </c>
      <c r="N30" s="24">
        <f>SUMIF(Baseline!$H:$H,Police!$B:$B,Baseline!W:W)</f>
        <v>0</v>
      </c>
      <c r="O30" s="24">
        <f>SUMIF(Baseline!$H:$H,Police!$B:$B,Baseline!X:X)</f>
        <v>0</v>
      </c>
      <c r="P30" s="24">
        <f t="shared" si="44"/>
        <v>0</v>
      </c>
      <c r="Q30" s="26">
        <f t="shared" si="45"/>
        <v>0</v>
      </c>
      <c r="S30" s="24">
        <f>SUMIF(Baseline!$H:$H,Police!$B:$B,Baseline!AA:AA)</f>
        <v>0</v>
      </c>
      <c r="T30" s="24">
        <f>SUMIF(Baseline!$H:$H,Police!$B:$B,Baseline!AB:AB)</f>
        <v>0</v>
      </c>
      <c r="U30" s="24">
        <f>SUMIF(Baseline!$H:$H,Police!$B:$B,Baseline!AC:AC)</f>
        <v>0</v>
      </c>
      <c r="V30" s="24">
        <f>SUMIF(Baseline!$H:$H,Police!$B:$B,Baseline!AD:AD)</f>
        <v>0</v>
      </c>
      <c r="W30" s="24">
        <f>SUMIF(Baseline!$H:$H,Police!$B:$B,Baseline!AE:AE)</f>
        <v>0</v>
      </c>
      <c r="X30" s="24">
        <f>SUMIF(Baseline!$H:$H,Police!$B:$B,Baseline!AF:AF)</f>
        <v>0</v>
      </c>
      <c r="Y30" s="24">
        <f>SUMIF(Baseline!$H:$H,Police!$B:$B,Baseline!AG:AG)</f>
        <v>0</v>
      </c>
      <c r="Z30" s="24">
        <f t="shared" si="46"/>
        <v>0</v>
      </c>
      <c r="AA30" s="26">
        <f t="shared" si="41"/>
        <v>0</v>
      </c>
      <c r="AB30" s="87"/>
      <c r="AD30" s="104">
        <f>SUMIF(Baseline!$H:$H,Police!$B:$B,Baseline!AJ:AJ)</f>
        <v>0</v>
      </c>
      <c r="AE30" s="104">
        <f>SUMIF(Baseline!$H:$H,Police!$B:$B,Baseline!AK:AK)</f>
        <v>0</v>
      </c>
      <c r="AF30" s="104">
        <f>SUMIF(Baseline!$H:$H,Police!$B:$B,Baseline!AL:AL)</f>
        <v>0</v>
      </c>
      <c r="AG30" s="104">
        <f>SUMIF(Baseline!$H:$H,Police!$B:$B,Baseline!AM:AM)</f>
        <v>0</v>
      </c>
      <c r="AH30" s="104">
        <f>SUMIF(Baseline!$H:$H,Police!$B:$B,Baseline!AN:AN)</f>
        <v>0</v>
      </c>
      <c r="AI30" s="104">
        <f>SUMIF(Baseline!$H:$H,Police!$B:$B,Baseline!AO:AO)</f>
        <v>0</v>
      </c>
      <c r="AJ30" s="104">
        <f>SUMIF(Baseline!$H:$H,Police!$B:$B,Baseline!AP:AP)</f>
        <v>0</v>
      </c>
      <c r="AK30" s="104">
        <f>SUMIF(Baseline!$H:$H,Police!$B:$B,Baseline!AQ:AQ)</f>
        <v>0</v>
      </c>
      <c r="AL30" s="24">
        <f t="shared" si="47"/>
        <v>0</v>
      </c>
      <c r="AM30" s="26">
        <f t="shared" si="48"/>
        <v>0</v>
      </c>
      <c r="AN30" s="216"/>
    </row>
    <row r="31" spans="1:40" ht="14.25" customHeight="1" x14ac:dyDescent="0.25">
      <c r="C31" s="10"/>
      <c r="D31" s="10"/>
      <c r="E31" s="13"/>
      <c r="G31" s="28">
        <f>SUM(G27:G30)</f>
        <v>9080335.0699999966</v>
      </c>
      <c r="I31" s="28">
        <f>SUM(I27:I30)</f>
        <v>9519230</v>
      </c>
      <c r="J31" s="28">
        <f t="shared" ref="J31:O31" si="49">SUM(J27:J30)</f>
        <v>9606375</v>
      </c>
      <c r="K31" s="28">
        <f t="shared" si="49"/>
        <v>0</v>
      </c>
      <c r="L31" s="28">
        <f t="shared" si="49"/>
        <v>0</v>
      </c>
      <c r="M31" s="28">
        <f t="shared" si="49"/>
        <v>0</v>
      </c>
      <c r="N31" s="28">
        <f t="shared" si="49"/>
        <v>7439120.8400000008</v>
      </c>
      <c r="O31" s="28">
        <f t="shared" si="49"/>
        <v>7439120.8400000008</v>
      </c>
      <c r="P31" s="28">
        <f t="shared" ref="P31" si="50">SUM(P28:P30)</f>
        <v>18203.700000000048</v>
      </c>
      <c r="Q31" s="26">
        <f t="shared" si="45"/>
        <v>2.4470230275221668E-3</v>
      </c>
      <c r="S31" s="28">
        <f t="shared" ref="S31" si="51">SUM(S27:S30)</f>
        <v>9048167</v>
      </c>
      <c r="T31" s="28">
        <f t="shared" ref="T31" si="52">SUM(T27:T30)</f>
        <v>9311444</v>
      </c>
      <c r="U31" s="28">
        <f t="shared" ref="U31" si="53">SUM(U27:U30)</f>
        <v>0</v>
      </c>
      <c r="V31" s="28">
        <f t="shared" ref="V31" si="54">SUM(V27:V30)</f>
        <v>0</v>
      </c>
      <c r="W31" s="28">
        <f t="shared" ref="W31" si="55">SUM(W27:W30)</f>
        <v>0</v>
      </c>
      <c r="X31" s="28">
        <f t="shared" ref="X31" si="56">SUM(X27:X30)</f>
        <v>8932925.7100000009</v>
      </c>
      <c r="Y31" s="28">
        <f t="shared" ref="Y31:Z31" si="57">SUM(Y27:Y30)</f>
        <v>8932925.7100000009</v>
      </c>
      <c r="Z31" s="28">
        <f t="shared" si="57"/>
        <v>378518.28999999916</v>
      </c>
      <c r="AA31" s="77">
        <f t="shared" si="41"/>
        <v>4.0650868973705817E-2</v>
      </c>
      <c r="AB31" s="98"/>
      <c r="AD31" s="28">
        <f t="shared" ref="AD31" si="58">SUM(AD27:AD30)</f>
        <v>9318432</v>
      </c>
      <c r="AE31" s="28">
        <f t="shared" ref="AE31:AG31" si="59">SUM(AE27:AE30)</f>
        <v>9373922</v>
      </c>
      <c r="AF31" s="28">
        <f t="shared" si="59"/>
        <v>164022</v>
      </c>
      <c r="AG31" s="28">
        <f t="shared" si="59"/>
        <v>2209327.2200000002</v>
      </c>
      <c r="AH31" s="28">
        <f t="shared" ref="AH31" si="60">SUM(AH27:AH30)</f>
        <v>0</v>
      </c>
      <c r="AI31" s="28">
        <f t="shared" ref="AI31" si="61">SUM(AI27:AI30)</f>
        <v>0</v>
      </c>
      <c r="AJ31" s="28">
        <f t="shared" ref="AJ31" si="62">SUM(AJ27:AJ30)</f>
        <v>0</v>
      </c>
      <c r="AK31" s="28">
        <f t="shared" ref="AK31" si="63">SUM(AK27:AK30)</f>
        <v>0</v>
      </c>
      <c r="AL31" s="28">
        <f t="shared" ref="AL31" si="64">SUM(AL27:AL30)</f>
        <v>385506.28999999916</v>
      </c>
      <c r="AM31" s="26">
        <f t="shared" si="48"/>
        <v>4.3155658349250857E-2</v>
      </c>
    </row>
    <row r="32" spans="1:40" x14ac:dyDescent="0.25">
      <c r="C32" s="1"/>
      <c r="D32" s="10" t="s">
        <v>1916</v>
      </c>
      <c r="E32" s="25"/>
      <c r="G32" s="24"/>
      <c r="I32" s="24"/>
      <c r="J32" s="24"/>
      <c r="K32" s="24"/>
      <c r="L32" s="24"/>
      <c r="M32" s="24"/>
      <c r="N32" s="24"/>
      <c r="O32" s="24"/>
      <c r="P32" s="24"/>
      <c r="S32" s="24"/>
      <c r="T32" s="24"/>
      <c r="U32" s="24"/>
      <c r="V32" s="24"/>
      <c r="W32" s="24"/>
      <c r="X32" s="24"/>
      <c r="Y32" s="24"/>
      <c r="Z32" s="24"/>
      <c r="AB32" s="98"/>
      <c r="AD32" s="104"/>
      <c r="AE32" s="24"/>
      <c r="AF32" s="24"/>
      <c r="AG32" s="24"/>
      <c r="AH32" s="24"/>
      <c r="AI32" s="24"/>
      <c r="AJ32" s="24"/>
      <c r="AK32" s="24"/>
      <c r="AL32" s="24"/>
    </row>
    <row r="33" spans="1:40" x14ac:dyDescent="0.25">
      <c r="A33" s="23"/>
      <c r="B33" s="23" t="s">
        <v>1399</v>
      </c>
      <c r="C33" s="10"/>
      <c r="D33" s="10"/>
      <c r="E33" s="13" t="s">
        <v>91</v>
      </c>
      <c r="G33" s="24">
        <f>SUMIF(Baseline!$H:$H,Police!$B:$B,Baseline!O:O)</f>
        <v>1787217.6800000002</v>
      </c>
      <c r="I33" s="24">
        <f>SUMIF(Baseline!$H:$H,Police!$B:$B,Baseline!R:R)</f>
        <v>2089160</v>
      </c>
      <c r="J33" s="24">
        <f>SUMIF(Baseline!$H:$H,Police!$B:$B,Baseline!S:S)</f>
        <v>2089160</v>
      </c>
      <c r="K33" s="24">
        <f>SUMIF(Baseline!$H:$H,Police!$B:$B,Baseline!T:T)</f>
        <v>0</v>
      </c>
      <c r="L33" s="24">
        <f>SUMIF(Baseline!$H:$H,Police!$B:$B,Baseline!U:U)</f>
        <v>0</v>
      </c>
      <c r="M33" s="24">
        <f>SUMIF(Baseline!$H:$H,Police!$B:$B,Baseline!V:V)</f>
        <v>0</v>
      </c>
      <c r="N33" s="24">
        <f>SUMIF(Baseline!$H:$H,Police!$B:$B,Baseline!W:W)</f>
        <v>3664570.45</v>
      </c>
      <c r="O33" s="24">
        <f>SUMIF(Baseline!$H:$H,Police!$B:$B,Baseline!X:X)</f>
        <v>3664570.45</v>
      </c>
      <c r="P33" s="24"/>
      <c r="S33" s="24">
        <f>SUMIF(Baseline!$H:$H,Police!$B:$B,Baseline!AA:AA)</f>
        <v>2950845</v>
      </c>
      <c r="T33" s="24">
        <f>SUMIF(Baseline!$H:$H,Police!$B:$B,Baseline!AB:AB)</f>
        <v>2950845</v>
      </c>
      <c r="U33" s="24">
        <f>SUMIF(Baseline!$H:$H,Police!$B:$B,Baseline!AC:AC)</f>
        <v>0</v>
      </c>
      <c r="V33" s="24">
        <f>SUMIF(Baseline!$H:$H,Police!$B:$B,Baseline!AD:AD)</f>
        <v>0</v>
      </c>
      <c r="W33" s="24">
        <f>SUMIF(Baseline!$H:$H,Police!$B:$B,Baseline!AE:AE)</f>
        <v>0</v>
      </c>
      <c r="X33" s="24">
        <f>SUMIF(Baseline!$H:$H,Police!$B:$B,Baseline!AF:AF)</f>
        <v>2839575.6699999995</v>
      </c>
      <c r="Y33" s="24">
        <f>SUMIF(Baseline!$H:$H,Police!$B:$B,Baseline!AG:AG)</f>
        <v>2839575.6699999995</v>
      </c>
      <c r="Z33" s="24">
        <f t="shared" ref="Z33" si="65">+T33-Y33</f>
        <v>111269.33000000054</v>
      </c>
      <c r="AA33" s="26">
        <f t="shared" ref="AA33" si="66">IFERROR((Z33/T33),0)</f>
        <v>3.7707615954074354E-2</v>
      </c>
      <c r="AB33" s="87"/>
      <c r="AD33" s="104">
        <f>SUMIF(Baseline!$H:$H,Police!$B:$B,Baseline!AJ:AJ)</f>
        <v>3006960</v>
      </c>
      <c r="AE33" s="104">
        <f>SUMIF(Baseline!$H:$H,Police!$B:$B,Baseline!AK:AK)</f>
        <v>3006960</v>
      </c>
      <c r="AF33" s="104">
        <f>SUMIF(Baseline!$H:$H,Police!$B:$B,Baseline!AL:AL)</f>
        <v>250000</v>
      </c>
      <c r="AG33" s="104">
        <f>SUMIF(Baseline!$H:$H,Police!$B:$B,Baseline!AM:AM)</f>
        <v>694232.76</v>
      </c>
      <c r="AH33" s="104">
        <f>SUMIF(Baseline!$H:$H,Police!$B:$B,Baseline!AN:AN)</f>
        <v>0</v>
      </c>
      <c r="AI33" s="104">
        <f>SUMIF(Baseline!$H:$H,Police!$B:$B,Baseline!AO:AO)</f>
        <v>0</v>
      </c>
      <c r="AJ33" s="104">
        <f>SUMIF(Baseline!$H:$H,Police!$B:$B,Baseline!AP:AP)</f>
        <v>0</v>
      </c>
      <c r="AK33" s="104">
        <f>SUMIF(Baseline!$H:$H,Police!$B:$B,Baseline!AQ:AQ)</f>
        <v>0</v>
      </c>
      <c r="AL33" s="24"/>
      <c r="AN33" s="26"/>
    </row>
    <row r="34" spans="1:40" x14ac:dyDescent="0.25">
      <c r="A34" s="23"/>
      <c r="B34" s="23" t="s">
        <v>1400</v>
      </c>
      <c r="C34" s="10"/>
      <c r="D34" s="10"/>
      <c r="E34" s="13" t="s">
        <v>320</v>
      </c>
      <c r="G34" s="24">
        <f>SUMIF(Baseline!$H:$H,Police!$B:$B,Baseline!O:O)</f>
        <v>56018.89</v>
      </c>
      <c r="I34" s="24">
        <f>SUMIF(Baseline!$H:$H,Police!$B:$B,Baseline!R:R)</f>
        <v>45000</v>
      </c>
      <c r="J34" s="24">
        <f>SUMIF(Baseline!$H:$H,Police!$B:$B,Baseline!S:S)</f>
        <v>45000</v>
      </c>
      <c r="K34" s="24">
        <f>SUMIF(Baseline!$H:$H,Police!$B:$B,Baseline!T:T)</f>
        <v>0</v>
      </c>
      <c r="L34" s="24">
        <f>SUMIF(Baseline!$H:$H,Police!$B:$B,Baseline!U:U)</f>
        <v>0</v>
      </c>
      <c r="M34" s="24">
        <f>SUMIF(Baseline!$H:$H,Police!$B:$B,Baseline!V:V)</f>
        <v>0</v>
      </c>
      <c r="N34" s="24">
        <f>SUMIF(Baseline!$H:$H,Police!$B:$B,Baseline!W:W)</f>
        <v>48400.04</v>
      </c>
      <c r="O34" s="24">
        <f>SUMIF(Baseline!$H:$H,Police!$B:$B,Baseline!X:X)</f>
        <v>48400.04</v>
      </c>
      <c r="P34" s="24">
        <f t="shared" ref="P34:P36" si="67">+J34-O34</f>
        <v>-3400.0400000000009</v>
      </c>
      <c r="Q34" s="26">
        <f t="shared" ref="Q34:Q37" si="68">IFERROR((P34/O34),0)</f>
        <v>-7.0248702273799785E-2</v>
      </c>
      <c r="S34" s="24">
        <f>SUMIF(Baseline!$H:$H,Police!$B:$B,Baseline!AA:AA)</f>
        <v>45000</v>
      </c>
      <c r="T34" s="24">
        <f>SUMIF(Baseline!$H:$H,Police!$B:$B,Baseline!AB:AB)</f>
        <v>45000</v>
      </c>
      <c r="U34" s="24">
        <f>SUMIF(Baseline!$H:$H,Police!$B:$B,Baseline!AC:AC)</f>
        <v>0</v>
      </c>
      <c r="V34" s="24">
        <f>SUMIF(Baseline!$H:$H,Police!$B:$B,Baseline!AD:AD)</f>
        <v>0</v>
      </c>
      <c r="W34" s="24">
        <f>SUMIF(Baseline!$H:$H,Police!$B:$B,Baseline!AE:AE)</f>
        <v>0</v>
      </c>
      <c r="X34" s="24">
        <f>SUMIF(Baseline!$H:$H,Police!$B:$B,Baseline!AF:AF)</f>
        <v>38292.9</v>
      </c>
      <c r="Y34" s="24">
        <f>SUMIF(Baseline!$H:$H,Police!$B:$B,Baseline!AG:AG)</f>
        <v>38292.9</v>
      </c>
      <c r="Z34" s="24">
        <f t="shared" ref="Z34:Z36" si="69">+T34-Y34</f>
        <v>6707.0999999999985</v>
      </c>
      <c r="AA34" s="26">
        <f t="shared" ref="AA34:AA37" si="70">IFERROR((Z34/T34),0)</f>
        <v>0.14904666666666663</v>
      </c>
      <c r="AB34" s="87"/>
      <c r="AD34" s="104">
        <f>SUMIF(Baseline!$H:$H,Police!$B:$B,Baseline!AJ:AJ)</f>
        <v>45000</v>
      </c>
      <c r="AE34" s="104">
        <f>SUMIF(Baseline!$H:$H,Police!$B:$B,Baseline!AK:AK)</f>
        <v>45000</v>
      </c>
      <c r="AF34" s="104">
        <f>SUMIF(Baseline!$H:$H,Police!$B:$B,Baseline!AL:AL)</f>
        <v>0</v>
      </c>
      <c r="AG34" s="104">
        <f>SUMIF(Baseline!$H:$H,Police!$B:$B,Baseline!AM:AM)</f>
        <v>5030.0600000000004</v>
      </c>
      <c r="AH34" s="104">
        <f>SUMIF(Baseline!$H:$H,Police!$B:$B,Baseline!AN:AN)</f>
        <v>0</v>
      </c>
      <c r="AI34" s="104">
        <f>SUMIF(Baseline!$H:$H,Police!$B:$B,Baseline!AO:AO)</f>
        <v>0</v>
      </c>
      <c r="AJ34" s="104">
        <f>SUMIF(Baseline!$H:$H,Police!$B:$B,Baseline!AP:AP)</f>
        <v>0</v>
      </c>
      <c r="AK34" s="104">
        <f>SUMIF(Baseline!$H:$H,Police!$B:$B,Baseline!AQ:AQ)</f>
        <v>0</v>
      </c>
      <c r="AL34" s="24">
        <f t="shared" ref="AL34:AL36" si="71">+AD34-Y34</f>
        <v>6707.0999999999985</v>
      </c>
      <c r="AM34" s="26">
        <f t="shared" ref="AM34:AM37" si="72">IFERROR((AL34/Y34),0)</f>
        <v>0.17515257397585449</v>
      </c>
      <c r="AN34" s="26"/>
    </row>
    <row r="35" spans="1:40" x14ac:dyDescent="0.25">
      <c r="A35" s="23"/>
      <c r="B35" s="23" t="s">
        <v>1401</v>
      </c>
      <c r="C35" s="10"/>
      <c r="D35" s="4"/>
      <c r="E35" s="13" t="s">
        <v>324</v>
      </c>
      <c r="G35" s="24">
        <f>SUMIF(Baseline!$H:$H,Police!$B:$B,Baseline!O:O)</f>
        <v>15429.69</v>
      </c>
      <c r="I35" s="24">
        <f>SUMIF(Baseline!$H:$H,Police!$B:$B,Baseline!R:R)</f>
        <v>15500</v>
      </c>
      <c r="J35" s="24">
        <f>SUMIF(Baseline!$H:$H,Police!$B:$B,Baseline!S:S)</f>
        <v>13291</v>
      </c>
      <c r="K35" s="24">
        <f>SUMIF(Baseline!$H:$H,Police!$B:$B,Baseline!T:T)</f>
        <v>0</v>
      </c>
      <c r="L35" s="24">
        <f>SUMIF(Baseline!$H:$H,Police!$B:$B,Baseline!U:U)</f>
        <v>0</v>
      </c>
      <c r="M35" s="24">
        <f>SUMIF(Baseline!$H:$H,Police!$B:$B,Baseline!V:V)</f>
        <v>0</v>
      </c>
      <c r="N35" s="24">
        <f>SUMIF(Baseline!$H:$H,Police!$B:$B,Baseline!W:W)</f>
        <v>8796.89</v>
      </c>
      <c r="O35" s="24">
        <f>SUMIF(Baseline!$H:$H,Police!$B:$B,Baseline!X:X)</f>
        <v>8796.89</v>
      </c>
      <c r="P35" s="24">
        <f t="shared" si="67"/>
        <v>4494.1100000000006</v>
      </c>
      <c r="Q35" s="26">
        <f t="shared" si="68"/>
        <v>0.51087486600378096</v>
      </c>
      <c r="S35" s="24">
        <f>SUMIF(Baseline!$H:$H,Police!$B:$B,Baseline!AA:AA)</f>
        <v>13000</v>
      </c>
      <c r="T35" s="24">
        <f>SUMIF(Baseline!$H:$H,Police!$B:$B,Baseline!AB:AB)</f>
        <v>13098</v>
      </c>
      <c r="U35" s="24">
        <f>SUMIF(Baseline!$H:$H,Police!$B:$B,Baseline!AC:AC)</f>
        <v>0</v>
      </c>
      <c r="V35" s="24">
        <f>SUMIF(Baseline!$H:$H,Police!$B:$B,Baseline!AD:AD)</f>
        <v>0</v>
      </c>
      <c r="W35" s="24">
        <f>SUMIF(Baseline!$H:$H,Police!$B:$B,Baseline!AE:AE)</f>
        <v>0</v>
      </c>
      <c r="X35" s="24">
        <f>SUMIF(Baseline!$H:$H,Police!$B:$B,Baseline!AF:AF)</f>
        <v>13101.14</v>
      </c>
      <c r="Y35" s="24">
        <f>SUMIF(Baseline!$H:$H,Police!$B:$B,Baseline!AG:AG)</f>
        <v>13101.14</v>
      </c>
      <c r="Z35" s="24">
        <f t="shared" si="69"/>
        <v>-3.1399999999994179</v>
      </c>
      <c r="AA35" s="26">
        <f t="shared" si="70"/>
        <v>-2.3973125668036479E-4</v>
      </c>
      <c r="AB35" s="87"/>
      <c r="AD35" s="104">
        <f>SUMIF(Baseline!$H:$H,Police!$B:$B,Baseline!AJ:AJ)</f>
        <v>13000</v>
      </c>
      <c r="AE35" s="104">
        <f>SUMIF(Baseline!$H:$H,Police!$B:$B,Baseline!AK:AK)</f>
        <v>15111</v>
      </c>
      <c r="AF35" s="104">
        <f>SUMIF(Baseline!$H:$H,Police!$B:$B,Baseline!AL:AL)</f>
        <v>15000</v>
      </c>
      <c r="AG35" s="104">
        <f>SUMIF(Baseline!$H:$H,Police!$B:$B,Baseline!AM:AM)</f>
        <v>752.03</v>
      </c>
      <c r="AH35" s="104">
        <f>SUMIF(Baseline!$H:$H,Police!$B:$B,Baseline!AN:AN)</f>
        <v>0</v>
      </c>
      <c r="AI35" s="104">
        <f>SUMIF(Baseline!$H:$H,Police!$B:$B,Baseline!AO:AO)</f>
        <v>0</v>
      </c>
      <c r="AJ35" s="104">
        <f>SUMIF(Baseline!$H:$H,Police!$B:$B,Baseline!AP:AP)</f>
        <v>0</v>
      </c>
      <c r="AK35" s="104">
        <f>SUMIF(Baseline!$H:$H,Police!$B:$B,Baseline!AQ:AQ)</f>
        <v>0</v>
      </c>
      <c r="AL35" s="24">
        <f t="shared" si="71"/>
        <v>-101.13999999999942</v>
      </c>
      <c r="AM35" s="26">
        <f t="shared" si="72"/>
        <v>-7.7199388755481903E-3</v>
      </c>
      <c r="AN35" s="26"/>
    </row>
    <row r="36" spans="1:40" x14ac:dyDescent="0.25">
      <c r="A36" s="23"/>
      <c r="B36" s="23" t="s">
        <v>1402</v>
      </c>
      <c r="C36" s="10"/>
      <c r="D36" s="10"/>
      <c r="E36" s="13" t="s">
        <v>92</v>
      </c>
      <c r="G36" s="24">
        <f>SUMIF(Baseline!$H:$H,Police!$B:$B,Baseline!O:O)</f>
        <v>0</v>
      </c>
      <c r="I36" s="24">
        <f>SUMIF(Baseline!$H:$H,Police!$B:$B,Baseline!R:R)</f>
        <v>0</v>
      </c>
      <c r="J36" s="24">
        <f>SUMIF(Baseline!$H:$H,Police!$B:$B,Baseline!S:S)</f>
        <v>19602</v>
      </c>
      <c r="K36" s="24">
        <f>SUMIF(Baseline!$H:$H,Police!$B:$B,Baseline!T:T)</f>
        <v>0</v>
      </c>
      <c r="L36" s="24">
        <f>SUMIF(Baseline!$H:$H,Police!$B:$B,Baseline!U:U)</f>
        <v>0</v>
      </c>
      <c r="M36" s="24">
        <f>SUMIF(Baseline!$H:$H,Police!$B:$B,Baseline!V:V)</f>
        <v>0</v>
      </c>
      <c r="N36" s="24">
        <f>SUMIF(Baseline!$H:$H,Police!$B:$B,Baseline!W:W)</f>
        <v>19601.16</v>
      </c>
      <c r="O36" s="24">
        <f>SUMIF(Baseline!$H:$H,Police!$B:$B,Baseline!X:X)</f>
        <v>19601.16</v>
      </c>
      <c r="P36" s="24">
        <f t="shared" si="67"/>
        <v>0.84000000000014552</v>
      </c>
      <c r="Q36" s="26">
        <f t="shared" si="68"/>
        <v>4.2854606564108735E-5</v>
      </c>
      <c r="S36" s="24">
        <f>SUMIF(Baseline!$H:$H,Police!$B:$B,Baseline!AA:AA)</f>
        <v>0</v>
      </c>
      <c r="T36" s="24">
        <f>SUMIF(Baseline!$H:$H,Police!$B:$B,Baseline!AB:AB)</f>
        <v>0</v>
      </c>
      <c r="U36" s="24">
        <f>SUMIF(Baseline!$H:$H,Police!$B:$B,Baseline!AC:AC)</f>
        <v>0</v>
      </c>
      <c r="V36" s="24">
        <f>SUMIF(Baseline!$H:$H,Police!$B:$B,Baseline!AD:AD)</f>
        <v>0</v>
      </c>
      <c r="W36" s="24">
        <f>SUMIF(Baseline!$H:$H,Police!$B:$B,Baseline!AE:AE)</f>
        <v>0</v>
      </c>
      <c r="X36" s="24">
        <f>SUMIF(Baseline!$H:$H,Police!$B:$B,Baseline!AF:AF)</f>
        <v>0</v>
      </c>
      <c r="Y36" s="24">
        <f>SUMIF(Baseline!$H:$H,Police!$B:$B,Baseline!AG:AG)</f>
        <v>0</v>
      </c>
      <c r="Z36" s="24">
        <f t="shared" si="69"/>
        <v>0</v>
      </c>
      <c r="AA36" s="26">
        <f t="shared" si="70"/>
        <v>0</v>
      </c>
      <c r="AB36" s="87"/>
      <c r="AD36" s="104">
        <f>SUMIF(Baseline!$H:$H,Police!$B:$B,Baseline!AJ:AJ)</f>
        <v>0</v>
      </c>
      <c r="AE36" s="104">
        <f>SUMIF(Baseline!$H:$H,Police!$B:$B,Baseline!AK:AK)</f>
        <v>0</v>
      </c>
      <c r="AF36" s="104">
        <f>SUMIF(Baseline!$H:$H,Police!$B:$B,Baseline!AL:AL)</f>
        <v>0</v>
      </c>
      <c r="AG36" s="104">
        <f>SUMIF(Baseline!$H:$H,Police!$B:$B,Baseline!AM:AM)</f>
        <v>0</v>
      </c>
      <c r="AH36" s="104">
        <f>SUMIF(Baseline!$H:$H,Police!$B:$B,Baseline!AN:AN)</f>
        <v>0</v>
      </c>
      <c r="AI36" s="104">
        <f>SUMIF(Baseline!$H:$H,Police!$B:$B,Baseline!AO:AO)</f>
        <v>0</v>
      </c>
      <c r="AJ36" s="104">
        <f>SUMIF(Baseline!$H:$H,Police!$B:$B,Baseline!AP:AP)</f>
        <v>0</v>
      </c>
      <c r="AK36" s="104">
        <f>SUMIF(Baseline!$H:$H,Police!$B:$B,Baseline!AQ:AQ)</f>
        <v>0</v>
      </c>
      <c r="AL36" s="24">
        <f t="shared" si="71"/>
        <v>0</v>
      </c>
      <c r="AM36" s="26">
        <f t="shared" si="72"/>
        <v>0</v>
      </c>
      <c r="AN36" s="26"/>
    </row>
    <row r="37" spans="1:40" x14ac:dyDescent="0.25">
      <c r="C37" s="10"/>
      <c r="D37" s="10"/>
      <c r="E37" s="13"/>
      <c r="G37" s="28">
        <f>SUM(G33:G36)</f>
        <v>1858666.26</v>
      </c>
      <c r="I37" s="28">
        <f t="shared" ref="I37:O37" si="73">SUM(I33:I36)</f>
        <v>2149660</v>
      </c>
      <c r="J37" s="28">
        <f t="shared" si="73"/>
        <v>2167053</v>
      </c>
      <c r="K37" s="28">
        <f t="shared" si="73"/>
        <v>0</v>
      </c>
      <c r="L37" s="28">
        <f t="shared" si="73"/>
        <v>0</v>
      </c>
      <c r="M37" s="28">
        <f t="shared" si="73"/>
        <v>0</v>
      </c>
      <c r="N37" s="28">
        <f t="shared" si="73"/>
        <v>3741368.5400000005</v>
      </c>
      <c r="O37" s="28">
        <f t="shared" si="73"/>
        <v>3741368.5400000005</v>
      </c>
      <c r="P37" s="28">
        <f>SUM(P34:P36)</f>
        <v>1094.9099999999999</v>
      </c>
      <c r="Q37" s="26">
        <f t="shared" si="68"/>
        <v>2.9264959821359907E-4</v>
      </c>
      <c r="S37" s="28">
        <f>SUM(S33:S36)</f>
        <v>3008845</v>
      </c>
      <c r="T37" s="28">
        <f t="shared" ref="T37:Z37" si="74">SUM(T33:T36)</f>
        <v>3008943</v>
      </c>
      <c r="U37" s="28">
        <f t="shared" si="74"/>
        <v>0</v>
      </c>
      <c r="V37" s="28">
        <f t="shared" si="74"/>
        <v>0</v>
      </c>
      <c r="W37" s="28">
        <f t="shared" si="74"/>
        <v>0</v>
      </c>
      <c r="X37" s="28">
        <f t="shared" si="74"/>
        <v>2890969.7099999995</v>
      </c>
      <c r="Y37" s="28">
        <f t="shared" si="74"/>
        <v>2890969.7099999995</v>
      </c>
      <c r="Z37" s="28">
        <f t="shared" si="74"/>
        <v>117973.29000000055</v>
      </c>
      <c r="AA37" s="77">
        <f t="shared" si="70"/>
        <v>3.920755228663373E-2</v>
      </c>
      <c r="AB37" s="26"/>
      <c r="AD37" s="28">
        <f t="shared" ref="AD37" si="75">SUM(AD33:AD36)</f>
        <v>3064960</v>
      </c>
      <c r="AE37" s="28">
        <f t="shared" ref="AE37:AG37" si="76">SUM(AE33:AE36)</f>
        <v>3067071</v>
      </c>
      <c r="AF37" s="28">
        <f t="shared" si="76"/>
        <v>265000</v>
      </c>
      <c r="AG37" s="28">
        <f t="shared" si="76"/>
        <v>700014.85000000009</v>
      </c>
      <c r="AH37" s="28">
        <f t="shared" ref="AH37" si="77">SUM(AH33:AH36)</f>
        <v>0</v>
      </c>
      <c r="AI37" s="28">
        <f t="shared" ref="AI37" si="78">SUM(AI33:AI36)</f>
        <v>0</v>
      </c>
      <c r="AJ37" s="28">
        <f t="shared" ref="AJ37" si="79">SUM(AJ33:AJ36)</f>
        <v>0</v>
      </c>
      <c r="AK37" s="28">
        <f t="shared" ref="AK37" si="80">SUM(AK33:AK36)</f>
        <v>0</v>
      </c>
      <c r="AL37" s="28">
        <f t="shared" ref="AL37" si="81">SUM(AL33:AL36)</f>
        <v>6605.9599999999991</v>
      </c>
      <c r="AM37" s="26">
        <f t="shared" si="72"/>
        <v>2.2850325885981006E-3</v>
      </c>
      <c r="AN37" s="26"/>
    </row>
    <row r="38" spans="1:40" x14ac:dyDescent="0.25">
      <c r="A38" s="23"/>
      <c r="B38" s="17"/>
      <c r="E38" s="5"/>
      <c r="I38" s="4"/>
      <c r="S38" s="4"/>
      <c r="AB38" s="26"/>
      <c r="AD38" s="98"/>
      <c r="AN38" s="26"/>
    </row>
    <row r="39" spans="1:40" x14ac:dyDescent="0.25">
      <c r="C39" s="1"/>
      <c r="D39" s="10" t="s">
        <v>1917</v>
      </c>
      <c r="E39" s="25"/>
      <c r="G39" s="24"/>
      <c r="I39" s="24"/>
      <c r="J39" s="24"/>
      <c r="K39" s="24"/>
      <c r="L39" s="24"/>
      <c r="M39" s="24"/>
      <c r="N39" s="24"/>
      <c r="O39" s="24"/>
      <c r="P39" s="24"/>
      <c r="S39" s="24"/>
      <c r="T39" s="24"/>
      <c r="U39" s="24"/>
      <c r="V39" s="24"/>
      <c r="W39" s="24"/>
      <c r="X39" s="24"/>
      <c r="Y39" s="24"/>
      <c r="Z39" s="24"/>
      <c r="AB39" s="98"/>
      <c r="AD39" s="104"/>
      <c r="AE39" s="24"/>
      <c r="AF39" s="24"/>
      <c r="AG39" s="24"/>
      <c r="AH39" s="24"/>
      <c r="AI39" s="24"/>
      <c r="AJ39" s="24"/>
      <c r="AK39" s="24"/>
      <c r="AL39" s="24"/>
    </row>
    <row r="40" spans="1:40" x14ac:dyDescent="0.25">
      <c r="A40" s="23"/>
      <c r="B40" s="23" t="s">
        <v>1403</v>
      </c>
      <c r="C40" s="10"/>
      <c r="D40" s="10"/>
      <c r="E40" s="13" t="s">
        <v>91</v>
      </c>
      <c r="G40" s="24">
        <f>SUMIF(Baseline!$H:$H,Police!$B:$B,Baseline!O:O)</f>
        <v>570997.54</v>
      </c>
      <c r="I40" s="24">
        <f>SUMIF(Baseline!$H:$H,Police!$B:$B,Baseline!R:R)</f>
        <v>630510</v>
      </c>
      <c r="J40" s="24">
        <f>SUMIF(Baseline!$H:$H,Police!$B:$B,Baseline!S:S)</f>
        <v>636480</v>
      </c>
      <c r="K40" s="24">
        <f>SUMIF(Baseline!$H:$H,Police!$B:$B,Baseline!T:T)</f>
        <v>0</v>
      </c>
      <c r="L40" s="24">
        <f>SUMIF(Baseline!$H:$H,Police!$B:$B,Baseline!U:U)</f>
        <v>0</v>
      </c>
      <c r="M40" s="24">
        <f>SUMIF(Baseline!$H:$H,Police!$B:$B,Baseline!V:V)</f>
        <v>0</v>
      </c>
      <c r="N40" s="24">
        <f>SUMIF(Baseline!$H:$H,Police!$B:$B,Baseline!W:W)</f>
        <v>587601.27000000014</v>
      </c>
      <c r="O40" s="24">
        <f>SUMIF(Baseline!$H:$H,Police!$B:$B,Baseline!X:X)</f>
        <v>587601.27000000014</v>
      </c>
      <c r="P40" s="24"/>
      <c r="S40" s="24">
        <f>SUMIF(Baseline!$H:$H,Police!$B:$B,Baseline!AA:AA)</f>
        <v>638410</v>
      </c>
      <c r="T40" s="24">
        <f>SUMIF(Baseline!$H:$H,Police!$B:$B,Baseline!AB:AB)</f>
        <v>679150</v>
      </c>
      <c r="U40" s="24">
        <f>SUMIF(Baseline!$H:$H,Police!$B:$B,Baseline!AC:AC)</f>
        <v>0</v>
      </c>
      <c r="V40" s="24">
        <f>SUMIF(Baseline!$H:$H,Police!$B:$B,Baseline!AD:AD)</f>
        <v>0</v>
      </c>
      <c r="W40" s="24">
        <f>SUMIF(Baseline!$H:$H,Police!$B:$B,Baseline!AE:AE)</f>
        <v>0</v>
      </c>
      <c r="X40" s="24">
        <f>SUMIF(Baseline!$H:$H,Police!$B:$B,Baseline!AF:AF)</f>
        <v>576167.97999999986</v>
      </c>
      <c r="Y40" s="24">
        <f>SUMIF(Baseline!$H:$H,Police!$B:$B,Baseline!AG:AG)</f>
        <v>576167.97999999986</v>
      </c>
      <c r="Z40" s="24">
        <f t="shared" ref="Z40:Z43" si="82">+T40-Y40</f>
        <v>102982.02000000014</v>
      </c>
      <c r="AA40" s="26">
        <f t="shared" ref="AA40:AA44" si="83">IFERROR((Z40/T40),0)</f>
        <v>0.15163368917028658</v>
      </c>
      <c r="AB40" s="87"/>
      <c r="AD40" s="104">
        <f>SUMIF(Baseline!$H:$H,Police!$B:$B,Baseline!AJ:AJ)</f>
        <v>651375</v>
      </c>
      <c r="AE40" s="104">
        <f>SUMIF(Baseline!$H:$H,Police!$B:$B,Baseline!AK:AK)</f>
        <v>651375</v>
      </c>
      <c r="AF40" s="104">
        <f>SUMIF(Baseline!$H:$H,Police!$B:$B,Baseline!AL:AL)</f>
        <v>0</v>
      </c>
      <c r="AG40" s="104">
        <f>SUMIF(Baseline!$H:$H,Police!$B:$B,Baseline!AM:AM)</f>
        <v>164374.81</v>
      </c>
      <c r="AH40" s="104">
        <f>SUMIF(Baseline!$H:$H,Police!$B:$B,Baseline!AN:AN)</f>
        <v>0</v>
      </c>
      <c r="AI40" s="104">
        <f>SUMIF(Baseline!$H:$H,Police!$B:$B,Baseline!AO:AO)</f>
        <v>0</v>
      </c>
      <c r="AJ40" s="104">
        <f>SUMIF(Baseline!$H:$H,Police!$B:$B,Baseline!AP:AP)</f>
        <v>0</v>
      </c>
      <c r="AK40" s="104">
        <f>SUMIF(Baseline!$H:$H,Police!$B:$B,Baseline!AQ:AQ)</f>
        <v>0</v>
      </c>
      <c r="AL40" s="24">
        <f t="shared" ref="AL40:AL43" si="84">+AD40-Y40</f>
        <v>75207.020000000135</v>
      </c>
      <c r="AN40" s="26"/>
    </row>
    <row r="41" spans="1:40" x14ac:dyDescent="0.25">
      <c r="A41" s="23"/>
      <c r="B41" s="23" t="s">
        <v>1913</v>
      </c>
      <c r="C41" s="10"/>
      <c r="D41" s="10"/>
      <c r="E41" s="13" t="s">
        <v>320</v>
      </c>
      <c r="G41" s="24">
        <f>SUMIF(Baseline!$H:$H,Police!$B:$B,Baseline!O:O)</f>
        <v>0</v>
      </c>
      <c r="I41" s="24">
        <f>SUMIF(Baseline!$H:$H,Police!$B:$B,Baseline!R:R)</f>
        <v>0</v>
      </c>
      <c r="J41" s="24">
        <f>SUMIF(Baseline!$H:$H,Police!$B:$B,Baseline!S:S)</f>
        <v>0</v>
      </c>
      <c r="K41" s="24">
        <f>SUMIF(Baseline!$H:$H,Police!$B:$B,Baseline!T:T)</f>
        <v>0</v>
      </c>
      <c r="L41" s="24">
        <f>SUMIF(Baseline!$H:$H,Police!$B:$B,Baseline!U:U)</f>
        <v>0</v>
      </c>
      <c r="M41" s="24">
        <f>SUMIF(Baseline!$H:$H,Police!$B:$B,Baseline!V:V)</f>
        <v>0</v>
      </c>
      <c r="N41" s="24">
        <f>SUMIF(Baseline!$H:$H,Police!$B:$B,Baseline!W:W)</f>
        <v>0</v>
      </c>
      <c r="O41" s="24">
        <f>SUMIF(Baseline!$H:$H,Police!$B:$B,Baseline!X:X)</f>
        <v>0</v>
      </c>
      <c r="P41" s="24">
        <f t="shared" ref="P41:P43" si="85">+J41-O41</f>
        <v>0</v>
      </c>
      <c r="Q41" s="26">
        <f t="shared" ref="Q41:Q44" si="86">IFERROR((P41/O41),0)</f>
        <v>0</v>
      </c>
      <c r="S41" s="24">
        <f>SUMIF(Baseline!$H:$H,Police!$B:$B,Baseline!AA:AA)</f>
        <v>0</v>
      </c>
      <c r="T41" s="24">
        <f>SUMIF(Baseline!$H:$H,Police!$B:$B,Baseline!AB:AB)</f>
        <v>0</v>
      </c>
      <c r="U41" s="24">
        <f>SUMIF(Baseline!$H:$H,Police!$B:$B,Baseline!AC:AC)</f>
        <v>0</v>
      </c>
      <c r="V41" s="24">
        <f>SUMIF(Baseline!$H:$H,Police!$B:$B,Baseline!AD:AD)</f>
        <v>0</v>
      </c>
      <c r="W41" s="24">
        <f>SUMIF(Baseline!$H:$H,Police!$B:$B,Baseline!AE:AE)</f>
        <v>0</v>
      </c>
      <c r="X41" s="24">
        <f>SUMIF(Baseline!$H:$H,Police!$B:$B,Baseline!AF:AF)</f>
        <v>0</v>
      </c>
      <c r="Y41" s="24">
        <f>SUMIF(Baseline!$H:$H,Police!$B:$B,Baseline!AG:AG)</f>
        <v>0</v>
      </c>
      <c r="Z41" s="24">
        <f t="shared" si="82"/>
        <v>0</v>
      </c>
      <c r="AA41" s="26">
        <f t="shared" si="83"/>
        <v>0</v>
      </c>
      <c r="AB41" s="87"/>
      <c r="AD41" s="104">
        <f>SUMIF(Baseline!$H:$H,Police!$B:$B,Baseline!AJ:AJ)</f>
        <v>0</v>
      </c>
      <c r="AE41" s="104">
        <f>SUMIF(Baseline!$H:$H,Police!$B:$B,Baseline!AK:AK)</f>
        <v>0</v>
      </c>
      <c r="AF41" s="104">
        <f>SUMIF(Baseline!$H:$H,Police!$B:$B,Baseline!AL:AL)</f>
        <v>0</v>
      </c>
      <c r="AG41" s="104">
        <f>SUMIF(Baseline!$H:$H,Police!$B:$B,Baseline!AM:AM)</f>
        <v>0</v>
      </c>
      <c r="AH41" s="104">
        <f>SUMIF(Baseline!$H:$H,Police!$B:$B,Baseline!AN:AN)</f>
        <v>0</v>
      </c>
      <c r="AI41" s="104">
        <f>SUMIF(Baseline!$H:$H,Police!$B:$B,Baseline!AO:AO)</f>
        <v>0</v>
      </c>
      <c r="AJ41" s="104">
        <f>SUMIF(Baseline!$H:$H,Police!$B:$B,Baseline!AP:AP)</f>
        <v>0</v>
      </c>
      <c r="AK41" s="104">
        <f>SUMIF(Baseline!$H:$H,Police!$B:$B,Baseline!AQ:AQ)</f>
        <v>0</v>
      </c>
      <c r="AL41" s="24">
        <f t="shared" si="84"/>
        <v>0</v>
      </c>
      <c r="AM41" s="26">
        <f t="shared" ref="AM41:AM44" si="87">IFERROR((AL41/Y41),0)</f>
        <v>0</v>
      </c>
      <c r="AN41" s="26"/>
    </row>
    <row r="42" spans="1:40" x14ac:dyDescent="0.25">
      <c r="A42" s="23"/>
      <c r="B42" s="23" t="s">
        <v>1914</v>
      </c>
      <c r="C42" s="10"/>
      <c r="D42" s="4"/>
      <c r="E42" s="13" t="s">
        <v>324</v>
      </c>
      <c r="G42" s="24">
        <f>SUMIF(Baseline!$H:$H,Police!$B:$B,Baseline!O:O)</f>
        <v>0</v>
      </c>
      <c r="I42" s="24">
        <f>SUMIF(Baseline!$H:$H,Police!$B:$B,Baseline!R:R)</f>
        <v>0</v>
      </c>
      <c r="J42" s="24">
        <f>SUMIF(Baseline!$H:$H,Police!$B:$B,Baseline!S:S)</f>
        <v>0</v>
      </c>
      <c r="K42" s="24">
        <f>SUMIF(Baseline!$H:$H,Police!$B:$B,Baseline!T:T)</f>
        <v>0</v>
      </c>
      <c r="L42" s="24">
        <f>SUMIF(Baseline!$H:$H,Police!$B:$B,Baseline!U:U)</f>
        <v>0</v>
      </c>
      <c r="M42" s="24">
        <f>SUMIF(Baseline!$H:$H,Police!$B:$B,Baseline!V:V)</f>
        <v>0</v>
      </c>
      <c r="N42" s="24">
        <f>SUMIF(Baseline!$H:$H,Police!$B:$B,Baseline!W:W)</f>
        <v>0</v>
      </c>
      <c r="O42" s="24">
        <f>SUMIF(Baseline!$H:$H,Police!$B:$B,Baseline!X:X)</f>
        <v>0</v>
      </c>
      <c r="P42" s="24">
        <f t="shared" si="85"/>
        <v>0</v>
      </c>
      <c r="Q42" s="26">
        <f t="shared" si="86"/>
        <v>0</v>
      </c>
      <c r="S42" s="24">
        <f>SUMIF(Baseline!$H:$H,Police!$B:$B,Baseline!AA:AA)</f>
        <v>0</v>
      </c>
      <c r="T42" s="24">
        <f>SUMIF(Baseline!$H:$H,Police!$B:$B,Baseline!AB:AB)</f>
        <v>0</v>
      </c>
      <c r="U42" s="24">
        <f>SUMIF(Baseline!$H:$H,Police!$B:$B,Baseline!AC:AC)</f>
        <v>0</v>
      </c>
      <c r="V42" s="24">
        <f>SUMIF(Baseline!$H:$H,Police!$B:$B,Baseline!AD:AD)</f>
        <v>0</v>
      </c>
      <c r="W42" s="24">
        <f>SUMIF(Baseline!$H:$H,Police!$B:$B,Baseline!AE:AE)</f>
        <v>0</v>
      </c>
      <c r="X42" s="24">
        <f>SUMIF(Baseline!$H:$H,Police!$B:$B,Baseline!AF:AF)</f>
        <v>0</v>
      </c>
      <c r="Y42" s="24">
        <f>SUMIF(Baseline!$H:$H,Police!$B:$B,Baseline!AG:AG)</f>
        <v>0</v>
      </c>
      <c r="Z42" s="24">
        <f t="shared" si="82"/>
        <v>0</v>
      </c>
      <c r="AA42" s="26">
        <f t="shared" si="83"/>
        <v>0</v>
      </c>
      <c r="AB42" s="87"/>
      <c r="AD42" s="104">
        <f>SUMIF(Baseline!$H:$H,Police!$B:$B,Baseline!AJ:AJ)</f>
        <v>0</v>
      </c>
      <c r="AE42" s="104">
        <f>SUMIF(Baseline!$H:$H,Police!$B:$B,Baseline!AK:AK)</f>
        <v>0</v>
      </c>
      <c r="AF42" s="104">
        <f>SUMIF(Baseline!$H:$H,Police!$B:$B,Baseline!AL:AL)</f>
        <v>0</v>
      </c>
      <c r="AG42" s="104">
        <f>SUMIF(Baseline!$H:$H,Police!$B:$B,Baseline!AM:AM)</f>
        <v>0</v>
      </c>
      <c r="AH42" s="104">
        <f>SUMIF(Baseline!$H:$H,Police!$B:$B,Baseline!AN:AN)</f>
        <v>0</v>
      </c>
      <c r="AI42" s="104">
        <f>SUMIF(Baseline!$H:$H,Police!$B:$B,Baseline!AO:AO)</f>
        <v>0</v>
      </c>
      <c r="AJ42" s="104">
        <f>SUMIF(Baseline!$H:$H,Police!$B:$B,Baseline!AP:AP)</f>
        <v>0</v>
      </c>
      <c r="AK42" s="104">
        <f>SUMIF(Baseline!$H:$H,Police!$B:$B,Baseline!AQ:AQ)</f>
        <v>0</v>
      </c>
      <c r="AL42" s="24">
        <f t="shared" si="84"/>
        <v>0</v>
      </c>
      <c r="AM42" s="26">
        <f t="shared" si="87"/>
        <v>0</v>
      </c>
      <c r="AN42" s="26"/>
    </row>
    <row r="43" spans="1:40" x14ac:dyDescent="0.25">
      <c r="A43" s="23"/>
      <c r="B43" s="23" t="s">
        <v>1915</v>
      </c>
      <c r="C43" s="10"/>
      <c r="D43" s="10"/>
      <c r="E43" s="13" t="s">
        <v>92</v>
      </c>
      <c r="G43" s="202">
        <f>SUMIF(Baseline!$H:$H,Police!$B:$B,Baseline!O:O)</f>
        <v>0</v>
      </c>
      <c r="I43" s="202">
        <f>SUMIF(Baseline!$H:$H,Police!$B:$B,Baseline!R:R)</f>
        <v>0</v>
      </c>
      <c r="J43" s="202">
        <f>SUMIF(Baseline!$H:$H,Police!$B:$B,Baseline!S:S)</f>
        <v>0</v>
      </c>
      <c r="K43" s="202">
        <f>SUMIF(Baseline!$H:$H,Police!$B:$B,Baseline!T:T)</f>
        <v>0</v>
      </c>
      <c r="L43" s="202">
        <f>SUMIF(Baseline!$H:$H,Police!$B:$B,Baseline!U:U)</f>
        <v>0</v>
      </c>
      <c r="M43" s="202">
        <f>SUMIF(Baseline!$H:$H,Police!$B:$B,Baseline!V:V)</f>
        <v>0</v>
      </c>
      <c r="N43" s="202">
        <f>SUMIF(Baseline!$H:$H,Police!$B:$B,Baseline!W:W)</f>
        <v>0</v>
      </c>
      <c r="O43" s="202">
        <f>SUMIF(Baseline!$H:$H,Police!$B:$B,Baseline!X:X)</f>
        <v>0</v>
      </c>
      <c r="P43" s="24">
        <f t="shared" si="85"/>
        <v>0</v>
      </c>
      <c r="Q43" s="26">
        <f t="shared" si="86"/>
        <v>0</v>
      </c>
      <c r="S43" s="202">
        <f>SUMIF(Baseline!$H:$H,Police!$B:$B,Baseline!AA:AA)</f>
        <v>0</v>
      </c>
      <c r="T43" s="202">
        <f>SUMIF(Baseline!$H:$H,Police!$B:$B,Baseline!AB:AB)</f>
        <v>0</v>
      </c>
      <c r="U43" s="202">
        <f>SUMIF(Baseline!$H:$H,Police!$B:$B,Baseline!AC:AC)</f>
        <v>0</v>
      </c>
      <c r="V43" s="202">
        <f>SUMIF(Baseline!$H:$H,Police!$B:$B,Baseline!AD:AD)</f>
        <v>0</v>
      </c>
      <c r="W43" s="202">
        <f>SUMIF(Baseline!$H:$H,Police!$B:$B,Baseline!AE:AE)</f>
        <v>0</v>
      </c>
      <c r="X43" s="202">
        <f>SUMIF(Baseline!$H:$H,Police!$B:$B,Baseline!AF:AF)</f>
        <v>0</v>
      </c>
      <c r="Y43" s="202">
        <f>SUMIF(Baseline!$H:$H,Police!$B:$B,Baseline!AG:AG)</f>
        <v>0</v>
      </c>
      <c r="Z43" s="24">
        <f t="shared" si="82"/>
        <v>0</v>
      </c>
      <c r="AA43" s="26">
        <f t="shared" si="83"/>
        <v>0</v>
      </c>
      <c r="AB43" s="87"/>
      <c r="AD43" s="203">
        <f>SUMIF(Baseline!$H:$H,Police!$B:$B,Baseline!AJ:AJ)</f>
        <v>0</v>
      </c>
      <c r="AE43" s="203">
        <f>SUMIF(Baseline!$H:$H,Police!$B:$B,Baseline!AK:AK)</f>
        <v>0</v>
      </c>
      <c r="AF43" s="203">
        <f>SUMIF(Baseline!$H:$H,Police!$B:$B,Baseline!AL:AL)</f>
        <v>0</v>
      </c>
      <c r="AG43" s="203">
        <f>SUMIF(Baseline!$H:$H,Police!$B:$B,Baseline!AM:AM)</f>
        <v>0</v>
      </c>
      <c r="AH43" s="203">
        <f>SUMIF(Baseline!$H:$H,Police!$B:$B,Baseline!AN:AN)</f>
        <v>0</v>
      </c>
      <c r="AI43" s="203">
        <f>SUMIF(Baseline!$H:$H,Police!$B:$B,Baseline!AO:AO)</f>
        <v>0</v>
      </c>
      <c r="AJ43" s="203">
        <f>SUMIF(Baseline!$H:$H,Police!$B:$B,Baseline!AP:AP)</f>
        <v>0</v>
      </c>
      <c r="AK43" s="203">
        <f>SUMIF(Baseline!$H:$H,Police!$B:$B,Baseline!AQ:AQ)</f>
        <v>0</v>
      </c>
      <c r="AL43" s="202">
        <f t="shared" si="84"/>
        <v>0</v>
      </c>
      <c r="AM43" s="26">
        <f t="shared" si="87"/>
        <v>0</v>
      </c>
      <c r="AN43" s="26"/>
    </row>
    <row r="44" spans="1:40" s="199" customFormat="1" x14ac:dyDescent="0.25">
      <c r="C44" s="200"/>
      <c r="D44" s="200"/>
      <c r="E44" s="201"/>
      <c r="F44" s="114"/>
      <c r="G44" s="198">
        <f>SUM(G40:G43)</f>
        <v>570997.54</v>
      </c>
      <c r="H44" s="114"/>
      <c r="I44" s="198">
        <f t="shared" ref="I44:O44" si="88">SUM(I40:I43)</f>
        <v>630510</v>
      </c>
      <c r="J44" s="198">
        <f t="shared" si="88"/>
        <v>636480</v>
      </c>
      <c r="K44" s="198">
        <f t="shared" si="88"/>
        <v>0</v>
      </c>
      <c r="L44" s="198">
        <f t="shared" si="88"/>
        <v>0</v>
      </c>
      <c r="M44" s="198">
        <f t="shared" si="88"/>
        <v>0</v>
      </c>
      <c r="N44" s="198">
        <f t="shared" si="88"/>
        <v>587601.27000000014</v>
      </c>
      <c r="O44" s="198">
        <f t="shared" si="88"/>
        <v>587601.27000000014</v>
      </c>
      <c r="P44" s="198">
        <f>SUM(P41:P43)</f>
        <v>0</v>
      </c>
      <c r="Q44" s="197">
        <f t="shared" si="86"/>
        <v>0</v>
      </c>
      <c r="R44" s="114"/>
      <c r="S44" s="198">
        <f>SUM(S40:S43)</f>
        <v>638410</v>
      </c>
      <c r="T44" s="198">
        <f t="shared" ref="T44:Z44" si="89">SUM(T40:T43)</f>
        <v>679150</v>
      </c>
      <c r="U44" s="198">
        <f t="shared" si="89"/>
        <v>0</v>
      </c>
      <c r="V44" s="198">
        <f t="shared" si="89"/>
        <v>0</v>
      </c>
      <c r="W44" s="198">
        <f t="shared" si="89"/>
        <v>0</v>
      </c>
      <c r="X44" s="198">
        <f t="shared" si="89"/>
        <v>576167.97999999986</v>
      </c>
      <c r="Y44" s="198">
        <f t="shared" si="89"/>
        <v>576167.97999999986</v>
      </c>
      <c r="Z44" s="198">
        <f t="shared" si="89"/>
        <v>102982.02000000014</v>
      </c>
      <c r="AA44" s="197">
        <f t="shared" si="83"/>
        <v>0.15163368917028658</v>
      </c>
      <c r="AB44" s="197"/>
      <c r="AC44" s="114"/>
      <c r="AD44" s="198">
        <f t="shared" ref="AD44:AL44" si="90">SUM(AD40:AD43)</f>
        <v>651375</v>
      </c>
      <c r="AE44" s="198">
        <f t="shared" si="90"/>
        <v>651375</v>
      </c>
      <c r="AF44" s="198">
        <f t="shared" si="90"/>
        <v>0</v>
      </c>
      <c r="AG44" s="198">
        <f t="shared" si="90"/>
        <v>164374.81</v>
      </c>
      <c r="AH44" s="198">
        <f t="shared" si="90"/>
        <v>0</v>
      </c>
      <c r="AI44" s="198">
        <f t="shared" si="90"/>
        <v>0</v>
      </c>
      <c r="AJ44" s="198">
        <f t="shared" si="90"/>
        <v>0</v>
      </c>
      <c r="AK44" s="198">
        <f t="shared" si="90"/>
        <v>0</v>
      </c>
      <c r="AL44" s="198">
        <f t="shared" si="90"/>
        <v>75207.020000000135</v>
      </c>
      <c r="AM44" s="197">
        <f t="shared" si="87"/>
        <v>0.1305296764322102</v>
      </c>
      <c r="AN44" s="197"/>
    </row>
    <row r="45" spans="1:40" x14ac:dyDescent="0.25">
      <c r="C45" s="10"/>
      <c r="D45" s="10"/>
      <c r="E45" s="13"/>
      <c r="G45" s="198"/>
      <c r="I45" s="198"/>
      <c r="J45" s="198"/>
      <c r="K45" s="198"/>
      <c r="L45" s="198"/>
      <c r="M45" s="198"/>
      <c r="N45" s="198"/>
      <c r="O45" s="198"/>
      <c r="P45" s="198"/>
      <c r="S45" s="198"/>
      <c r="T45" s="198"/>
      <c r="U45" s="198"/>
      <c r="V45" s="198"/>
      <c r="W45" s="198"/>
      <c r="X45" s="198"/>
      <c r="Y45" s="198"/>
      <c r="Z45" s="198"/>
      <c r="AA45" s="197"/>
      <c r="AB45" s="26"/>
      <c r="AD45" s="198"/>
      <c r="AE45" s="198"/>
      <c r="AF45" s="198"/>
      <c r="AG45" s="198"/>
      <c r="AH45" s="198"/>
      <c r="AI45" s="198"/>
      <c r="AJ45" s="198"/>
      <c r="AK45" s="198"/>
      <c r="AL45" s="198"/>
      <c r="AN45" s="26"/>
    </row>
    <row r="46" spans="1:40" x14ac:dyDescent="0.25">
      <c r="C46" s="1"/>
      <c r="D46" s="10" t="s">
        <v>1926</v>
      </c>
      <c r="E46" s="25"/>
      <c r="G46" s="24"/>
      <c r="I46" s="24"/>
      <c r="J46" s="24"/>
      <c r="K46" s="24"/>
      <c r="L46" s="24"/>
      <c r="M46" s="24"/>
      <c r="N46" s="24"/>
      <c r="O46" s="24"/>
      <c r="P46" s="24"/>
      <c r="S46" s="24"/>
      <c r="T46" s="24"/>
      <c r="U46" s="24"/>
      <c r="V46" s="24"/>
      <c r="W46" s="24"/>
      <c r="X46" s="24"/>
      <c r="Y46" s="24"/>
      <c r="Z46" s="24"/>
      <c r="AB46" s="98"/>
      <c r="AD46" s="104"/>
      <c r="AE46" s="24"/>
      <c r="AF46" s="24"/>
      <c r="AG46" s="24"/>
      <c r="AH46" s="24"/>
      <c r="AI46" s="24"/>
      <c r="AJ46" s="24"/>
      <c r="AK46" s="24"/>
      <c r="AL46" s="24"/>
    </row>
    <row r="47" spans="1:40" x14ac:dyDescent="0.25">
      <c r="A47" s="23"/>
      <c r="B47" s="23" t="s">
        <v>1918</v>
      </c>
      <c r="C47" s="10"/>
      <c r="D47" s="10"/>
      <c r="E47" s="13" t="s">
        <v>91</v>
      </c>
      <c r="G47" s="24">
        <f>SUMIF(Baseline!$H:$H,Police!$B:$B,Baseline!O:O)</f>
        <v>1102661.3900000004</v>
      </c>
      <c r="I47" s="24">
        <f>SUMIF(Baseline!$H:$H,Police!$B:$B,Baseline!R:R)</f>
        <v>1328805</v>
      </c>
      <c r="J47" s="24">
        <f>SUMIF(Baseline!$H:$H,Police!$B:$B,Baseline!S:S)</f>
        <v>1328805</v>
      </c>
      <c r="K47" s="24">
        <f>SUMIF(Baseline!$H:$H,Police!$B:$B,Baseline!T:T)</f>
        <v>0</v>
      </c>
      <c r="L47" s="24">
        <f>SUMIF(Baseline!$H:$H,Police!$B:$B,Baseline!U:U)</f>
        <v>0</v>
      </c>
      <c r="M47" s="24">
        <f>SUMIF(Baseline!$H:$H,Police!$B:$B,Baseline!V:V)</f>
        <v>0</v>
      </c>
      <c r="N47" s="24">
        <f>SUMIF(Baseline!$H:$H,Police!$B:$B,Baseline!W:W)</f>
        <v>1333246.5699999998</v>
      </c>
      <c r="O47" s="24">
        <f>SUMIF(Baseline!$H:$H,Police!$B:$B,Baseline!X:X)</f>
        <v>1333246.5699999998</v>
      </c>
      <c r="P47" s="24"/>
      <c r="S47" s="24">
        <f>SUMIF(Baseline!$H:$H,Police!$B:$B,Baseline!AA:AA)</f>
        <v>1591500</v>
      </c>
      <c r="T47" s="24">
        <f>SUMIF(Baseline!$H:$H,Police!$B:$B,Baseline!AB:AB)</f>
        <v>1627665</v>
      </c>
      <c r="U47" s="24">
        <f>SUMIF(Baseline!$H:$H,Police!$B:$B,Baseline!AC:AC)</f>
        <v>0</v>
      </c>
      <c r="V47" s="24">
        <f>SUMIF(Baseline!$H:$H,Police!$B:$B,Baseline!AD:AD)</f>
        <v>0</v>
      </c>
      <c r="W47" s="24">
        <f>SUMIF(Baseline!$H:$H,Police!$B:$B,Baseline!AE:AE)</f>
        <v>0</v>
      </c>
      <c r="X47" s="24">
        <f>SUMIF(Baseline!$H:$H,Police!$B:$B,Baseline!AF:AF)</f>
        <v>1574560.8800000001</v>
      </c>
      <c r="Y47" s="24">
        <f>SUMIF(Baseline!$H:$H,Police!$B:$B,Baseline!AG:AG)</f>
        <v>1574560.8800000001</v>
      </c>
      <c r="Z47" s="24">
        <f t="shared" ref="Z47:Z50" si="91">+T47-Y47</f>
        <v>53104.119999999879</v>
      </c>
      <c r="AA47" s="26">
        <f t="shared" ref="AA47:AA51" si="92">IFERROR((Z47/T47),0)</f>
        <v>3.2625951900421696E-2</v>
      </c>
      <c r="AB47" s="87"/>
      <c r="AD47" s="104">
        <f>SUMIF(Baseline!$H:$H,Police!$B:$B,Baseline!AJ:AJ)</f>
        <v>1623761</v>
      </c>
      <c r="AE47" s="104">
        <f>SUMIF(Baseline!$H:$H,Police!$B:$B,Baseline!AK:AK)</f>
        <v>1623761</v>
      </c>
      <c r="AF47" s="104">
        <f>SUMIF(Baseline!$H:$H,Police!$B:$B,Baseline!AL:AL)</f>
        <v>0</v>
      </c>
      <c r="AG47" s="104">
        <f>SUMIF(Baseline!$H:$H,Police!$B:$B,Baseline!AM:AM)</f>
        <v>445805.00999999995</v>
      </c>
      <c r="AH47" s="104">
        <f>SUMIF(Baseline!$H:$H,Police!$B:$B,Baseline!AN:AN)</f>
        <v>0</v>
      </c>
      <c r="AI47" s="104">
        <f>SUMIF(Baseline!$H:$H,Police!$B:$B,Baseline!AO:AO)</f>
        <v>0</v>
      </c>
      <c r="AJ47" s="104">
        <f>SUMIF(Baseline!$H:$H,Police!$B:$B,Baseline!AP:AP)</f>
        <v>0</v>
      </c>
      <c r="AK47" s="104">
        <f>SUMIF(Baseline!$H:$H,Police!$B:$B,Baseline!AQ:AQ)</f>
        <v>0</v>
      </c>
      <c r="AL47" s="24">
        <f t="shared" ref="AL47:AL50" si="93">+AD47-Y47</f>
        <v>49200.119999999879</v>
      </c>
      <c r="AN47" s="26"/>
    </row>
    <row r="48" spans="1:40" x14ac:dyDescent="0.25">
      <c r="A48" s="23"/>
      <c r="B48" s="23" t="s">
        <v>1919</v>
      </c>
      <c r="C48" s="10"/>
      <c r="D48" s="10"/>
      <c r="E48" s="13" t="s">
        <v>320</v>
      </c>
      <c r="G48" s="24">
        <f>SUMIF(Baseline!$H:$H,Police!$B:$B,Baseline!O:O)</f>
        <v>0</v>
      </c>
      <c r="I48" s="24">
        <f>SUMIF(Baseline!$H:$H,Police!B:B,Baseline!R:R)</f>
        <v>0</v>
      </c>
      <c r="J48" s="24">
        <f>SUMIF(Baseline!$H:$H,Police!$B:$B,Baseline!S:S)</f>
        <v>0</v>
      </c>
      <c r="K48" s="24">
        <f>SUMIF(Baseline!$H:$H,Police!$B:$B,Baseline!T:T)</f>
        <v>0</v>
      </c>
      <c r="L48" s="24">
        <f>SUMIF(Baseline!$H:$H,Police!$B:$B,Baseline!U:U)</f>
        <v>0</v>
      </c>
      <c r="M48" s="24">
        <f>SUMIF(Baseline!$H:$H,Police!$B:$B,Baseline!V:V)</f>
        <v>0</v>
      </c>
      <c r="N48" s="24">
        <f>SUMIF(Baseline!$H:$H,Police!$B:$B,Baseline!W:W)</f>
        <v>0</v>
      </c>
      <c r="O48" s="24">
        <f>SUMIF(Baseline!$H:$H,Police!$B:$B,Baseline!X:X)</f>
        <v>0</v>
      </c>
      <c r="P48" s="24">
        <f t="shared" ref="P48:P50" si="94">+J48-O48</f>
        <v>0</v>
      </c>
      <c r="Q48" s="26">
        <f t="shared" ref="Q48:Q51" si="95">IFERROR((P48/O48),0)</f>
        <v>0</v>
      </c>
      <c r="S48" s="24">
        <f>SUMIF(Baseline!$H:$H,Police!$B:$B,Baseline!AA:AA)</f>
        <v>0</v>
      </c>
      <c r="T48" s="24">
        <f>SUMIF(Baseline!$H:$H,Police!$B:$B,Baseline!AB:AB)</f>
        <v>0</v>
      </c>
      <c r="U48" s="24">
        <f>SUMIF(Baseline!$H:$H,Police!$B:$B,Baseline!AC:AC)</f>
        <v>0</v>
      </c>
      <c r="V48" s="24">
        <f>SUMIF(Baseline!$H:$H,Police!$B:$B,Baseline!AD:AD)</f>
        <v>0</v>
      </c>
      <c r="W48" s="24">
        <f>SUMIF(Baseline!$H:$H,Police!$B:$B,Baseline!AE:AE)</f>
        <v>0</v>
      </c>
      <c r="X48" s="24">
        <f>SUMIF(Baseline!$H:$H,Police!$B:$B,Baseline!AF:AF)</f>
        <v>0</v>
      </c>
      <c r="Y48" s="24">
        <f>SUMIF(Baseline!$H:$H,Police!$B:$B,Baseline!AG:AG)</f>
        <v>0</v>
      </c>
      <c r="Z48" s="24">
        <f t="shared" si="91"/>
        <v>0</v>
      </c>
      <c r="AA48" s="26">
        <f t="shared" si="92"/>
        <v>0</v>
      </c>
      <c r="AB48" s="87"/>
      <c r="AD48" s="104">
        <f>SUMIF(Baseline!$H:$H,Police!$B:$B,Baseline!AJ:AJ)</f>
        <v>0</v>
      </c>
      <c r="AE48" s="104">
        <f>SUMIF(Baseline!$H:$H,Police!$B:$B,Baseline!AK:AK)</f>
        <v>0</v>
      </c>
      <c r="AF48" s="104">
        <f>SUMIF(Baseline!$H:$H,Police!$B:$B,Baseline!AL:AL)</f>
        <v>0</v>
      </c>
      <c r="AG48" s="104">
        <f>SUMIF(Baseline!$H:$H,Police!$B:$B,Baseline!AM:AM)</f>
        <v>0</v>
      </c>
      <c r="AH48" s="104">
        <f>SUMIF(Baseline!$H:$H,Police!$B:$B,Baseline!AN:AN)</f>
        <v>0</v>
      </c>
      <c r="AI48" s="104">
        <f>SUMIF(Baseline!$H:$H,Police!$B:$B,Baseline!AO:AO)</f>
        <v>0</v>
      </c>
      <c r="AJ48" s="104">
        <f>SUMIF(Baseline!$H:$H,Police!$B:$B,Baseline!AP:AP)</f>
        <v>0</v>
      </c>
      <c r="AK48" s="104">
        <f>SUMIF(Baseline!$H:$H,Police!$B:$B,Baseline!AQ:AQ)</f>
        <v>0</v>
      </c>
      <c r="AL48" s="24">
        <f t="shared" si="93"/>
        <v>0</v>
      </c>
      <c r="AM48" s="26">
        <f t="shared" ref="AM48:AM51" si="96">IFERROR((AL48/Y48),0)</f>
        <v>0</v>
      </c>
      <c r="AN48" s="26"/>
    </row>
    <row r="49" spans="1:40" x14ac:dyDescent="0.25">
      <c r="A49" s="23"/>
      <c r="B49" s="23" t="s">
        <v>1920</v>
      </c>
      <c r="C49" s="10"/>
      <c r="D49" s="4"/>
      <c r="E49" s="13" t="s">
        <v>324</v>
      </c>
      <c r="G49" s="24">
        <f>SUMIF(Baseline!$H:$H,Police!$B:$B,Baseline!O:O)</f>
        <v>123487.16</v>
      </c>
      <c r="I49" s="24">
        <f>SUMIF(Baseline!$H:$H,Police!B:B,Baseline!R:R)</f>
        <v>127000</v>
      </c>
      <c r="J49" s="24">
        <f>SUMIF(Baseline!$H:$H,Police!$B:$B,Baseline!S:S)</f>
        <v>125690</v>
      </c>
      <c r="K49" s="24">
        <f>SUMIF(Baseline!$H:$H,Police!$B:$B,Baseline!T:T)</f>
        <v>0</v>
      </c>
      <c r="L49" s="24">
        <f>SUMIF(Baseline!$H:$H,Police!$B:$B,Baseline!U:U)</f>
        <v>0</v>
      </c>
      <c r="M49" s="24">
        <f>SUMIF(Baseline!$H:$H,Police!$B:$B,Baseline!V:V)</f>
        <v>0</v>
      </c>
      <c r="N49" s="24">
        <f>SUMIF(Baseline!$H:$H,Police!$B:$B,Baseline!W:W)</f>
        <v>121969.73</v>
      </c>
      <c r="O49" s="24">
        <f>SUMIF(Baseline!$H:$H,Police!$B:$B,Baseline!X:X)</f>
        <v>121969.73</v>
      </c>
      <c r="P49" s="24">
        <f t="shared" si="94"/>
        <v>3720.2700000000041</v>
      </c>
      <c r="Q49" s="26">
        <f t="shared" si="95"/>
        <v>3.0501584286527519E-2</v>
      </c>
      <c r="S49" s="24">
        <f>SUMIF(Baseline!$H:$H,Police!$B:$B,Baseline!AA:AA)</f>
        <v>131500</v>
      </c>
      <c r="T49" s="24">
        <f>SUMIF(Baseline!$H:$H,Police!$B:$B,Baseline!AB:AB)</f>
        <v>131500</v>
      </c>
      <c r="U49" s="24">
        <f>SUMIF(Baseline!$H:$H,Police!$B:$B,Baseline!AC:AC)</f>
        <v>0</v>
      </c>
      <c r="V49" s="24">
        <f>SUMIF(Baseline!$H:$H,Police!$B:$B,Baseline!AD:AD)</f>
        <v>0</v>
      </c>
      <c r="W49" s="24">
        <f>SUMIF(Baseline!$H:$H,Police!$B:$B,Baseline!AE:AE)</f>
        <v>0</v>
      </c>
      <c r="X49" s="24">
        <f>SUMIF(Baseline!$H:$H,Police!$B:$B,Baseline!AF:AF)</f>
        <v>133500.06</v>
      </c>
      <c r="Y49" s="24">
        <f>SUMIF(Baseline!$H:$H,Police!$B:$B,Baseline!AG:AG)</f>
        <v>133500.06</v>
      </c>
      <c r="Z49" s="24">
        <f t="shared" si="91"/>
        <v>-2000.0599999999977</v>
      </c>
      <c r="AA49" s="26">
        <f t="shared" si="92"/>
        <v>-1.5209581749049413E-2</v>
      </c>
      <c r="AB49" s="87"/>
      <c r="AD49" s="104">
        <f>SUMIF(Baseline!$H:$H,Police!$B:$B,Baseline!AJ:AJ)</f>
        <v>131500</v>
      </c>
      <c r="AE49" s="104">
        <f>SUMIF(Baseline!$H:$H,Police!$B:$B,Baseline!AK:AK)</f>
        <v>131500</v>
      </c>
      <c r="AF49" s="104">
        <f>SUMIF(Baseline!$H:$H,Police!$B:$B,Baseline!AL:AL)</f>
        <v>135000</v>
      </c>
      <c r="AG49" s="104">
        <f>SUMIF(Baseline!$H:$H,Police!$B:$B,Baseline!AM:AM)</f>
        <v>8033.7300000000005</v>
      </c>
      <c r="AH49" s="104">
        <f>SUMIF(Baseline!$H:$H,Police!$B:$B,Baseline!AN:AN)</f>
        <v>0</v>
      </c>
      <c r="AI49" s="104">
        <f>SUMIF(Baseline!$H:$H,Police!$B:$B,Baseline!AO:AO)</f>
        <v>0</v>
      </c>
      <c r="AJ49" s="104">
        <f>SUMIF(Baseline!$H:$H,Police!$B:$B,Baseline!AP:AP)</f>
        <v>0</v>
      </c>
      <c r="AK49" s="104">
        <f>SUMIF(Baseline!$H:$H,Police!$B:$B,Baseline!AQ:AQ)</f>
        <v>0</v>
      </c>
      <c r="AL49" s="24">
        <f t="shared" si="93"/>
        <v>-2000.0599999999977</v>
      </c>
      <c r="AM49" s="26">
        <f t="shared" si="96"/>
        <v>-1.4981716113086374E-2</v>
      </c>
      <c r="AN49" s="26"/>
    </row>
    <row r="50" spans="1:40" x14ac:dyDescent="0.25">
      <c r="A50" s="23"/>
      <c r="B50" s="23" t="s">
        <v>1921</v>
      </c>
      <c r="C50" s="10"/>
      <c r="D50" s="10"/>
      <c r="E50" s="13" t="s">
        <v>92</v>
      </c>
      <c r="G50" s="24">
        <f>SUMIF(Baseline!$H:$H,Police!$B:$B,Baseline!O:O)</f>
        <v>0</v>
      </c>
      <c r="I50" s="24">
        <f>SUMIF(Baseline!$H:$H,Police!B:B,Baseline!R:R)</f>
        <v>0</v>
      </c>
      <c r="J50" s="24">
        <f>SUMIF(Baseline!$H:$H,Police!$B:$B,Baseline!S:S)</f>
        <v>692000</v>
      </c>
      <c r="K50" s="24">
        <f>SUMIF(Baseline!$H:$H,Police!$B:$B,Baseline!T:T)</f>
        <v>0</v>
      </c>
      <c r="L50" s="24">
        <f>SUMIF(Baseline!$H:$H,Police!$B:$B,Baseline!U:U)</f>
        <v>0</v>
      </c>
      <c r="M50" s="24">
        <f>SUMIF(Baseline!$H:$H,Police!$B:$B,Baseline!V:V)</f>
        <v>0</v>
      </c>
      <c r="N50" s="24">
        <f>SUMIF(Baseline!$H:$H,Police!$B:$B,Baseline!W:W)</f>
        <v>541306.96</v>
      </c>
      <c r="O50" s="24">
        <f>SUMIF(Baseline!$H:$H,Police!$B:$B,Baseline!X:X)</f>
        <v>541306.96</v>
      </c>
      <c r="P50" s="24">
        <f t="shared" si="94"/>
        <v>150693.04000000004</v>
      </c>
      <c r="Q50" s="26">
        <f t="shared" si="95"/>
        <v>0.27838740517949379</v>
      </c>
      <c r="S50" s="24">
        <f>SUMIF(Baseline!$H:$H,Police!$B:$B,Baseline!AA:AA)</f>
        <v>0</v>
      </c>
      <c r="T50" s="24">
        <f>SUMIF(Baseline!$H:$H,Police!$B:$B,Baseline!AB:AB)</f>
        <v>148935</v>
      </c>
      <c r="U50" s="24">
        <f>SUMIF(Baseline!$H:$H,Police!$B:$B,Baseline!AC:AC)</f>
        <v>0</v>
      </c>
      <c r="V50" s="24">
        <f>SUMIF(Baseline!$H:$H,Police!$B:$B,Baseline!AD:AD)</f>
        <v>0</v>
      </c>
      <c r="W50" s="24">
        <f>SUMIF(Baseline!$H:$H,Police!$B:$B,Baseline!AE:AE)</f>
        <v>0</v>
      </c>
      <c r="X50" s="24">
        <f>SUMIF(Baseline!$H:$H,Police!$B:$B,Baseline!AF:AF)</f>
        <v>0</v>
      </c>
      <c r="Y50" s="24">
        <f>SUMIF(Baseline!$H:$H,Police!$B:$B,Baseline!AG:AG)</f>
        <v>0</v>
      </c>
      <c r="Z50" s="24">
        <f t="shared" si="91"/>
        <v>148935</v>
      </c>
      <c r="AA50" s="26">
        <f t="shared" si="92"/>
        <v>1</v>
      </c>
      <c r="AB50" s="87"/>
      <c r="AD50" s="104">
        <f>SUMIF(Baseline!$H:$H,Police!$B:$B,Baseline!AJ:AJ)</f>
        <v>0</v>
      </c>
      <c r="AE50" s="104">
        <f>SUMIF(Baseline!$H:$H,Police!$B:$B,Baseline!AK:AK)</f>
        <v>0</v>
      </c>
      <c r="AF50" s="104">
        <f>SUMIF(Baseline!$H:$H,Police!$B:$B,Baseline!AL:AL)</f>
        <v>0</v>
      </c>
      <c r="AG50" s="104">
        <f>SUMIF(Baseline!$H:$H,Police!$B:$B,Baseline!AM:AM)</f>
        <v>0</v>
      </c>
      <c r="AH50" s="104">
        <f>SUMIF(Baseline!$H:$H,Police!$B:$B,Baseline!AN:AN)</f>
        <v>0</v>
      </c>
      <c r="AI50" s="104">
        <f>SUMIF(Baseline!$H:$H,Police!$B:$B,Baseline!AO:AO)</f>
        <v>0</v>
      </c>
      <c r="AJ50" s="104">
        <f>SUMIF(Baseline!$H:$H,Police!$B:$B,Baseline!AP:AP)</f>
        <v>0</v>
      </c>
      <c r="AK50" s="104">
        <f>SUMIF(Baseline!$H:$H,Police!$B:$B,Baseline!AQ:AQ)</f>
        <v>0</v>
      </c>
      <c r="AL50" s="24">
        <f t="shared" si="93"/>
        <v>0</v>
      </c>
      <c r="AM50" s="26">
        <f t="shared" si="96"/>
        <v>0</v>
      </c>
      <c r="AN50" s="26"/>
    </row>
    <row r="51" spans="1:40" x14ac:dyDescent="0.25">
      <c r="C51" s="10"/>
      <c r="D51" s="10"/>
      <c r="E51" s="13"/>
      <c r="G51" s="28">
        <f>SUM(G47:G50)</f>
        <v>1226148.5500000003</v>
      </c>
      <c r="I51" s="28">
        <f t="shared" ref="I51:O51" si="97">SUM(I47:I50)</f>
        <v>1455805</v>
      </c>
      <c r="J51" s="28">
        <f t="shared" si="97"/>
        <v>2146495</v>
      </c>
      <c r="K51" s="28">
        <f t="shared" si="97"/>
        <v>0</v>
      </c>
      <c r="L51" s="28">
        <f t="shared" si="97"/>
        <v>0</v>
      </c>
      <c r="M51" s="28">
        <f t="shared" si="97"/>
        <v>0</v>
      </c>
      <c r="N51" s="28">
        <f t="shared" si="97"/>
        <v>1996523.2599999998</v>
      </c>
      <c r="O51" s="28">
        <f t="shared" si="97"/>
        <v>1996523.2599999998</v>
      </c>
      <c r="P51" s="28">
        <f>SUM(P48:P50)</f>
        <v>154413.31000000006</v>
      </c>
      <c r="Q51" s="26">
        <f t="shared" si="95"/>
        <v>7.7341102452269994E-2</v>
      </c>
      <c r="S51" s="28">
        <f>SUM(S47:S50)</f>
        <v>1723000</v>
      </c>
      <c r="T51" s="28">
        <f t="shared" ref="T51:Z51" si="98">SUM(T47:T50)</f>
        <v>1908100</v>
      </c>
      <c r="U51" s="28">
        <f t="shared" si="98"/>
        <v>0</v>
      </c>
      <c r="V51" s="28">
        <f t="shared" si="98"/>
        <v>0</v>
      </c>
      <c r="W51" s="28">
        <f t="shared" si="98"/>
        <v>0</v>
      </c>
      <c r="X51" s="28">
        <f t="shared" si="98"/>
        <v>1708060.9400000002</v>
      </c>
      <c r="Y51" s="28">
        <f t="shared" si="98"/>
        <v>1708060.9400000002</v>
      </c>
      <c r="Z51" s="28">
        <f t="shared" si="98"/>
        <v>200039.05999999988</v>
      </c>
      <c r="AA51" s="77">
        <f t="shared" si="92"/>
        <v>0.10483678004297463</v>
      </c>
      <c r="AB51" s="26"/>
      <c r="AD51" s="28">
        <f t="shared" ref="AD51:AL51" si="99">SUM(AD47:AD50)</f>
        <v>1755261</v>
      </c>
      <c r="AE51" s="28">
        <f t="shared" si="99"/>
        <v>1755261</v>
      </c>
      <c r="AF51" s="28">
        <f t="shared" si="99"/>
        <v>135000</v>
      </c>
      <c r="AG51" s="28">
        <f t="shared" si="99"/>
        <v>453838.73999999993</v>
      </c>
      <c r="AH51" s="28">
        <f t="shared" si="99"/>
        <v>0</v>
      </c>
      <c r="AI51" s="28">
        <f t="shared" si="99"/>
        <v>0</v>
      </c>
      <c r="AJ51" s="28">
        <f t="shared" si="99"/>
        <v>0</v>
      </c>
      <c r="AK51" s="28">
        <f t="shared" si="99"/>
        <v>0</v>
      </c>
      <c r="AL51" s="28">
        <f t="shared" si="99"/>
        <v>47200.059999999881</v>
      </c>
      <c r="AM51" s="26">
        <f t="shared" si="96"/>
        <v>2.7633709602890327E-2</v>
      </c>
      <c r="AN51" s="26"/>
    </row>
    <row r="52" spans="1:40" x14ac:dyDescent="0.25">
      <c r="C52" s="10"/>
      <c r="D52" s="10"/>
      <c r="E52" s="13"/>
      <c r="G52" s="198"/>
      <c r="H52" s="114"/>
      <c r="I52" s="198"/>
      <c r="J52" s="198"/>
      <c r="K52" s="198"/>
      <c r="L52" s="198"/>
      <c r="M52" s="198"/>
      <c r="N52" s="198"/>
      <c r="O52" s="198"/>
      <c r="P52" s="198"/>
      <c r="Q52" s="197"/>
      <c r="R52" s="114"/>
      <c r="S52" s="198"/>
      <c r="T52" s="198"/>
      <c r="U52" s="198"/>
      <c r="V52" s="198"/>
      <c r="W52" s="198"/>
      <c r="X52" s="198"/>
      <c r="Y52" s="198"/>
      <c r="Z52" s="198"/>
      <c r="AA52" s="197"/>
      <c r="AB52" s="197"/>
      <c r="AC52" s="114"/>
      <c r="AD52" s="198"/>
      <c r="AE52" s="198"/>
      <c r="AF52" s="198"/>
      <c r="AG52" s="198"/>
      <c r="AH52" s="198"/>
      <c r="AI52" s="198"/>
      <c r="AJ52" s="198"/>
      <c r="AK52" s="198"/>
      <c r="AL52" s="198"/>
      <c r="AN52" s="26"/>
    </row>
    <row r="53" spans="1:40" x14ac:dyDescent="0.25">
      <c r="C53" s="1"/>
      <c r="D53" s="10" t="s">
        <v>1927</v>
      </c>
      <c r="E53" s="25"/>
      <c r="G53" s="24"/>
      <c r="I53" s="24"/>
      <c r="J53" s="24"/>
      <c r="K53" s="24"/>
      <c r="L53" s="24"/>
      <c r="M53" s="24"/>
      <c r="N53" s="24"/>
      <c r="O53" s="24"/>
      <c r="P53" s="24"/>
      <c r="S53" s="24"/>
      <c r="T53" s="24"/>
      <c r="U53" s="24"/>
      <c r="V53" s="24"/>
      <c r="W53" s="24"/>
      <c r="X53" s="24"/>
      <c r="Y53" s="24"/>
      <c r="Z53" s="24"/>
      <c r="AB53" s="98"/>
      <c r="AD53" s="104"/>
      <c r="AE53" s="24"/>
      <c r="AF53" s="24"/>
      <c r="AG53" s="24"/>
      <c r="AH53" s="24"/>
      <c r="AI53" s="24"/>
      <c r="AJ53" s="24"/>
      <c r="AK53" s="24"/>
      <c r="AL53" s="24"/>
    </row>
    <row r="54" spans="1:40" x14ac:dyDescent="0.25">
      <c r="A54" s="23"/>
      <c r="B54" s="23" t="s">
        <v>1922</v>
      </c>
      <c r="C54" s="10"/>
      <c r="D54" s="10"/>
      <c r="E54" s="13" t="s">
        <v>91</v>
      </c>
      <c r="G54" s="24">
        <f>SUMIF(Baseline!$H:$H,Police!$B:$B,Baseline!O:O)</f>
        <v>257411.08000000002</v>
      </c>
      <c r="I54" s="24">
        <f>SUMIF(Baseline!$H:$H,Police!$B:$B,Baseline!R:R)</f>
        <v>255475</v>
      </c>
      <c r="J54" s="24">
        <f>SUMIF(Baseline!$H:$H,Police!$B:$B,Baseline!S:S)</f>
        <v>255475</v>
      </c>
      <c r="K54" s="24">
        <f>SUMIF(Baseline!$H:$H,Police!$B:$B,Baseline!T:T)</f>
        <v>0</v>
      </c>
      <c r="L54" s="24">
        <f>SUMIF(Baseline!$H:$H,Police!$B:$B,Baseline!U:U)</f>
        <v>0</v>
      </c>
      <c r="M54" s="24">
        <f>SUMIF(Baseline!$H:$H,Police!$B:$B,Baseline!V:V)</f>
        <v>0</v>
      </c>
      <c r="N54" s="24">
        <f>SUMIF(Baseline!$H:$H,Police!$B:$B,Baseline!W:W)</f>
        <v>250005.90999999997</v>
      </c>
      <c r="O54" s="24">
        <f>SUMIF(Baseline!$H:$H,Police!$B:$B,Baseline!X:X)</f>
        <v>250005.90999999997</v>
      </c>
      <c r="P54" s="24"/>
      <c r="S54" s="24">
        <f>SUMIF(Baseline!$H:$H,Police!$B:$B,Baseline!AA:AA)</f>
        <v>270805</v>
      </c>
      <c r="T54" s="24">
        <f>SUMIF(Baseline!$H:$H,Police!$B:$B,Baseline!AB:AB)</f>
        <v>270805</v>
      </c>
      <c r="U54" s="24">
        <f>SUMIF(Baseline!$H:$H,Police!$B:$B,Baseline!AC:AC)</f>
        <v>0</v>
      </c>
      <c r="V54" s="24">
        <f>SUMIF(Baseline!$H:$H,Police!$B:$B,Baseline!AD:AD)</f>
        <v>0</v>
      </c>
      <c r="W54" s="24">
        <f>SUMIF(Baseline!$H:$H,Police!$B:$B,Baseline!AE:AE)</f>
        <v>0</v>
      </c>
      <c r="X54" s="24">
        <f>SUMIF(Baseline!$H:$H,Police!$B:$B,Baseline!AF:AF)</f>
        <v>269062.39999999997</v>
      </c>
      <c r="Y54" s="24">
        <f>SUMIF(Baseline!$H:$H,Police!$B:$B,Baseline!AG:AG)</f>
        <v>269062.39999999997</v>
      </c>
      <c r="Z54" s="24">
        <f t="shared" ref="Z54:Z57" si="100">+T54-Y54</f>
        <v>1742.6000000000349</v>
      </c>
      <c r="AA54" s="26">
        <f t="shared" ref="AA54:AA58" si="101">IFERROR((Z54/T54),0)</f>
        <v>6.434888572958531E-3</v>
      </c>
      <c r="AB54" s="87"/>
      <c r="AD54" s="104">
        <f>SUMIF(Baseline!$H:$H,Police!$B:$B,Baseline!AJ:AJ)</f>
        <v>272476</v>
      </c>
      <c r="AE54" s="104">
        <f>SUMIF(Baseline!$H:$H,Police!$B:$B,Baseline!AK:AK)</f>
        <v>272476</v>
      </c>
      <c r="AF54" s="104">
        <f>SUMIF(Baseline!$H:$H,Police!$B:$B,Baseline!AL:AL)</f>
        <v>0</v>
      </c>
      <c r="AG54" s="104">
        <f>SUMIF(Baseline!$H:$H,Police!$B:$B,Baseline!AM:AM)</f>
        <v>62676.01</v>
      </c>
      <c r="AH54" s="104">
        <f>SUMIF(Baseline!$H:$H,Police!$B:$B,Baseline!AN:AN)</f>
        <v>0</v>
      </c>
      <c r="AI54" s="104">
        <f>SUMIF(Baseline!$H:$H,Police!$B:$B,Baseline!AO:AO)</f>
        <v>0</v>
      </c>
      <c r="AJ54" s="104">
        <f>SUMIF(Baseline!$H:$H,Police!$B:$B,Baseline!AP:AP)</f>
        <v>0</v>
      </c>
      <c r="AK54" s="104">
        <f>SUMIF(Baseline!$H:$H,Police!$B:$B,Baseline!AQ:AQ)</f>
        <v>0</v>
      </c>
      <c r="AL54" s="24"/>
      <c r="AN54" s="26"/>
    </row>
    <row r="55" spans="1:40" x14ac:dyDescent="0.25">
      <c r="A55" s="23"/>
      <c r="B55" s="23" t="s">
        <v>1923</v>
      </c>
      <c r="C55" s="10"/>
      <c r="D55" s="10"/>
      <c r="E55" s="13" t="s">
        <v>320</v>
      </c>
      <c r="G55" s="24">
        <f>SUMIF(Baseline!$H:$H,Police!$B:$B,Baseline!O:O)</f>
        <v>2335.6799999999998</v>
      </c>
      <c r="I55" s="24">
        <f>SUMIF(Baseline!$H:$H,Police!B:B,Baseline!R:R)</f>
        <v>3250</v>
      </c>
      <c r="J55" s="24">
        <f>SUMIF(Baseline!$H:$H,Police!$B:$B,Baseline!S:S)</f>
        <v>3250</v>
      </c>
      <c r="K55" s="24">
        <f>SUMIF(Baseline!$H:$H,Police!$B:$B,Baseline!T:T)</f>
        <v>0</v>
      </c>
      <c r="L55" s="24">
        <f>SUMIF(Baseline!$H:$H,Police!$B:$B,Baseline!U:U)</f>
        <v>0</v>
      </c>
      <c r="M55" s="24">
        <f>SUMIF(Baseline!$H:$H,Police!$B:$B,Baseline!V:V)</f>
        <v>0</v>
      </c>
      <c r="N55" s="24">
        <f>SUMIF(Baseline!$H:$H,Police!$B:$B,Baseline!W:W)</f>
        <v>3050.66</v>
      </c>
      <c r="O55" s="24">
        <f>SUMIF(Baseline!$H:$H,Police!$B:$B,Baseline!X:X)</f>
        <v>3050.66</v>
      </c>
      <c r="P55" s="24">
        <f t="shared" ref="P55:P57" si="102">+J55-O55</f>
        <v>199.34000000000015</v>
      </c>
      <c r="Q55" s="26">
        <f t="shared" ref="Q55:Q58" si="103">IFERROR((P55/O55),0)</f>
        <v>6.5343237201130291E-2</v>
      </c>
      <c r="S55" s="24">
        <f>SUMIF(Baseline!$H:$H,Police!$B:$B,Baseline!AA:AA)</f>
        <v>3250</v>
      </c>
      <c r="T55" s="24">
        <f>SUMIF(Baseline!$H:$H,Police!$B:$B,Baseline!AB:AB)</f>
        <v>3250</v>
      </c>
      <c r="U55" s="24">
        <f>SUMIF(Baseline!$H:$H,Police!$B:$B,Baseline!AC:AC)</f>
        <v>0</v>
      </c>
      <c r="V55" s="24">
        <f>SUMIF(Baseline!$H:$H,Police!$B:$B,Baseline!AD:AD)</f>
        <v>0</v>
      </c>
      <c r="W55" s="24">
        <f>SUMIF(Baseline!$H:$H,Police!$B:$B,Baseline!AE:AE)</f>
        <v>0</v>
      </c>
      <c r="X55" s="24">
        <f>SUMIF(Baseline!$H:$H,Police!$B:$B,Baseline!AF:AF)</f>
        <v>3682.77</v>
      </c>
      <c r="Y55" s="24">
        <f>SUMIF(Baseline!$H:$H,Police!$B:$B,Baseline!AG:AG)</f>
        <v>3682.77</v>
      </c>
      <c r="Z55" s="24">
        <f t="shared" si="100"/>
        <v>-432.77</v>
      </c>
      <c r="AA55" s="26">
        <f t="shared" si="101"/>
        <v>-0.13316</v>
      </c>
      <c r="AB55" s="87"/>
      <c r="AD55" s="104">
        <f>SUMIF(Baseline!$H:$H,Police!$B:$B,Baseline!AJ:AJ)</f>
        <v>3250</v>
      </c>
      <c r="AE55" s="104">
        <f>SUMIF(Baseline!$H:$H,Police!$B:$B,Baseline!AK:AK)</f>
        <v>3250</v>
      </c>
      <c r="AF55" s="104">
        <f>SUMIF(Baseline!$H:$H,Police!$B:$B,Baseline!AL:AL)</f>
        <v>4000</v>
      </c>
      <c r="AG55" s="104">
        <f>SUMIF(Baseline!$H:$H,Police!$B:$B,Baseline!AM:AM)</f>
        <v>54.13</v>
      </c>
      <c r="AH55" s="104">
        <f>SUMIF(Baseline!$H:$H,Police!$B:$B,Baseline!AN:AN)</f>
        <v>0</v>
      </c>
      <c r="AI55" s="104">
        <f>SUMIF(Baseline!$H:$H,Police!$B:$B,Baseline!AO:AO)</f>
        <v>0</v>
      </c>
      <c r="AJ55" s="104">
        <f>SUMIF(Baseline!$H:$H,Police!$B:$B,Baseline!AP:AP)</f>
        <v>0</v>
      </c>
      <c r="AK55" s="104">
        <f>SUMIF(Baseline!$H:$H,Police!$B:$B,Baseline!AQ:AQ)</f>
        <v>0</v>
      </c>
      <c r="AL55" s="24">
        <f t="shared" ref="AL55:AL57" si="104">+AD55-Y55</f>
        <v>-432.77</v>
      </c>
      <c r="AM55" s="26">
        <f t="shared" ref="AM55:AM58" si="105">IFERROR((AL55/Y55),0)</f>
        <v>-0.11751209008436583</v>
      </c>
      <c r="AN55" s="26"/>
    </row>
    <row r="56" spans="1:40" x14ac:dyDescent="0.25">
      <c r="A56" s="23"/>
      <c r="B56" s="23" t="s">
        <v>1924</v>
      </c>
      <c r="C56" s="10"/>
      <c r="D56" s="4"/>
      <c r="E56" s="13" t="s">
        <v>324</v>
      </c>
      <c r="G56" s="24">
        <f>SUMIF(Baseline!$H:$H,Police!$B:$B,Baseline!O:O)</f>
        <v>9409.09</v>
      </c>
      <c r="I56" s="24">
        <f>SUMIF(Baseline!$H:$H,Police!B:B,Baseline!R:R)</f>
        <v>8000</v>
      </c>
      <c r="J56" s="24">
        <f>SUMIF(Baseline!$H:$H,Police!$B:$B,Baseline!S:S)</f>
        <v>8000</v>
      </c>
      <c r="K56" s="24">
        <f>SUMIF(Baseline!$H:$H,Police!$B:$B,Baseline!T:T)</f>
        <v>0</v>
      </c>
      <c r="L56" s="24">
        <f>SUMIF(Baseline!$H:$H,Police!$B:$B,Baseline!U:U)</f>
        <v>0</v>
      </c>
      <c r="M56" s="24">
        <f>SUMIF(Baseline!$H:$H,Police!$B:$B,Baseline!V:V)</f>
        <v>0</v>
      </c>
      <c r="N56" s="24">
        <f>SUMIF(Baseline!$H:$H,Police!$B:$B,Baseline!W:W)</f>
        <v>3441.81</v>
      </c>
      <c r="O56" s="24">
        <f>SUMIF(Baseline!$H:$H,Police!$B:$B,Baseline!X:X)</f>
        <v>3441.81</v>
      </c>
      <c r="P56" s="24">
        <f t="shared" si="102"/>
        <v>4558.1900000000005</v>
      </c>
      <c r="Q56" s="26">
        <f t="shared" si="103"/>
        <v>1.3243584044441734</v>
      </c>
      <c r="S56" s="24">
        <f>SUMIF(Baseline!$H:$H,Police!$B:$B,Baseline!AA:AA)</f>
        <v>8000</v>
      </c>
      <c r="T56" s="24">
        <f>SUMIF(Baseline!$H:$H,Police!$B:$B,Baseline!AB:AB)</f>
        <v>8000</v>
      </c>
      <c r="U56" s="24">
        <f>SUMIF(Baseline!$H:$H,Police!$B:$B,Baseline!AC:AC)</f>
        <v>0</v>
      </c>
      <c r="V56" s="24">
        <f>SUMIF(Baseline!$H:$H,Police!$B:$B,Baseline!AD:AD)</f>
        <v>0</v>
      </c>
      <c r="W56" s="24">
        <f>SUMIF(Baseline!$H:$H,Police!$B:$B,Baseline!AE:AE)</f>
        <v>0</v>
      </c>
      <c r="X56" s="24">
        <f>SUMIF(Baseline!$H:$H,Police!$B:$B,Baseline!AF:AF)</f>
        <v>4209.26</v>
      </c>
      <c r="Y56" s="24">
        <f>SUMIF(Baseline!$H:$H,Police!$B:$B,Baseline!AG:AG)</f>
        <v>4209.26</v>
      </c>
      <c r="Z56" s="24">
        <f t="shared" si="100"/>
        <v>3790.74</v>
      </c>
      <c r="AA56" s="26">
        <f t="shared" si="101"/>
        <v>0.4738425</v>
      </c>
      <c r="AB56" s="87"/>
      <c r="AD56" s="104">
        <f>SUMIF(Baseline!$H:$H,Police!$B:$B,Baseline!AJ:AJ)</f>
        <v>8000</v>
      </c>
      <c r="AE56" s="104">
        <f>SUMIF(Baseline!$H:$H,Police!$B:$B,Baseline!AK:AK)</f>
        <v>8000</v>
      </c>
      <c r="AF56" s="104">
        <f>SUMIF(Baseline!$H:$H,Police!$B:$B,Baseline!AL:AL)</f>
        <v>0</v>
      </c>
      <c r="AG56" s="104">
        <f>SUMIF(Baseline!$H:$H,Police!$B:$B,Baseline!AM:AM)</f>
        <v>151.85</v>
      </c>
      <c r="AH56" s="104">
        <f>SUMIF(Baseline!$H:$H,Police!$B:$B,Baseline!AN:AN)</f>
        <v>0</v>
      </c>
      <c r="AI56" s="104">
        <f>SUMIF(Baseline!$H:$H,Police!$B:$B,Baseline!AO:AO)</f>
        <v>0</v>
      </c>
      <c r="AJ56" s="104">
        <f>SUMIF(Baseline!$H:$H,Police!$B:$B,Baseline!AP:AP)</f>
        <v>0</v>
      </c>
      <c r="AK56" s="104">
        <f>SUMIF(Baseline!$H:$H,Police!$B:$B,Baseline!AQ:AQ)</f>
        <v>0</v>
      </c>
      <c r="AL56" s="24">
        <f t="shared" si="104"/>
        <v>3790.74</v>
      </c>
      <c r="AM56" s="26">
        <f t="shared" si="105"/>
        <v>0.90057159690776989</v>
      </c>
      <c r="AN56" s="26"/>
    </row>
    <row r="57" spans="1:40" x14ac:dyDescent="0.25">
      <c r="A57" s="23"/>
      <c r="B57" s="23" t="s">
        <v>1925</v>
      </c>
      <c r="C57" s="10"/>
      <c r="D57" s="10"/>
      <c r="E57" s="13" t="s">
        <v>92</v>
      </c>
      <c r="G57" s="24">
        <f>SUMIF(Baseline!$H:$H,Police!$B:$B,Baseline!O:O)</f>
        <v>0</v>
      </c>
      <c r="I57" s="24">
        <f>SUMIF(Baseline!$H:$H,Police!B:B,Baseline!R:R)</f>
        <v>0</v>
      </c>
      <c r="J57" s="24">
        <f>SUMIF(Baseline!$H:$H,Police!$B:$B,Baseline!S:S)</f>
        <v>0</v>
      </c>
      <c r="K57" s="24">
        <f>SUMIF(Baseline!$H:$H,Police!$B:$B,Baseline!T:T)</f>
        <v>0</v>
      </c>
      <c r="L57" s="24">
        <f>SUMIF(Baseline!$H:$H,Police!$B:$B,Baseline!U:U)</f>
        <v>0</v>
      </c>
      <c r="M57" s="24">
        <f>SUMIF(Baseline!$H:$H,Police!$B:$B,Baseline!V:V)</f>
        <v>0</v>
      </c>
      <c r="N57" s="24">
        <f>SUMIF(Baseline!$H:$H,Police!$B:$B,Baseline!W:W)</f>
        <v>0</v>
      </c>
      <c r="O57" s="24">
        <f>SUMIF(Baseline!$H:$H,Police!$B:$B,Baseline!X:X)</f>
        <v>0</v>
      </c>
      <c r="P57" s="24">
        <f t="shared" si="102"/>
        <v>0</v>
      </c>
      <c r="Q57" s="26">
        <f t="shared" si="103"/>
        <v>0</v>
      </c>
      <c r="S57" s="24">
        <f>SUMIF(Baseline!$H:$H,Police!$B:$B,Baseline!AA:AA)</f>
        <v>0</v>
      </c>
      <c r="T57" s="24">
        <f>SUMIF(Baseline!$H:$H,Police!$B:$B,Baseline!AB:AB)</f>
        <v>0</v>
      </c>
      <c r="U57" s="24">
        <f>SUMIF(Baseline!$H:$H,Police!$B:$B,Baseline!AC:AC)</f>
        <v>0</v>
      </c>
      <c r="V57" s="24">
        <f>SUMIF(Baseline!$H:$H,Police!$B:$B,Baseline!AD:AD)</f>
        <v>0</v>
      </c>
      <c r="W57" s="24">
        <f>SUMIF(Baseline!$H:$H,Police!$B:$B,Baseline!AE:AE)</f>
        <v>0</v>
      </c>
      <c r="X57" s="24">
        <f>SUMIF(Baseline!$H:$H,Police!$B:$B,Baseline!AF:AF)</f>
        <v>0</v>
      </c>
      <c r="Y57" s="24">
        <f>SUMIF(Baseline!$H:$H,Police!$B:$B,Baseline!AG:AG)</f>
        <v>0</v>
      </c>
      <c r="Z57" s="24">
        <f t="shared" si="100"/>
        <v>0</v>
      </c>
      <c r="AA57" s="26">
        <f t="shared" si="101"/>
        <v>0</v>
      </c>
      <c r="AB57" s="87"/>
      <c r="AD57" s="104">
        <f>SUMIF(Baseline!$H:$H,Police!$B:$B,Baseline!AJ:AJ)</f>
        <v>0</v>
      </c>
      <c r="AE57" s="104">
        <f>SUMIF(Baseline!$H:$H,Police!$B:$B,Baseline!AK:AK)</f>
        <v>0</v>
      </c>
      <c r="AF57" s="104">
        <f>SUMIF(Baseline!$H:$H,Police!$B:$B,Baseline!AL:AL)</f>
        <v>0</v>
      </c>
      <c r="AG57" s="104">
        <f>SUMIF(Baseline!$H:$H,Police!$B:$B,Baseline!AM:AM)</f>
        <v>0</v>
      </c>
      <c r="AH57" s="104">
        <f>SUMIF(Baseline!$H:$H,Police!$B:$B,Baseline!AN:AN)</f>
        <v>0</v>
      </c>
      <c r="AI57" s="104">
        <f>SUMIF(Baseline!$H:$H,Police!$B:$B,Baseline!AO:AO)</f>
        <v>0</v>
      </c>
      <c r="AJ57" s="104">
        <f>SUMIF(Baseline!$H:$H,Police!$B:$B,Baseline!AP:AP)</f>
        <v>0</v>
      </c>
      <c r="AK57" s="104">
        <f>SUMIF(Baseline!$H:$H,Police!$B:$B,Baseline!AQ:AQ)</f>
        <v>0</v>
      </c>
      <c r="AL57" s="24">
        <f t="shared" si="104"/>
        <v>0</v>
      </c>
      <c r="AM57" s="26">
        <f t="shared" si="105"/>
        <v>0</v>
      </c>
      <c r="AN57" s="26"/>
    </row>
    <row r="58" spans="1:40" x14ac:dyDescent="0.25">
      <c r="C58" s="10"/>
      <c r="D58" s="10"/>
      <c r="E58" s="13"/>
      <c r="G58" s="28">
        <f>SUM(G54:G57)</f>
        <v>269155.85000000003</v>
      </c>
      <c r="I58" s="28">
        <f>SUM(I54:I57)</f>
        <v>266725</v>
      </c>
      <c r="J58" s="28">
        <f t="shared" ref="J58:O58" si="106">SUM(J54:J57)</f>
        <v>266725</v>
      </c>
      <c r="K58" s="28">
        <f t="shared" si="106"/>
        <v>0</v>
      </c>
      <c r="L58" s="28">
        <f t="shared" si="106"/>
        <v>0</v>
      </c>
      <c r="M58" s="28">
        <f t="shared" si="106"/>
        <v>0</v>
      </c>
      <c r="N58" s="28">
        <f t="shared" si="106"/>
        <v>256498.37999999998</v>
      </c>
      <c r="O58" s="28">
        <f t="shared" si="106"/>
        <v>256498.37999999998</v>
      </c>
      <c r="P58" s="28">
        <f>SUM(P55:P57)</f>
        <v>4757.5300000000007</v>
      </c>
      <c r="Q58" s="26">
        <f t="shared" si="103"/>
        <v>1.854799238887981E-2</v>
      </c>
      <c r="S58" s="28">
        <f>SUM(S54:S57)</f>
        <v>282055</v>
      </c>
      <c r="T58" s="28">
        <f t="shared" ref="T58:Z58" si="107">SUM(T54:T57)</f>
        <v>282055</v>
      </c>
      <c r="U58" s="28">
        <f t="shared" si="107"/>
        <v>0</v>
      </c>
      <c r="V58" s="28">
        <f t="shared" si="107"/>
        <v>0</v>
      </c>
      <c r="W58" s="28">
        <f t="shared" si="107"/>
        <v>0</v>
      </c>
      <c r="X58" s="28">
        <f t="shared" si="107"/>
        <v>276954.43</v>
      </c>
      <c r="Y58" s="28">
        <f t="shared" si="107"/>
        <v>276954.43</v>
      </c>
      <c r="Z58" s="28">
        <f t="shared" si="107"/>
        <v>5100.5700000000343</v>
      </c>
      <c r="AA58" s="77">
        <f t="shared" si="101"/>
        <v>1.8083600716172498E-2</v>
      </c>
      <c r="AB58" s="26"/>
      <c r="AD58" s="28">
        <f t="shared" ref="AD58:AL58" si="108">SUM(AD54:AD57)</f>
        <v>283726</v>
      </c>
      <c r="AE58" s="28">
        <f t="shared" si="108"/>
        <v>283726</v>
      </c>
      <c r="AF58" s="28">
        <f t="shared" si="108"/>
        <v>4000</v>
      </c>
      <c r="AG58" s="28">
        <f t="shared" si="108"/>
        <v>62881.99</v>
      </c>
      <c r="AH58" s="28">
        <f t="shared" si="108"/>
        <v>0</v>
      </c>
      <c r="AI58" s="28">
        <f t="shared" si="108"/>
        <v>0</v>
      </c>
      <c r="AJ58" s="28">
        <f t="shared" si="108"/>
        <v>0</v>
      </c>
      <c r="AK58" s="28">
        <f t="shared" si="108"/>
        <v>0</v>
      </c>
      <c r="AL58" s="28">
        <f t="shared" si="108"/>
        <v>3357.97</v>
      </c>
      <c r="AM58" s="26">
        <f t="shared" si="105"/>
        <v>1.2124630033901245E-2</v>
      </c>
      <c r="AN58" s="26"/>
    </row>
    <row r="59" spans="1:40" x14ac:dyDescent="0.25">
      <c r="C59" s="10"/>
      <c r="D59" s="10"/>
      <c r="E59" s="13"/>
      <c r="G59" s="198"/>
      <c r="H59" s="114"/>
      <c r="I59" s="198"/>
      <c r="J59" s="198"/>
      <c r="K59" s="198"/>
      <c r="L59" s="198"/>
      <c r="M59" s="198"/>
      <c r="N59" s="198"/>
      <c r="O59" s="198"/>
      <c r="P59" s="198"/>
      <c r="Q59" s="197"/>
      <c r="R59" s="114"/>
      <c r="S59" s="198"/>
      <c r="T59" s="198"/>
      <c r="U59" s="198"/>
      <c r="V59" s="198"/>
      <c r="W59" s="198"/>
      <c r="X59" s="198"/>
      <c r="Y59" s="198"/>
      <c r="Z59" s="198"/>
      <c r="AA59" s="197"/>
      <c r="AB59" s="197"/>
      <c r="AC59" s="114"/>
      <c r="AD59" s="198"/>
      <c r="AE59" s="198"/>
      <c r="AF59" s="198"/>
      <c r="AG59" s="198"/>
      <c r="AH59" s="198"/>
      <c r="AI59" s="198"/>
      <c r="AJ59" s="198"/>
      <c r="AK59" s="198"/>
      <c r="AL59" s="198"/>
      <c r="AN59" s="26"/>
    </row>
    <row r="60" spans="1:40" x14ac:dyDescent="0.25">
      <c r="C60" s="1"/>
      <c r="D60" s="10" t="s">
        <v>1928</v>
      </c>
      <c r="E60" s="25"/>
      <c r="G60" s="24"/>
      <c r="I60" s="24"/>
      <c r="J60" s="24"/>
      <c r="K60" s="24"/>
      <c r="L60" s="24"/>
      <c r="M60" s="24"/>
      <c r="N60" s="24"/>
      <c r="O60" s="24"/>
      <c r="P60" s="24"/>
      <c r="S60" s="24"/>
      <c r="T60" s="24"/>
      <c r="U60" s="24"/>
      <c r="V60" s="24"/>
      <c r="W60" s="24"/>
      <c r="X60" s="24"/>
      <c r="Y60" s="24"/>
      <c r="Z60" s="24"/>
      <c r="AB60" s="98"/>
      <c r="AD60" s="104"/>
      <c r="AE60" s="24"/>
      <c r="AF60" s="24"/>
      <c r="AG60" s="24"/>
      <c r="AH60" s="24"/>
      <c r="AI60" s="24"/>
      <c r="AJ60" s="24"/>
      <c r="AK60" s="24"/>
      <c r="AL60" s="24"/>
    </row>
    <row r="61" spans="1:40" x14ac:dyDescent="0.25">
      <c r="A61" s="23"/>
      <c r="B61" s="23" t="s">
        <v>1930</v>
      </c>
      <c r="C61" s="10"/>
      <c r="D61" s="10"/>
      <c r="E61" s="13" t="s">
        <v>91</v>
      </c>
      <c r="G61" s="24">
        <f>SUMIF(Baseline!$H:$H,Police!$B:$B,Baseline!O:O)</f>
        <v>261226.58000000002</v>
      </c>
      <c r="I61" s="24">
        <f>SUMIF(Baseline!$H:$H,Police!$B:$B,Baseline!R:R)</f>
        <v>248325</v>
      </c>
      <c r="J61" s="24">
        <f>SUMIF(Baseline!$H:$H,Police!$B:$B,Baseline!S:S)</f>
        <v>246425</v>
      </c>
      <c r="K61" s="24">
        <f>SUMIF(Baseline!$H:$H,Police!$B:$B,Baseline!T:T)</f>
        <v>0</v>
      </c>
      <c r="L61" s="24">
        <f>SUMIF(Baseline!$H:$H,Police!$B:$B,Baseline!U:U)</f>
        <v>0</v>
      </c>
      <c r="M61" s="24">
        <f>SUMIF(Baseline!$H:$H,Police!$B:$B,Baseline!V:V)</f>
        <v>0</v>
      </c>
      <c r="N61" s="24">
        <f>SUMIF(Baseline!$H:$H,Police!$B:$B,Baseline!W:W)</f>
        <v>241729.43000000002</v>
      </c>
      <c r="O61" s="24">
        <f>SUMIF(Baseline!$H:$H,Police!$B:$B,Baseline!X:X)</f>
        <v>241729.43000000002</v>
      </c>
      <c r="P61" s="24"/>
      <c r="S61" s="24">
        <f>SUMIF(Baseline!$H:$H,Police!$B:$B,Baseline!AA:AA)</f>
        <v>263564</v>
      </c>
      <c r="T61" s="24">
        <f>SUMIF(Baseline!$H:$H,Police!$B:$B,Baseline!AB:AB)</f>
        <v>299119</v>
      </c>
      <c r="U61" s="24">
        <f>SUMIF(Baseline!$H:$H,Police!$B:$B,Baseline!AC:AC)</f>
        <v>0</v>
      </c>
      <c r="V61" s="24">
        <f>SUMIF(Baseline!$H:$H,Police!$B:$B,Baseline!AD:AD)</f>
        <v>0</v>
      </c>
      <c r="W61" s="24">
        <f>SUMIF(Baseline!$H:$H,Police!$B:$B,Baseline!AE:AE)</f>
        <v>0</v>
      </c>
      <c r="X61" s="24">
        <f>SUMIF(Baseline!$H:$H,Police!$B:$B,Baseline!AF:AF)</f>
        <v>254073.7</v>
      </c>
      <c r="Y61" s="24">
        <f>SUMIF(Baseline!$H:$H,Police!$B:$B,Baseline!AG:AG)</f>
        <v>254073.7</v>
      </c>
      <c r="Z61" s="24">
        <f t="shared" ref="Z61:Z64" si="109">+T61-Y61</f>
        <v>45045.299999999988</v>
      </c>
      <c r="AA61" s="26">
        <f t="shared" ref="AA61:AA65" si="110">IFERROR((Z61/T61),0)</f>
        <v>0.15059324215446024</v>
      </c>
      <c r="AB61" s="87"/>
      <c r="AD61" s="104">
        <f>SUMIF(Baseline!$H:$H,Police!$B:$B,Baseline!AJ:AJ)</f>
        <v>268723</v>
      </c>
      <c r="AE61" s="104">
        <f>SUMIF(Baseline!$H:$H,Police!$B:$B,Baseline!AK:AK)</f>
        <v>268723</v>
      </c>
      <c r="AF61" s="104">
        <f>SUMIF(Baseline!$H:$H,Police!$B:$B,Baseline!AL:AL)</f>
        <v>0</v>
      </c>
      <c r="AG61" s="104">
        <f>SUMIF(Baseline!$H:$H,Police!$B:$B,Baseline!AM:AM)</f>
        <v>54302.63</v>
      </c>
      <c r="AH61" s="104">
        <f>SUMIF(Baseline!$H:$H,Police!$B:$B,Baseline!AN:AN)</f>
        <v>0</v>
      </c>
      <c r="AI61" s="104">
        <f>SUMIF(Baseline!$H:$H,Police!$B:$B,Baseline!AO:AO)</f>
        <v>0</v>
      </c>
      <c r="AJ61" s="104">
        <f>SUMIF(Baseline!$H:$H,Police!$B:$B,Baseline!AP:AP)</f>
        <v>0</v>
      </c>
      <c r="AK61" s="104">
        <f>SUMIF(Baseline!$H:$H,Police!$B:$B,Baseline!AQ:AQ)</f>
        <v>0</v>
      </c>
      <c r="AL61" s="24"/>
      <c r="AN61" s="26"/>
    </row>
    <row r="62" spans="1:40" x14ac:dyDescent="0.25">
      <c r="A62" s="23"/>
      <c r="B62" s="23" t="s">
        <v>1931</v>
      </c>
      <c r="C62" s="10"/>
      <c r="D62" s="10"/>
      <c r="E62" s="13" t="s">
        <v>320</v>
      </c>
      <c r="G62" s="24">
        <f>SUMIF(Baseline!$H:$H,Police!$B:$B,Baseline!O:O)</f>
        <v>2416</v>
      </c>
      <c r="I62" s="24">
        <f>SUMIF(Baseline!$H:$H,Police!B:B,Baseline!R:R)</f>
        <v>11500</v>
      </c>
      <c r="J62" s="24">
        <f>SUMIF(Baseline!$H:$H,Police!$B:$B,Baseline!S:S)</f>
        <v>86500</v>
      </c>
      <c r="K62" s="24">
        <f>SUMIF(Baseline!$H:$H,Police!$B:$B,Baseline!T:T)</f>
        <v>0</v>
      </c>
      <c r="L62" s="24">
        <f>SUMIF(Baseline!$H:$H,Police!$B:$B,Baseline!U:U)</f>
        <v>0</v>
      </c>
      <c r="M62" s="24">
        <f>SUMIF(Baseline!$H:$H,Police!$B:$B,Baseline!V:V)</f>
        <v>0</v>
      </c>
      <c r="N62" s="24">
        <f>SUMIF(Baseline!$H:$H,Police!$B:$B,Baseline!W:W)</f>
        <v>32047.5</v>
      </c>
      <c r="O62" s="24">
        <f>SUMIF(Baseline!$H:$H,Police!$B:$B,Baseline!X:X)</f>
        <v>32047.5</v>
      </c>
      <c r="P62" s="24">
        <f t="shared" ref="P62:P64" si="111">+J62-O62</f>
        <v>54452.5</v>
      </c>
      <c r="Q62" s="26">
        <f t="shared" ref="Q62:Q65" si="112">IFERROR((P62/O62),0)</f>
        <v>1.6991184959825258</v>
      </c>
      <c r="S62" s="24">
        <f>SUMIF(Baseline!$H:$H,Police!$B:$B,Baseline!AA:AA)</f>
        <v>11000</v>
      </c>
      <c r="T62" s="24">
        <f>SUMIF(Baseline!$H:$H,Police!$B:$B,Baseline!AB:AB)</f>
        <v>55341</v>
      </c>
      <c r="U62" s="24">
        <f>SUMIF(Baseline!$H:$H,Police!$B:$B,Baseline!AC:AC)</f>
        <v>0</v>
      </c>
      <c r="V62" s="24">
        <f>SUMIF(Baseline!$H:$H,Police!$B:$B,Baseline!AD:AD)</f>
        <v>0</v>
      </c>
      <c r="W62" s="24">
        <f>SUMIF(Baseline!$H:$H,Police!$B:$B,Baseline!AE:AE)</f>
        <v>0</v>
      </c>
      <c r="X62" s="24">
        <f>SUMIF(Baseline!$H:$H,Police!$B:$B,Baseline!AF:AF)</f>
        <v>28285.21</v>
      </c>
      <c r="Y62" s="24">
        <f>SUMIF(Baseline!$H:$H,Police!$B:$B,Baseline!AG:AG)</f>
        <v>28285.21</v>
      </c>
      <c r="Z62" s="24">
        <f t="shared" si="109"/>
        <v>27055.79</v>
      </c>
      <c r="AA62" s="26">
        <f t="shared" si="110"/>
        <v>0.4888923221481361</v>
      </c>
      <c r="AB62" s="87"/>
      <c r="AD62" s="104">
        <f>SUMIF(Baseline!$H:$H,Police!$B:$B,Baseline!AJ:AJ)</f>
        <v>11000</v>
      </c>
      <c r="AE62" s="104">
        <f>SUMIF(Baseline!$H:$H,Police!$B:$B,Baseline!AK:AK)</f>
        <v>11000</v>
      </c>
      <c r="AF62" s="104">
        <f>SUMIF(Baseline!$H:$H,Police!$B:$B,Baseline!AL:AL)</f>
        <v>0</v>
      </c>
      <c r="AG62" s="104">
        <f>SUMIF(Baseline!$H:$H,Police!$B:$B,Baseline!AM:AM)</f>
        <v>2277.8000000000002</v>
      </c>
      <c r="AH62" s="104">
        <f>SUMIF(Baseline!$H:$H,Police!$B:$B,Baseline!AN:AN)</f>
        <v>0</v>
      </c>
      <c r="AI62" s="104">
        <f>SUMIF(Baseline!$H:$H,Police!$B:$B,Baseline!AO:AO)</f>
        <v>0</v>
      </c>
      <c r="AJ62" s="104">
        <f>SUMIF(Baseline!$H:$H,Police!$B:$B,Baseline!AP:AP)</f>
        <v>0</v>
      </c>
      <c r="AK62" s="104">
        <f>SUMIF(Baseline!$H:$H,Police!$B:$B,Baseline!AQ:AQ)</f>
        <v>0</v>
      </c>
      <c r="AL62" s="24">
        <f t="shared" ref="AL62:AL64" si="113">+AD62-Y62</f>
        <v>-17285.21</v>
      </c>
      <c r="AM62" s="26">
        <f t="shared" ref="AM62:AM65" si="114">IFERROR((AL62/Y62),0)</f>
        <v>-0.61110417776640158</v>
      </c>
      <c r="AN62" s="26"/>
    </row>
    <row r="63" spans="1:40" x14ac:dyDescent="0.25">
      <c r="A63" s="23"/>
      <c r="B63" s="23" t="s">
        <v>1932</v>
      </c>
      <c r="C63" s="10"/>
      <c r="D63" s="4"/>
      <c r="E63" s="13" t="s">
        <v>324</v>
      </c>
      <c r="G63" s="24">
        <f>SUMIF(Baseline!$H:$H,Police!$B:$B,Baseline!O:O)</f>
        <v>150</v>
      </c>
      <c r="I63" s="24">
        <f>SUMIF(Baseline!$H:$H,Police!B:B,Baseline!R:R)</f>
        <v>3100</v>
      </c>
      <c r="J63" s="24">
        <f>SUMIF(Baseline!$H:$H,Police!$B:$B,Baseline!S:S)</f>
        <v>5000</v>
      </c>
      <c r="K63" s="24">
        <f>SUMIF(Baseline!$H:$H,Police!$B:$B,Baseline!T:T)</f>
        <v>0</v>
      </c>
      <c r="L63" s="24">
        <f>SUMIF(Baseline!$H:$H,Police!$B:$B,Baseline!U:U)</f>
        <v>0</v>
      </c>
      <c r="M63" s="24">
        <f>SUMIF(Baseline!$H:$H,Police!$B:$B,Baseline!V:V)</f>
        <v>0</v>
      </c>
      <c r="N63" s="24">
        <f>SUMIF(Baseline!$H:$H,Police!$B:$B,Baseline!W:W)</f>
        <v>2679.98</v>
      </c>
      <c r="O63" s="24">
        <f>SUMIF(Baseline!$H:$H,Police!$B:$B,Baseline!X:X)</f>
        <v>2679.98</v>
      </c>
      <c r="P63" s="24">
        <f t="shared" si="111"/>
        <v>2320.02</v>
      </c>
      <c r="Q63" s="26">
        <f t="shared" si="112"/>
        <v>0.86568556481764791</v>
      </c>
      <c r="S63" s="24">
        <f>SUMIF(Baseline!$H:$H,Police!$B:$B,Baseline!AA:AA)</f>
        <v>3400</v>
      </c>
      <c r="T63" s="24">
        <f>SUMIF(Baseline!$H:$H,Police!$B:$B,Baseline!AB:AB)</f>
        <v>3400</v>
      </c>
      <c r="U63" s="24">
        <f>SUMIF(Baseline!$H:$H,Police!$B:$B,Baseline!AC:AC)</f>
        <v>0</v>
      </c>
      <c r="V63" s="24">
        <f>SUMIF(Baseline!$H:$H,Police!$B:$B,Baseline!AD:AD)</f>
        <v>0</v>
      </c>
      <c r="W63" s="24">
        <f>SUMIF(Baseline!$H:$H,Police!$B:$B,Baseline!AE:AE)</f>
        <v>0</v>
      </c>
      <c r="X63" s="24">
        <f>SUMIF(Baseline!$H:$H,Police!$B:$B,Baseline!AF:AF)</f>
        <v>3086.77</v>
      </c>
      <c r="Y63" s="24">
        <f>SUMIF(Baseline!$H:$H,Police!$B:$B,Baseline!AG:AG)</f>
        <v>3086.77</v>
      </c>
      <c r="Z63" s="24">
        <f t="shared" si="109"/>
        <v>313.23</v>
      </c>
      <c r="AA63" s="26">
        <f t="shared" si="110"/>
        <v>9.2126470588235296E-2</v>
      </c>
      <c r="AB63" s="87"/>
      <c r="AD63" s="104">
        <f>SUMIF(Baseline!$H:$H,Police!$B:$B,Baseline!AJ:AJ)</f>
        <v>3400</v>
      </c>
      <c r="AE63" s="104">
        <f>SUMIF(Baseline!$H:$H,Police!$B:$B,Baseline!AK:AK)</f>
        <v>3400</v>
      </c>
      <c r="AF63" s="104">
        <f>SUMIF(Baseline!$H:$H,Police!$B:$B,Baseline!AL:AL)</f>
        <v>5000</v>
      </c>
      <c r="AG63" s="104">
        <f>SUMIF(Baseline!$H:$H,Police!$B:$B,Baseline!AM:AM)</f>
        <v>250</v>
      </c>
      <c r="AH63" s="104">
        <f>SUMIF(Baseline!$H:$H,Police!$B:$B,Baseline!AN:AN)</f>
        <v>0</v>
      </c>
      <c r="AI63" s="104">
        <f>SUMIF(Baseline!$H:$H,Police!$B:$B,Baseline!AO:AO)</f>
        <v>0</v>
      </c>
      <c r="AJ63" s="104">
        <f>SUMIF(Baseline!$H:$H,Police!$B:$B,Baseline!AP:AP)</f>
        <v>0</v>
      </c>
      <c r="AK63" s="104">
        <f>SUMIF(Baseline!$H:$H,Police!$B:$B,Baseline!AQ:AQ)</f>
        <v>0</v>
      </c>
      <c r="AL63" s="24">
        <f t="shared" si="113"/>
        <v>313.23</v>
      </c>
      <c r="AM63" s="26">
        <f t="shared" si="114"/>
        <v>0.10147500461647613</v>
      </c>
      <c r="AN63" s="26"/>
    </row>
    <row r="64" spans="1:40" x14ac:dyDescent="0.25">
      <c r="A64" s="23"/>
      <c r="B64" s="23" t="s">
        <v>1933</v>
      </c>
      <c r="C64" s="10"/>
      <c r="D64" s="10"/>
      <c r="E64" s="13" t="s">
        <v>92</v>
      </c>
      <c r="G64" s="24">
        <f>SUMIF(Baseline!$H:$H,Police!$B:$B,Baseline!O:O)</f>
        <v>0</v>
      </c>
      <c r="I64" s="24">
        <f>SUMIF(Baseline!$H:$H,Police!B:B,Baseline!R:R)</f>
        <v>0</v>
      </c>
      <c r="J64" s="24">
        <f>SUMIF(Baseline!$H:$H,Police!$B:$B,Baseline!S:S)</f>
        <v>0</v>
      </c>
      <c r="K64" s="24">
        <f>SUMIF(Baseline!$H:$H,Police!$B:$B,Baseline!T:T)</f>
        <v>0</v>
      </c>
      <c r="L64" s="24">
        <f>SUMIF(Baseline!$H:$H,Police!$B:$B,Baseline!U:U)</f>
        <v>0</v>
      </c>
      <c r="M64" s="24">
        <f>SUMIF(Baseline!$H:$H,Police!$B:$B,Baseline!V:V)</f>
        <v>0</v>
      </c>
      <c r="N64" s="24">
        <f>SUMIF(Baseline!$H:$H,Police!$B:$B,Baseline!W:W)</f>
        <v>0</v>
      </c>
      <c r="O64" s="24">
        <f>SUMIF(Baseline!$H:$H,Police!$B:$B,Baseline!X:X)</f>
        <v>0</v>
      </c>
      <c r="P64" s="24">
        <f t="shared" si="111"/>
        <v>0</v>
      </c>
      <c r="Q64" s="26">
        <f t="shared" si="112"/>
        <v>0</v>
      </c>
      <c r="S64" s="24">
        <f>SUMIF(Baseline!$H:$H,Police!$B:$B,Baseline!AA:AA)</f>
        <v>0</v>
      </c>
      <c r="T64" s="24">
        <f>SUMIF(Baseline!$H:$H,Police!$B:$B,Baseline!AB:AB)</f>
        <v>0</v>
      </c>
      <c r="U64" s="24">
        <f>SUMIF(Baseline!$H:$H,Police!$B:$B,Baseline!AC:AC)</f>
        <v>0</v>
      </c>
      <c r="V64" s="24">
        <f>SUMIF(Baseline!$H:$H,Police!$B:$B,Baseline!AD:AD)</f>
        <v>0</v>
      </c>
      <c r="W64" s="24">
        <f>SUMIF(Baseline!$H:$H,Police!$B:$B,Baseline!AE:AE)</f>
        <v>0</v>
      </c>
      <c r="X64" s="24">
        <f>SUMIF(Baseline!$H:$H,Police!$B:$B,Baseline!AF:AF)</f>
        <v>0</v>
      </c>
      <c r="Y64" s="24">
        <f>SUMIF(Baseline!$H:$H,Police!$B:$B,Baseline!AG:AG)</f>
        <v>0</v>
      </c>
      <c r="Z64" s="24">
        <f t="shared" si="109"/>
        <v>0</v>
      </c>
      <c r="AA64" s="26">
        <f t="shared" si="110"/>
        <v>0</v>
      </c>
      <c r="AB64" s="87"/>
      <c r="AD64" s="104">
        <f>SUMIF(Baseline!$H:$H,Police!$B:$B,Baseline!AJ:AJ)</f>
        <v>0</v>
      </c>
      <c r="AE64" s="104">
        <f>SUMIF(Baseline!$H:$H,Police!$B:$B,Baseline!AK:AK)</f>
        <v>0</v>
      </c>
      <c r="AF64" s="104">
        <f>SUMIF(Baseline!$H:$H,Police!$B:$B,Baseline!AL:AL)</f>
        <v>0</v>
      </c>
      <c r="AG64" s="104">
        <f>SUMIF(Baseline!$H:$H,Police!$B:$B,Baseline!AM:AM)</f>
        <v>0</v>
      </c>
      <c r="AH64" s="104">
        <f>SUMIF(Baseline!$H:$H,Police!$B:$B,Baseline!AN:AN)</f>
        <v>0</v>
      </c>
      <c r="AI64" s="104">
        <f>SUMIF(Baseline!$H:$H,Police!$B:$B,Baseline!AO:AO)</f>
        <v>0</v>
      </c>
      <c r="AJ64" s="104">
        <f>SUMIF(Baseline!$H:$H,Police!$B:$B,Baseline!AP:AP)</f>
        <v>0</v>
      </c>
      <c r="AK64" s="104">
        <f>SUMIF(Baseline!$H:$H,Police!$B:$B,Baseline!AQ:AQ)</f>
        <v>0</v>
      </c>
      <c r="AL64" s="24">
        <f t="shared" si="113"/>
        <v>0</v>
      </c>
      <c r="AM64" s="26">
        <f t="shared" si="114"/>
        <v>0</v>
      </c>
      <c r="AN64" s="26"/>
    </row>
    <row r="65" spans="1:40" x14ac:dyDescent="0.25">
      <c r="C65" s="10"/>
      <c r="D65" s="10"/>
      <c r="E65" s="13"/>
      <c r="G65" s="28">
        <f>SUM(G61:G64)</f>
        <v>263792.58</v>
      </c>
      <c r="I65" s="28">
        <f t="shared" ref="I65:O65" si="115">SUM(I61:I64)</f>
        <v>262925</v>
      </c>
      <c r="J65" s="28">
        <f t="shared" si="115"/>
        <v>337925</v>
      </c>
      <c r="K65" s="28">
        <f t="shared" si="115"/>
        <v>0</v>
      </c>
      <c r="L65" s="28">
        <f t="shared" si="115"/>
        <v>0</v>
      </c>
      <c r="M65" s="28">
        <f t="shared" si="115"/>
        <v>0</v>
      </c>
      <c r="N65" s="28">
        <f t="shared" si="115"/>
        <v>276456.91000000003</v>
      </c>
      <c r="O65" s="28">
        <f t="shared" si="115"/>
        <v>276456.91000000003</v>
      </c>
      <c r="P65" s="28">
        <f>SUM(P62:P64)</f>
        <v>56772.52</v>
      </c>
      <c r="Q65" s="26">
        <f t="shared" si="112"/>
        <v>0.20535757272263511</v>
      </c>
      <c r="S65" s="28">
        <f>SUM(S61:S64)</f>
        <v>277964</v>
      </c>
      <c r="T65" s="28">
        <f t="shared" ref="T65:Z65" si="116">SUM(T61:T64)</f>
        <v>357860</v>
      </c>
      <c r="U65" s="28">
        <f t="shared" si="116"/>
        <v>0</v>
      </c>
      <c r="V65" s="28">
        <f t="shared" si="116"/>
        <v>0</v>
      </c>
      <c r="W65" s="28">
        <f t="shared" si="116"/>
        <v>0</v>
      </c>
      <c r="X65" s="28">
        <f t="shared" si="116"/>
        <v>285445.68000000005</v>
      </c>
      <c r="Y65" s="28">
        <f t="shared" si="116"/>
        <v>285445.68000000005</v>
      </c>
      <c r="Z65" s="28">
        <f t="shared" si="116"/>
        <v>72414.319999999992</v>
      </c>
      <c r="AA65" s="77">
        <f t="shared" si="110"/>
        <v>0.20235376963058177</v>
      </c>
      <c r="AB65" s="26"/>
      <c r="AD65" s="28">
        <f t="shared" ref="AD65:AL65" si="117">SUM(AD61:AD64)</f>
        <v>283123</v>
      </c>
      <c r="AE65" s="28">
        <f t="shared" si="117"/>
        <v>283123</v>
      </c>
      <c r="AF65" s="28">
        <f t="shared" si="117"/>
        <v>5000</v>
      </c>
      <c r="AG65" s="28">
        <f t="shared" si="117"/>
        <v>56830.43</v>
      </c>
      <c r="AH65" s="28">
        <f t="shared" si="117"/>
        <v>0</v>
      </c>
      <c r="AI65" s="28">
        <f t="shared" si="117"/>
        <v>0</v>
      </c>
      <c r="AJ65" s="28">
        <f t="shared" si="117"/>
        <v>0</v>
      </c>
      <c r="AK65" s="28">
        <f t="shared" si="117"/>
        <v>0</v>
      </c>
      <c r="AL65" s="28">
        <f t="shared" si="117"/>
        <v>-16971.98</v>
      </c>
      <c r="AM65" s="26">
        <f t="shared" si="114"/>
        <v>-5.94578274927825E-2</v>
      </c>
      <c r="AN65" s="26"/>
    </row>
    <row r="66" spans="1:40" x14ac:dyDescent="0.25">
      <c r="C66" s="10"/>
      <c r="D66" s="10"/>
      <c r="E66" s="13"/>
      <c r="G66" s="198"/>
      <c r="I66" s="198"/>
      <c r="J66" s="198"/>
      <c r="K66" s="198"/>
      <c r="L66" s="198"/>
      <c r="M66" s="198"/>
      <c r="N66" s="198"/>
      <c r="O66" s="198"/>
      <c r="P66" s="198"/>
      <c r="S66" s="198"/>
      <c r="T66" s="198"/>
      <c r="U66" s="198"/>
      <c r="V66" s="198"/>
      <c r="W66" s="198"/>
      <c r="X66" s="198"/>
      <c r="Y66" s="198"/>
      <c r="Z66" s="198"/>
      <c r="AA66" s="197"/>
      <c r="AB66" s="26"/>
      <c r="AD66" s="198"/>
      <c r="AE66" s="198"/>
      <c r="AF66" s="198"/>
      <c r="AG66" s="198"/>
      <c r="AH66" s="198"/>
      <c r="AI66" s="198"/>
      <c r="AJ66" s="198"/>
      <c r="AK66" s="198"/>
      <c r="AL66" s="198"/>
      <c r="AN66" s="26"/>
    </row>
    <row r="67" spans="1:40" x14ac:dyDescent="0.25">
      <c r="C67" s="1"/>
      <c r="D67" s="10" t="s">
        <v>1929</v>
      </c>
      <c r="E67" s="25"/>
      <c r="G67" s="24"/>
      <c r="I67" s="24"/>
      <c r="J67" s="24"/>
      <c r="K67" s="24"/>
      <c r="L67" s="24"/>
      <c r="M67" s="24"/>
      <c r="N67" s="24"/>
      <c r="O67" s="24"/>
      <c r="P67" s="24"/>
      <c r="S67" s="24"/>
      <c r="T67" s="24"/>
      <c r="U67" s="24"/>
      <c r="V67" s="24"/>
      <c r="W67" s="24"/>
      <c r="X67" s="24"/>
      <c r="Y67" s="24"/>
      <c r="Z67" s="24"/>
      <c r="AB67" s="98"/>
      <c r="AD67" s="104"/>
      <c r="AE67" s="24"/>
      <c r="AF67" s="24"/>
      <c r="AG67" s="24"/>
      <c r="AH67" s="24"/>
      <c r="AI67" s="24"/>
      <c r="AJ67" s="24"/>
      <c r="AK67" s="24"/>
      <c r="AL67" s="24"/>
    </row>
    <row r="68" spans="1:40" x14ac:dyDescent="0.25">
      <c r="A68" s="23"/>
      <c r="B68" s="23" t="s">
        <v>1934</v>
      </c>
      <c r="C68" s="10"/>
      <c r="D68" s="10"/>
      <c r="E68" s="13" t="s">
        <v>91</v>
      </c>
      <c r="G68" s="24">
        <f>SUMIF(Baseline!$H:$H,Police!$B:$B,Baseline!O:O)</f>
        <v>0</v>
      </c>
      <c r="I68" s="24">
        <f>SUMIF(Baseline!$H:$H,Police!$B:$B,Baseline!R:R)</f>
        <v>0</v>
      </c>
      <c r="J68" s="24">
        <f>SUMIF(Baseline!$H:$H,Police!$B:$B,Baseline!S:S)</f>
        <v>0</v>
      </c>
      <c r="K68" s="24">
        <f>SUMIF(Baseline!$H:$H,Police!$B:$B,Baseline!T:T)</f>
        <v>0</v>
      </c>
      <c r="L68" s="24">
        <f>SUMIF(Baseline!$H:$H,Police!$B:$B,Baseline!U:U)</f>
        <v>0</v>
      </c>
      <c r="M68" s="24">
        <f>SUMIF(Baseline!$H:$H,Police!$B:$B,Baseline!V:V)</f>
        <v>0</v>
      </c>
      <c r="N68" s="24">
        <f>SUMIF(Baseline!$H:$H,Police!$B:$B,Baseline!W:W)</f>
        <v>0</v>
      </c>
      <c r="O68" s="24">
        <f>SUMIF(Baseline!$H:$H,Police!$B:$B,Baseline!X:X)</f>
        <v>0</v>
      </c>
      <c r="P68" s="24"/>
      <c r="S68" s="24">
        <f>SUMIF(Baseline!$H:$H,Police!$B:$B,Baseline!AA:AA)</f>
        <v>0</v>
      </c>
      <c r="T68" s="24">
        <f>SUMIF(Baseline!$H:$H,Police!$B:$B,Baseline!AB:AB)</f>
        <v>0</v>
      </c>
      <c r="U68" s="24">
        <f>SUMIF(Baseline!$H:$H,Police!$B:$B,Baseline!AC:AC)</f>
        <v>0</v>
      </c>
      <c r="V68" s="24">
        <f>SUMIF(Baseline!$H:$H,Police!$B:$B,Baseline!AD:AD)</f>
        <v>0</v>
      </c>
      <c r="W68" s="24">
        <f>SUMIF(Baseline!$H:$H,Police!$B:$B,Baseline!AE:AE)</f>
        <v>0</v>
      </c>
      <c r="X68" s="24">
        <f>SUMIF(Baseline!$H:$H,Police!$B:$B,Baseline!AF:AF)</f>
        <v>0</v>
      </c>
      <c r="Y68" s="24">
        <f>SUMIF(Baseline!$H:$H,Police!$B:$B,Baseline!AG:AG)</f>
        <v>0</v>
      </c>
      <c r="Z68" s="24">
        <f t="shared" ref="Z68:Z71" si="118">+T68-Y68</f>
        <v>0</v>
      </c>
      <c r="AA68" s="26">
        <f t="shared" ref="AA68:AA72" si="119">IFERROR((Z68/T68),0)</f>
        <v>0</v>
      </c>
      <c r="AB68" s="87"/>
      <c r="AD68" s="104">
        <f>SUMIF(Baseline!$H:$H,Police!$B:$B,Baseline!AJ:AJ)</f>
        <v>0</v>
      </c>
      <c r="AE68" s="104">
        <f>SUMIF(Baseline!$H:$H,Police!$B:$B,Baseline!AK:AK)</f>
        <v>0</v>
      </c>
      <c r="AF68" s="104">
        <f>SUMIF(Baseline!$H:$H,Police!$B:$B,Baseline!AL:AL)</f>
        <v>0</v>
      </c>
      <c r="AG68" s="104">
        <f>SUMIF(Baseline!$H:$H,Police!$B:$B,Baseline!AM:AM)</f>
        <v>0</v>
      </c>
      <c r="AH68" s="104">
        <f>SUMIF(Baseline!$H:$H,Police!$B:$B,Baseline!AN:AN)</f>
        <v>0</v>
      </c>
      <c r="AI68" s="104">
        <f>SUMIF(Baseline!$H:$H,Police!$B:$B,Baseline!AO:AO)</f>
        <v>0</v>
      </c>
      <c r="AJ68" s="104">
        <f>SUMIF(Baseline!$H:$H,Police!$B:$B,Baseline!AP:AP)</f>
        <v>0</v>
      </c>
      <c r="AK68" s="104">
        <f>SUMIF(Baseline!$H:$H,Police!$B:$B,Baseline!AQ:AQ)</f>
        <v>0</v>
      </c>
      <c r="AL68" s="24"/>
      <c r="AN68" s="26"/>
    </row>
    <row r="69" spans="1:40" x14ac:dyDescent="0.25">
      <c r="A69" s="23"/>
      <c r="B69" s="23" t="s">
        <v>1937</v>
      </c>
      <c r="C69" s="10"/>
      <c r="D69" s="10"/>
      <c r="E69" s="13" t="s">
        <v>320</v>
      </c>
      <c r="G69" s="24">
        <f>SUMIF(Baseline!$H:$H,Police!$B:$B,Baseline!O:O)</f>
        <v>0</v>
      </c>
      <c r="I69" s="24">
        <f>SUMIF(Baseline!$H:$H,Police!B:B,Baseline!R:R)</f>
        <v>0</v>
      </c>
      <c r="J69" s="24">
        <f>SUMIF(Baseline!$H:$H,Police!$B:$B,Baseline!S:S)</f>
        <v>0</v>
      </c>
      <c r="K69" s="24">
        <f>SUMIF(Baseline!$H:$H,Police!$B:$B,Baseline!T:T)</f>
        <v>0</v>
      </c>
      <c r="L69" s="24">
        <f>SUMIF(Baseline!$H:$H,Police!$B:$B,Baseline!U:U)</f>
        <v>0</v>
      </c>
      <c r="M69" s="24">
        <f>SUMIF(Baseline!$H:$H,Police!$B:$B,Baseline!V:V)</f>
        <v>0</v>
      </c>
      <c r="N69" s="24">
        <f>SUMIF(Baseline!$H:$H,Police!$B:$B,Baseline!W:W)</f>
        <v>0</v>
      </c>
      <c r="O69" s="24">
        <f>SUMIF(Baseline!$H:$H,Police!$B:$B,Baseline!X:X)</f>
        <v>0</v>
      </c>
      <c r="P69" s="24">
        <f t="shared" ref="P69:P71" si="120">+J69-O69</f>
        <v>0</v>
      </c>
      <c r="Q69" s="26">
        <f t="shared" ref="Q69:Q72" si="121">IFERROR((P69/O69),0)</f>
        <v>0</v>
      </c>
      <c r="S69" s="24">
        <f>SUMIF(Baseline!$H:$H,Police!$B:$B,Baseline!AA:AA)</f>
        <v>0</v>
      </c>
      <c r="T69" s="24">
        <f>SUMIF(Baseline!$H:$H,Police!$B:$B,Baseline!AB:AB)</f>
        <v>0</v>
      </c>
      <c r="U69" s="24">
        <f>SUMIF(Baseline!$H:$H,Police!$B:$B,Baseline!AC:AC)</f>
        <v>0</v>
      </c>
      <c r="V69" s="24">
        <f>SUMIF(Baseline!$H:$H,Police!$B:$B,Baseline!AD:AD)</f>
        <v>0</v>
      </c>
      <c r="W69" s="24">
        <f>SUMIF(Baseline!$H:$H,Police!$B:$B,Baseline!AE:AE)</f>
        <v>0</v>
      </c>
      <c r="X69" s="24">
        <f>SUMIF(Baseline!$H:$H,Police!$B:$B,Baseline!AF:AF)</f>
        <v>0</v>
      </c>
      <c r="Y69" s="24">
        <f>SUMIF(Baseline!$H:$H,Police!$B:$B,Baseline!AG:AG)</f>
        <v>0</v>
      </c>
      <c r="Z69" s="24">
        <f t="shared" si="118"/>
        <v>0</v>
      </c>
      <c r="AA69" s="26">
        <f t="shared" si="119"/>
        <v>0</v>
      </c>
      <c r="AB69" s="87"/>
      <c r="AD69" s="104">
        <f>SUMIF(Baseline!$H:$H,Police!$B:$B,Baseline!AJ:AJ)</f>
        <v>0</v>
      </c>
      <c r="AE69" s="104">
        <f>SUMIF(Baseline!$H:$H,Police!$B:$B,Baseline!AK:AK)</f>
        <v>0</v>
      </c>
      <c r="AF69" s="104">
        <f>SUMIF(Baseline!$H:$H,Police!$B:$B,Baseline!AL:AL)</f>
        <v>0</v>
      </c>
      <c r="AG69" s="104">
        <f>SUMIF(Baseline!$H:$H,Police!$B:$B,Baseline!AM:AM)</f>
        <v>0</v>
      </c>
      <c r="AH69" s="104">
        <f>SUMIF(Baseline!$H:$H,Police!$B:$B,Baseline!AN:AN)</f>
        <v>0</v>
      </c>
      <c r="AI69" s="104">
        <f>SUMIF(Baseline!$H:$H,Police!$B:$B,Baseline!AO:AO)</f>
        <v>0</v>
      </c>
      <c r="AJ69" s="104">
        <f>SUMIF(Baseline!$H:$H,Police!$B:$B,Baseline!AP:AP)</f>
        <v>0</v>
      </c>
      <c r="AK69" s="104">
        <f>SUMIF(Baseline!$H:$H,Police!$B:$B,Baseline!AQ:AQ)</f>
        <v>0</v>
      </c>
      <c r="AL69" s="24">
        <f t="shared" ref="AL69:AL71" si="122">+AD69-Y69</f>
        <v>0</v>
      </c>
      <c r="AM69" s="26">
        <f t="shared" ref="AM69:AM72" si="123">IFERROR((AL69/Y69),0)</f>
        <v>0</v>
      </c>
      <c r="AN69" s="26"/>
    </row>
    <row r="70" spans="1:40" x14ac:dyDescent="0.25">
      <c r="A70" s="23"/>
      <c r="B70" s="23" t="s">
        <v>1935</v>
      </c>
      <c r="C70" s="10"/>
      <c r="D70" s="4"/>
      <c r="E70" s="13" t="s">
        <v>324</v>
      </c>
      <c r="G70" s="24">
        <f>SUMIF(Baseline!$H:$H,Police!$B:$B,Baseline!O:O)</f>
        <v>7680.04</v>
      </c>
      <c r="I70" s="24">
        <f>SUMIF(Baseline!$H:$H,Police!B:B,Baseline!R:R)</f>
        <v>13500</v>
      </c>
      <c r="J70" s="24">
        <f>SUMIF(Baseline!$H:$H,Police!$B:$B,Baseline!S:S)</f>
        <v>13500</v>
      </c>
      <c r="K70" s="24">
        <f>SUMIF(Baseline!$H:$H,Police!$B:$B,Baseline!T:T)</f>
        <v>0</v>
      </c>
      <c r="L70" s="24">
        <f>SUMIF(Baseline!$H:$H,Police!$B:$B,Baseline!U:U)</f>
        <v>0</v>
      </c>
      <c r="M70" s="24">
        <f>SUMIF(Baseline!$H:$H,Police!$B:$B,Baseline!V:V)</f>
        <v>0</v>
      </c>
      <c r="N70" s="24">
        <f>SUMIF(Baseline!$H:$H,Police!$B:$B,Baseline!W:W)</f>
        <v>9540.4500000000007</v>
      </c>
      <c r="O70" s="24">
        <f>SUMIF(Baseline!$H:$H,Police!$B:$B,Baseline!X:X)</f>
        <v>9540.4500000000007</v>
      </c>
      <c r="P70" s="24">
        <f t="shared" si="120"/>
        <v>3959.5499999999993</v>
      </c>
      <c r="Q70" s="26">
        <f t="shared" si="121"/>
        <v>0.41502759303806414</v>
      </c>
      <c r="S70" s="24">
        <f>SUMIF(Baseline!$H:$H,Police!$B:$B,Baseline!AA:AA)</f>
        <v>12000</v>
      </c>
      <c r="T70" s="24">
        <f>SUMIF(Baseline!$H:$H,Police!$B:$B,Baseline!AB:AB)</f>
        <v>58030</v>
      </c>
      <c r="U70" s="24">
        <f>SUMIF(Baseline!$H:$H,Police!$B:$B,Baseline!AC:AC)</f>
        <v>0</v>
      </c>
      <c r="V70" s="24">
        <f>SUMIF(Baseline!$H:$H,Police!$B:$B,Baseline!AD:AD)</f>
        <v>0</v>
      </c>
      <c r="W70" s="24">
        <f>SUMIF(Baseline!$H:$H,Police!$B:$B,Baseline!AE:AE)</f>
        <v>0</v>
      </c>
      <c r="X70" s="24">
        <f>SUMIF(Baseline!$H:$H,Police!$B:$B,Baseline!AF:AF)</f>
        <v>56119.35</v>
      </c>
      <c r="Y70" s="24">
        <f>SUMIF(Baseline!$H:$H,Police!$B:$B,Baseline!AG:AG)</f>
        <v>56119.35</v>
      </c>
      <c r="Z70" s="24">
        <f t="shared" si="118"/>
        <v>1910.6500000000015</v>
      </c>
      <c r="AA70" s="26">
        <f t="shared" si="119"/>
        <v>3.2925211097708108E-2</v>
      </c>
      <c r="AB70" s="87"/>
      <c r="AD70" s="104">
        <f>SUMIF(Baseline!$H:$H,Police!$B:$B,Baseline!AJ:AJ)</f>
        <v>12000</v>
      </c>
      <c r="AE70" s="104">
        <f>SUMIF(Baseline!$H:$H,Police!$B:$B,Baseline!AK:AK)</f>
        <v>12000</v>
      </c>
      <c r="AF70" s="104">
        <f>SUMIF(Baseline!$H:$H,Police!$B:$B,Baseline!AL:AL)</f>
        <v>0</v>
      </c>
      <c r="AG70" s="104">
        <f>SUMIF(Baseline!$H:$H,Police!$B:$B,Baseline!AM:AM)</f>
        <v>0</v>
      </c>
      <c r="AH70" s="104">
        <f>SUMIF(Baseline!$H:$H,Police!$B:$B,Baseline!AN:AN)</f>
        <v>0</v>
      </c>
      <c r="AI70" s="104">
        <f>SUMIF(Baseline!$H:$H,Police!$B:$B,Baseline!AO:AO)</f>
        <v>0</v>
      </c>
      <c r="AJ70" s="104">
        <f>SUMIF(Baseline!$H:$H,Police!$B:$B,Baseline!AP:AP)</f>
        <v>0</v>
      </c>
      <c r="AK70" s="104">
        <f>SUMIF(Baseline!$H:$H,Police!$B:$B,Baseline!AQ:AQ)</f>
        <v>0</v>
      </c>
      <c r="AL70" s="24">
        <f t="shared" si="122"/>
        <v>-44119.35</v>
      </c>
      <c r="AM70" s="26">
        <f t="shared" si="123"/>
        <v>-0.78617001087860072</v>
      </c>
      <c r="AN70" s="26"/>
    </row>
    <row r="71" spans="1:40" x14ac:dyDescent="0.25">
      <c r="A71" s="23"/>
      <c r="B71" s="23" t="s">
        <v>1936</v>
      </c>
      <c r="C71" s="10"/>
      <c r="D71" s="10"/>
      <c r="E71" s="13" t="s">
        <v>92</v>
      </c>
      <c r="G71" s="24">
        <f>SUMIF(Baseline!$H:$H,Police!$B:$B,Baseline!O:O)</f>
        <v>26443.63</v>
      </c>
      <c r="I71" s="24">
        <f>SUMIF(Baseline!$H:$H,Police!B:B,Baseline!R:R)</f>
        <v>86500</v>
      </c>
      <c r="J71" s="24">
        <f>SUMIF(Baseline!$H:$H,Police!$B:$B,Baseline!S:S)</f>
        <v>70725</v>
      </c>
      <c r="K71" s="24">
        <f>SUMIF(Baseline!$H:$H,Police!$B:$B,Baseline!T:T)</f>
        <v>0</v>
      </c>
      <c r="L71" s="24">
        <f>SUMIF(Baseline!$H:$H,Police!$B:$B,Baseline!U:U)</f>
        <v>0</v>
      </c>
      <c r="M71" s="24">
        <f>SUMIF(Baseline!$H:$H,Police!$B:$B,Baseline!V:V)</f>
        <v>0</v>
      </c>
      <c r="N71" s="24">
        <f>SUMIF(Baseline!$H:$H,Police!$B:$B,Baseline!W:W)</f>
        <v>67923.11</v>
      </c>
      <c r="O71" s="24">
        <f>SUMIF(Baseline!$H:$H,Police!$B:$B,Baseline!X:X)</f>
        <v>67923.11</v>
      </c>
      <c r="P71" s="24">
        <f t="shared" si="120"/>
        <v>2801.8899999999994</v>
      </c>
      <c r="Q71" s="26">
        <f t="shared" si="121"/>
        <v>4.1250908564110206E-2</v>
      </c>
      <c r="S71" s="24">
        <f>SUMIF(Baseline!$H:$H,Police!$B:$B,Baseline!AA:AA)</f>
        <v>9895</v>
      </c>
      <c r="T71" s="24">
        <f>SUMIF(Baseline!$H:$H,Police!$B:$B,Baseline!AB:AB)</f>
        <v>155403</v>
      </c>
      <c r="U71" s="24">
        <f>SUMIF(Baseline!$H:$H,Police!$B:$B,Baseline!AC:AC)</f>
        <v>0</v>
      </c>
      <c r="V71" s="24">
        <f>SUMIF(Baseline!$H:$H,Police!$B:$B,Baseline!AD:AD)</f>
        <v>0</v>
      </c>
      <c r="W71" s="24">
        <f>SUMIF(Baseline!$H:$H,Police!$B:$B,Baseline!AE:AE)</f>
        <v>0</v>
      </c>
      <c r="X71" s="24">
        <f>SUMIF(Baseline!$H:$H,Police!$B:$B,Baseline!AF:AF)</f>
        <v>103884.56</v>
      </c>
      <c r="Y71" s="24">
        <f>SUMIF(Baseline!$H:$H,Police!$B:$B,Baseline!AG:AG)</f>
        <v>103884.56</v>
      </c>
      <c r="Z71" s="24">
        <f t="shared" si="118"/>
        <v>51518.44</v>
      </c>
      <c r="AA71" s="26">
        <f t="shared" si="119"/>
        <v>0.33151509301622234</v>
      </c>
      <c r="AB71" s="87"/>
      <c r="AD71" s="104">
        <f>SUMIF(Baseline!$H:$H,Police!$B:$B,Baseline!AJ:AJ)</f>
        <v>9895</v>
      </c>
      <c r="AE71" s="104">
        <f>SUMIF(Baseline!$H:$H,Police!$B:$B,Baseline!AK:AK)</f>
        <v>109492</v>
      </c>
      <c r="AF71" s="104">
        <f>SUMIF(Baseline!$H:$H,Police!$B:$B,Baseline!AL:AL)</f>
        <v>0</v>
      </c>
      <c r="AG71" s="104">
        <f>SUMIF(Baseline!$H:$H,Police!$B:$B,Baseline!AM:AM)</f>
        <v>0</v>
      </c>
      <c r="AH71" s="104">
        <f>SUMIF(Baseline!$H:$H,Police!$B:$B,Baseline!AN:AN)</f>
        <v>0</v>
      </c>
      <c r="AI71" s="104">
        <f>SUMIF(Baseline!$H:$H,Police!$B:$B,Baseline!AO:AO)</f>
        <v>0</v>
      </c>
      <c r="AJ71" s="104">
        <f>SUMIF(Baseline!$H:$H,Police!$B:$B,Baseline!AP:AP)</f>
        <v>0</v>
      </c>
      <c r="AK71" s="104">
        <f>SUMIF(Baseline!$H:$H,Police!$B:$B,Baseline!AQ:AQ)</f>
        <v>0</v>
      </c>
      <c r="AL71" s="24">
        <f t="shared" si="122"/>
        <v>-93989.56</v>
      </c>
      <c r="AM71" s="26">
        <f t="shared" si="123"/>
        <v>-0.90475004177714191</v>
      </c>
      <c r="AN71" s="26"/>
    </row>
    <row r="72" spans="1:40" x14ac:dyDescent="0.25">
      <c r="C72" s="10"/>
      <c r="D72" s="10"/>
      <c r="E72" s="13"/>
      <c r="G72" s="28">
        <f>SUM(G68:G71)</f>
        <v>34123.67</v>
      </c>
      <c r="I72" s="28">
        <f t="shared" ref="I72:O72" si="124">SUM(I68:I71)</f>
        <v>100000</v>
      </c>
      <c r="J72" s="28">
        <f t="shared" si="124"/>
        <v>84225</v>
      </c>
      <c r="K72" s="28">
        <f t="shared" si="124"/>
        <v>0</v>
      </c>
      <c r="L72" s="28">
        <f t="shared" si="124"/>
        <v>0</v>
      </c>
      <c r="M72" s="28">
        <f t="shared" si="124"/>
        <v>0</v>
      </c>
      <c r="N72" s="28">
        <f t="shared" si="124"/>
        <v>77463.56</v>
      </c>
      <c r="O72" s="28">
        <f t="shared" si="124"/>
        <v>77463.56</v>
      </c>
      <c r="P72" s="28">
        <f>SUM(P69:P71)</f>
        <v>6761.4399999999987</v>
      </c>
      <c r="Q72" s="26">
        <f t="shared" si="121"/>
        <v>8.7285428141954738E-2</v>
      </c>
      <c r="S72" s="28">
        <f>SUM(S68:S71)</f>
        <v>21895</v>
      </c>
      <c r="T72" s="28">
        <f t="shared" ref="T72:Z72" si="125">SUM(T68:T71)</f>
        <v>213433</v>
      </c>
      <c r="U72" s="28">
        <f t="shared" si="125"/>
        <v>0</v>
      </c>
      <c r="V72" s="28">
        <f t="shared" si="125"/>
        <v>0</v>
      </c>
      <c r="W72" s="28">
        <f t="shared" si="125"/>
        <v>0</v>
      </c>
      <c r="X72" s="28">
        <f t="shared" si="125"/>
        <v>160003.91</v>
      </c>
      <c r="Y72" s="28">
        <f t="shared" si="125"/>
        <v>160003.91</v>
      </c>
      <c r="Z72" s="28">
        <f t="shared" si="125"/>
        <v>53429.090000000004</v>
      </c>
      <c r="AA72" s="77">
        <f t="shared" si="119"/>
        <v>0.25033190743699429</v>
      </c>
      <c r="AB72" s="26"/>
      <c r="AD72" s="28">
        <f t="shared" ref="AD72:AL72" si="126">SUM(AD68:AD71)</f>
        <v>21895</v>
      </c>
      <c r="AE72" s="28">
        <f t="shared" si="126"/>
        <v>121492</v>
      </c>
      <c r="AF72" s="28">
        <f t="shared" si="126"/>
        <v>0</v>
      </c>
      <c r="AG72" s="28">
        <f t="shared" si="126"/>
        <v>0</v>
      </c>
      <c r="AH72" s="28">
        <f t="shared" si="126"/>
        <v>0</v>
      </c>
      <c r="AI72" s="28">
        <f t="shared" si="126"/>
        <v>0</v>
      </c>
      <c r="AJ72" s="28">
        <f t="shared" si="126"/>
        <v>0</v>
      </c>
      <c r="AK72" s="28">
        <f t="shared" si="126"/>
        <v>0</v>
      </c>
      <c r="AL72" s="28">
        <f t="shared" si="126"/>
        <v>-138108.91</v>
      </c>
      <c r="AM72" s="26">
        <f t="shared" si="123"/>
        <v>-0.86315959403742071</v>
      </c>
      <c r="AN72" s="26"/>
    </row>
    <row r="73" spans="1:40" x14ac:dyDescent="0.25">
      <c r="C73" s="10"/>
      <c r="D73" s="10"/>
      <c r="E73" s="13"/>
      <c r="G73" s="198"/>
      <c r="I73" s="198"/>
      <c r="J73" s="198"/>
      <c r="K73" s="198"/>
      <c r="L73" s="198"/>
      <c r="M73" s="198"/>
      <c r="N73" s="198"/>
      <c r="O73" s="198"/>
      <c r="P73" s="198"/>
      <c r="S73" s="198"/>
      <c r="T73" s="198"/>
      <c r="U73" s="198"/>
      <c r="V73" s="198"/>
      <c r="W73" s="198"/>
      <c r="X73" s="198"/>
      <c r="Y73" s="198"/>
      <c r="Z73" s="198"/>
      <c r="AA73" s="197"/>
      <c r="AB73" s="26"/>
      <c r="AD73" s="198"/>
      <c r="AE73" s="198"/>
      <c r="AF73" s="198"/>
      <c r="AG73" s="198"/>
      <c r="AH73" s="198"/>
      <c r="AI73" s="198"/>
      <c r="AJ73" s="198"/>
      <c r="AK73" s="198"/>
      <c r="AL73" s="198"/>
      <c r="AN73" s="26"/>
    </row>
    <row r="74" spans="1:40" x14ac:dyDescent="0.25">
      <c r="C74" s="1"/>
      <c r="D74" s="10" t="s">
        <v>1960</v>
      </c>
      <c r="E74" s="25"/>
      <c r="G74" s="24"/>
      <c r="I74" s="24"/>
      <c r="J74" s="24"/>
      <c r="K74" s="24"/>
      <c r="L74" s="24"/>
      <c r="M74" s="24"/>
      <c r="N74" s="24"/>
      <c r="O74" s="24"/>
      <c r="P74" s="24"/>
      <c r="S74" s="24"/>
      <c r="T74" s="24"/>
      <c r="U74" s="24"/>
      <c r="V74" s="24"/>
      <c r="W74" s="24"/>
      <c r="X74" s="24"/>
      <c r="Y74" s="24"/>
      <c r="Z74" s="24"/>
      <c r="AB74" s="98"/>
      <c r="AD74" s="104"/>
      <c r="AE74" s="24"/>
      <c r="AF74" s="24"/>
      <c r="AG74" s="24"/>
      <c r="AH74" s="24"/>
      <c r="AI74" s="24"/>
      <c r="AJ74" s="24"/>
      <c r="AK74" s="24"/>
      <c r="AL74" s="24"/>
    </row>
    <row r="75" spans="1:40" x14ac:dyDescent="0.25">
      <c r="A75" s="23"/>
      <c r="B75" s="23" t="s">
        <v>1938</v>
      </c>
      <c r="C75" s="10"/>
      <c r="D75" s="10"/>
      <c r="E75" s="13" t="s">
        <v>91</v>
      </c>
      <c r="G75" s="24">
        <f>SUMIF(Baseline!$H:$H,Police!$B:$B,Baseline!O:O)</f>
        <v>265643.77</v>
      </c>
      <c r="I75" s="24">
        <f>SUMIF(Baseline!$H:$H,Police!$B:$B,Baseline!R:R)</f>
        <v>324990</v>
      </c>
      <c r="J75" s="24">
        <f>SUMIF(Baseline!$H:$H,Police!$B:$B,Baseline!S:S)</f>
        <v>327975</v>
      </c>
      <c r="K75" s="24">
        <f>SUMIF(Baseline!$H:$H,Police!$B:$B,Baseline!T:T)</f>
        <v>0</v>
      </c>
      <c r="L75" s="24">
        <f>SUMIF(Baseline!$H:$H,Police!$B:$B,Baseline!U:U)</f>
        <v>0</v>
      </c>
      <c r="M75" s="24">
        <f>SUMIF(Baseline!$H:$H,Police!$B:$B,Baseline!V:V)</f>
        <v>0</v>
      </c>
      <c r="N75" s="24">
        <f>SUMIF(Baseline!$H:$H,Police!$B:$B,Baseline!W:W)</f>
        <v>297294.81</v>
      </c>
      <c r="O75" s="24">
        <f>SUMIF(Baseline!$H:$H,Police!$B:$B,Baseline!X:X)</f>
        <v>297294.81</v>
      </c>
      <c r="P75" s="24"/>
      <c r="S75" s="24">
        <f>SUMIF(Baseline!$H:$H,Police!$B:$B,Baseline!AA:AA)</f>
        <v>321445</v>
      </c>
      <c r="T75" s="24">
        <f>SUMIF(Baseline!$H:$H,Police!$B:$B,Baseline!AB:AB)</f>
        <v>352250</v>
      </c>
      <c r="U75" s="24">
        <f>SUMIF(Baseline!$H:$H,Police!$B:$B,Baseline!AC:AC)</f>
        <v>0</v>
      </c>
      <c r="V75" s="24">
        <f>SUMIF(Baseline!$H:$H,Police!$B:$B,Baseline!AD:AD)</f>
        <v>0</v>
      </c>
      <c r="W75" s="24">
        <f>SUMIF(Baseline!$H:$H,Police!$B:$B,Baseline!AE:AE)</f>
        <v>0</v>
      </c>
      <c r="X75" s="24">
        <f>SUMIF(Baseline!$H:$H,Police!$B:$B,Baseline!AF:AF)</f>
        <v>346974.73</v>
      </c>
      <c r="Y75" s="24">
        <f>SUMIF(Baseline!$H:$H,Police!$B:$B,Baseline!AG:AG)</f>
        <v>346974.73</v>
      </c>
      <c r="Z75" s="24">
        <f t="shared" ref="Z75:Z78" si="127">+T75-Y75</f>
        <v>5275.2700000000186</v>
      </c>
      <c r="AA75" s="26">
        <f t="shared" ref="AA75:AA79" si="128">IFERROR((Z75/T75),0)</f>
        <v>1.4975926188786426E-2</v>
      </c>
      <c r="AB75" s="87"/>
      <c r="AD75" s="104">
        <f>SUMIF(Baseline!$H:$H,Police!$B:$B,Baseline!AJ:AJ)</f>
        <v>327429</v>
      </c>
      <c r="AE75" s="104">
        <f>SUMIF(Baseline!$H:$H,Police!$B:$B,Baseline!AK:AK)</f>
        <v>327429</v>
      </c>
      <c r="AF75" s="104">
        <f>SUMIF(Baseline!$H:$H,Police!$B:$B,Baseline!AL:AL)</f>
        <v>0</v>
      </c>
      <c r="AG75" s="104">
        <f>SUMIF(Baseline!$H:$H,Police!$B:$B,Baseline!AM:AM)</f>
        <v>81827.530000000042</v>
      </c>
      <c r="AH75" s="104">
        <f>SUMIF(Baseline!$H:$H,Police!$B:$B,Baseline!AN:AN)</f>
        <v>0</v>
      </c>
      <c r="AI75" s="104">
        <f>SUMIF(Baseline!$H:$H,Police!$B:$B,Baseline!AO:AO)</f>
        <v>0</v>
      </c>
      <c r="AJ75" s="104">
        <f>SUMIF(Baseline!$H:$H,Police!$B:$B,Baseline!AP:AP)</f>
        <v>0</v>
      </c>
      <c r="AK75" s="104">
        <f>SUMIF(Baseline!$H:$H,Police!$B:$B,Baseline!AQ:AQ)</f>
        <v>0</v>
      </c>
      <c r="AL75" s="24"/>
      <c r="AN75" s="26"/>
    </row>
    <row r="76" spans="1:40" x14ac:dyDescent="0.25">
      <c r="A76" s="23"/>
      <c r="B76" s="23" t="s">
        <v>1939</v>
      </c>
      <c r="C76" s="10"/>
      <c r="D76" s="10"/>
      <c r="E76" s="13" t="s">
        <v>320</v>
      </c>
      <c r="G76" s="24">
        <f>SUMIF(Baseline!$H:$H,Police!$B:$B,Baseline!O:O)</f>
        <v>30201.24</v>
      </c>
      <c r="I76" s="24">
        <f>SUMIF(Baseline!$H:$H,Police!B:B,Baseline!R:R)</f>
        <v>33600</v>
      </c>
      <c r="J76" s="24">
        <f>SUMIF(Baseline!$H:$H,Police!$B:$B,Baseline!S:S)</f>
        <v>56100</v>
      </c>
      <c r="K76" s="24">
        <f>SUMIF(Baseline!$H:$H,Police!$B:$B,Baseline!T:T)</f>
        <v>0</v>
      </c>
      <c r="L76" s="24">
        <f>SUMIF(Baseline!$H:$H,Police!$B:$B,Baseline!U:U)</f>
        <v>0</v>
      </c>
      <c r="M76" s="24">
        <f>SUMIF(Baseline!$H:$H,Police!$B:$B,Baseline!V:V)</f>
        <v>0</v>
      </c>
      <c r="N76" s="24">
        <f>SUMIF(Baseline!$H:$H,Police!$B:$B,Baseline!W:W)</f>
        <v>39996.1</v>
      </c>
      <c r="O76" s="24">
        <f>SUMIF(Baseline!$H:$H,Police!$B:$B,Baseline!X:X)</f>
        <v>39996.1</v>
      </c>
      <c r="P76" s="24">
        <f t="shared" ref="P76:P78" si="129">+J76-O76</f>
        <v>16103.900000000001</v>
      </c>
      <c r="Q76" s="26">
        <f t="shared" ref="Q76:Q79" si="130">IFERROR((P76/O76),0)</f>
        <v>0.40263675708381574</v>
      </c>
      <c r="S76" s="24">
        <f>SUMIF(Baseline!$H:$H,Police!$B:$B,Baseline!AA:AA)</f>
        <v>34200</v>
      </c>
      <c r="T76" s="24">
        <f>SUMIF(Baseline!$H:$H,Police!$B:$B,Baseline!AB:AB)</f>
        <v>34200</v>
      </c>
      <c r="U76" s="24">
        <f>SUMIF(Baseline!$H:$H,Police!$B:$B,Baseline!AC:AC)</f>
        <v>0</v>
      </c>
      <c r="V76" s="24">
        <f>SUMIF(Baseline!$H:$H,Police!$B:$B,Baseline!AD:AD)</f>
        <v>0</v>
      </c>
      <c r="W76" s="24">
        <f>SUMIF(Baseline!$H:$H,Police!$B:$B,Baseline!AE:AE)</f>
        <v>0</v>
      </c>
      <c r="X76" s="24">
        <f>SUMIF(Baseline!$H:$H,Police!$B:$B,Baseline!AF:AF)</f>
        <v>40903.65</v>
      </c>
      <c r="Y76" s="24">
        <f>SUMIF(Baseline!$H:$H,Police!$B:$B,Baseline!AG:AG)</f>
        <v>40903.65</v>
      </c>
      <c r="Z76" s="24">
        <f t="shared" si="127"/>
        <v>-6703.6500000000015</v>
      </c>
      <c r="AA76" s="26">
        <f t="shared" si="128"/>
        <v>-0.19601315789473689</v>
      </c>
      <c r="AB76" s="87"/>
      <c r="AD76" s="104">
        <f>SUMIF(Baseline!$H:$H,Police!$B:$B,Baseline!AJ:AJ)</f>
        <v>34200</v>
      </c>
      <c r="AE76" s="104">
        <f>SUMIF(Baseline!$H:$H,Police!$B:$B,Baseline!AK:AK)</f>
        <v>34200</v>
      </c>
      <c r="AF76" s="104">
        <f>SUMIF(Baseline!$H:$H,Police!$B:$B,Baseline!AL:AL)</f>
        <v>14500</v>
      </c>
      <c r="AG76" s="104">
        <f>SUMIF(Baseline!$H:$H,Police!$B:$B,Baseline!AM:AM)</f>
        <v>9136</v>
      </c>
      <c r="AH76" s="104">
        <f>SUMIF(Baseline!$H:$H,Police!$B:$B,Baseline!AN:AN)</f>
        <v>0</v>
      </c>
      <c r="AI76" s="104">
        <f>SUMIF(Baseline!$H:$H,Police!$B:$B,Baseline!AO:AO)</f>
        <v>0</v>
      </c>
      <c r="AJ76" s="104">
        <f>SUMIF(Baseline!$H:$H,Police!$B:$B,Baseline!AP:AP)</f>
        <v>0</v>
      </c>
      <c r="AK76" s="104">
        <f>SUMIF(Baseline!$H:$H,Police!$B:$B,Baseline!AQ:AQ)</f>
        <v>0</v>
      </c>
      <c r="AL76" s="24">
        <f t="shared" ref="AL76:AL78" si="131">+AD76-Y76</f>
        <v>-6703.6500000000015</v>
      </c>
      <c r="AM76" s="26">
        <f t="shared" ref="AM76:AM79" si="132">IFERROR((AL76/Y76),0)</f>
        <v>-0.16388879721002897</v>
      </c>
      <c r="AN76" s="26"/>
    </row>
    <row r="77" spans="1:40" x14ac:dyDescent="0.25">
      <c r="A77" s="23"/>
      <c r="B77" s="23" t="s">
        <v>1940</v>
      </c>
      <c r="C77" s="10"/>
      <c r="D77" s="4"/>
      <c r="E77" s="13" t="s">
        <v>324</v>
      </c>
      <c r="G77" s="24">
        <f>SUMIF(Baseline!$H:$H,Police!$B:$B,Baseline!O:O)</f>
        <v>70774.01999999999</v>
      </c>
      <c r="I77" s="24">
        <f>SUMIF(Baseline!$H:$H,Police!B:B,Baseline!R:R)</f>
        <v>78540</v>
      </c>
      <c r="J77" s="24">
        <f>SUMIF(Baseline!$H:$H,Police!$B:$B,Baseline!S:S)</f>
        <v>78540</v>
      </c>
      <c r="K77" s="24">
        <f>SUMIF(Baseline!$H:$H,Police!$B:$B,Baseline!T:T)</f>
        <v>0</v>
      </c>
      <c r="L77" s="24">
        <f>SUMIF(Baseline!$H:$H,Police!$B:$B,Baseline!U:U)</f>
        <v>0</v>
      </c>
      <c r="M77" s="24">
        <f>SUMIF(Baseline!$H:$H,Police!$B:$B,Baseline!V:V)</f>
        <v>0</v>
      </c>
      <c r="N77" s="24">
        <f>SUMIF(Baseline!$H:$H,Police!$B:$B,Baseline!W:W)</f>
        <v>66469.48000000001</v>
      </c>
      <c r="O77" s="24">
        <f>SUMIF(Baseline!$H:$H,Police!$B:$B,Baseline!X:X)</f>
        <v>66469.48000000001</v>
      </c>
      <c r="P77" s="24">
        <f t="shared" si="129"/>
        <v>12070.51999999999</v>
      </c>
      <c r="Q77" s="26">
        <f t="shared" si="130"/>
        <v>0.18159492145869033</v>
      </c>
      <c r="S77" s="24">
        <f>SUMIF(Baseline!$H:$H,Police!$B:$B,Baseline!AA:AA)</f>
        <v>80440</v>
      </c>
      <c r="T77" s="24">
        <f>SUMIF(Baseline!$H:$H,Police!$B:$B,Baseline!AB:AB)</f>
        <v>80440</v>
      </c>
      <c r="U77" s="24">
        <f>SUMIF(Baseline!$H:$H,Police!$B:$B,Baseline!AC:AC)</f>
        <v>0</v>
      </c>
      <c r="V77" s="24">
        <f>SUMIF(Baseline!$H:$H,Police!$B:$B,Baseline!AD:AD)</f>
        <v>0</v>
      </c>
      <c r="W77" s="24">
        <f>SUMIF(Baseline!$H:$H,Police!$B:$B,Baseline!AE:AE)</f>
        <v>0</v>
      </c>
      <c r="X77" s="24">
        <f>SUMIF(Baseline!$H:$H,Police!$B:$B,Baseline!AF:AF)</f>
        <v>59365.19000000001</v>
      </c>
      <c r="Y77" s="24">
        <f>SUMIF(Baseline!$H:$H,Police!$B:$B,Baseline!AG:AG)</f>
        <v>59365.19000000001</v>
      </c>
      <c r="Z77" s="24">
        <f t="shared" si="127"/>
        <v>21074.80999999999</v>
      </c>
      <c r="AA77" s="26">
        <f t="shared" si="128"/>
        <v>0.26199415713575325</v>
      </c>
      <c r="AB77" s="87"/>
      <c r="AD77" s="104">
        <f>SUMIF(Baseline!$H:$H,Police!$B:$B,Baseline!AJ:AJ)</f>
        <v>80190</v>
      </c>
      <c r="AE77" s="104">
        <f>SUMIF(Baseline!$H:$H,Police!$B:$B,Baseline!AK:AK)</f>
        <v>80190</v>
      </c>
      <c r="AF77" s="104">
        <f>SUMIF(Baseline!$H:$H,Police!$B:$B,Baseline!AL:AL)</f>
        <v>3000</v>
      </c>
      <c r="AG77" s="104">
        <f>SUMIF(Baseline!$H:$H,Police!$B:$B,Baseline!AM:AM)</f>
        <v>4216.0300000000007</v>
      </c>
      <c r="AH77" s="104">
        <f>SUMIF(Baseline!$H:$H,Police!$B:$B,Baseline!AN:AN)</f>
        <v>0</v>
      </c>
      <c r="AI77" s="104">
        <f>SUMIF(Baseline!$H:$H,Police!$B:$B,Baseline!AO:AO)</f>
        <v>0</v>
      </c>
      <c r="AJ77" s="104">
        <f>SUMIF(Baseline!$H:$H,Police!$B:$B,Baseline!AP:AP)</f>
        <v>0</v>
      </c>
      <c r="AK77" s="104">
        <f>SUMIF(Baseline!$H:$H,Police!$B:$B,Baseline!AQ:AQ)</f>
        <v>0</v>
      </c>
      <c r="AL77" s="24">
        <f t="shared" si="131"/>
        <v>20824.80999999999</v>
      </c>
      <c r="AM77" s="26">
        <f t="shared" si="132"/>
        <v>0.35079160026271267</v>
      </c>
      <c r="AN77" s="26"/>
    </row>
    <row r="78" spans="1:40" x14ac:dyDescent="0.25">
      <c r="A78" s="23"/>
      <c r="B78" s="23" t="s">
        <v>1941</v>
      </c>
      <c r="C78" s="10"/>
      <c r="D78" s="10"/>
      <c r="E78" s="13" t="s">
        <v>92</v>
      </c>
      <c r="G78" s="24">
        <f>SUMIF(Baseline!$H:$H,Police!$B:$B,Baseline!O:O)</f>
        <v>0</v>
      </c>
      <c r="I78" s="24">
        <f>SUMIF(Baseline!$H:$H,Police!B:B,Baseline!R:R)</f>
        <v>0</v>
      </c>
      <c r="J78" s="24">
        <f>SUMIF(Baseline!$H:$H,Police!$B:$B,Baseline!S:S)</f>
        <v>0</v>
      </c>
      <c r="K78" s="24">
        <f>SUMIF(Baseline!$H:$H,Police!$B:$B,Baseline!T:T)</f>
        <v>0</v>
      </c>
      <c r="L78" s="24">
        <f>SUMIF(Baseline!$H:$H,Police!$B:$B,Baseline!U:U)</f>
        <v>0</v>
      </c>
      <c r="M78" s="24">
        <f>SUMIF(Baseline!$H:$H,Police!$B:$B,Baseline!V:V)</f>
        <v>0</v>
      </c>
      <c r="N78" s="24">
        <f>SUMIF(Baseline!$H:$H,Police!$B:$B,Baseline!W:W)</f>
        <v>0</v>
      </c>
      <c r="O78" s="24">
        <f>SUMIF(Baseline!$H:$H,Police!$B:$B,Baseline!X:X)</f>
        <v>0</v>
      </c>
      <c r="P78" s="24">
        <f t="shared" si="129"/>
        <v>0</v>
      </c>
      <c r="Q78" s="26">
        <f t="shared" si="130"/>
        <v>0</v>
      </c>
      <c r="S78" s="24">
        <f>SUMIF(Baseline!$H:$H,Police!$B:$B,Baseline!AA:AA)</f>
        <v>0</v>
      </c>
      <c r="T78" s="24">
        <f>SUMIF(Baseline!$H:$H,Police!$B:$B,Baseline!AB:AB)</f>
        <v>0</v>
      </c>
      <c r="U78" s="24">
        <f>SUMIF(Baseline!$H:$H,Police!$B:$B,Baseline!AC:AC)</f>
        <v>0</v>
      </c>
      <c r="V78" s="24">
        <f>SUMIF(Baseline!$H:$H,Police!$B:$B,Baseline!AD:AD)</f>
        <v>0</v>
      </c>
      <c r="W78" s="24">
        <f>SUMIF(Baseline!$H:$H,Police!$B:$B,Baseline!AE:AE)</f>
        <v>0</v>
      </c>
      <c r="X78" s="24">
        <f>SUMIF(Baseline!$H:$H,Police!$B:$B,Baseline!AF:AF)</f>
        <v>0</v>
      </c>
      <c r="Y78" s="24">
        <f>SUMIF(Baseline!$H:$H,Police!$B:$B,Baseline!AG:AG)</f>
        <v>0</v>
      </c>
      <c r="Z78" s="24">
        <f t="shared" si="127"/>
        <v>0</v>
      </c>
      <c r="AA78" s="26">
        <f t="shared" si="128"/>
        <v>0</v>
      </c>
      <c r="AB78" s="87"/>
      <c r="AD78" s="104">
        <f>SUMIF(Baseline!$H:$H,Police!$B:$B,Baseline!AJ:AJ)</f>
        <v>0</v>
      </c>
      <c r="AE78" s="104">
        <f>SUMIF(Baseline!$H:$H,Police!$B:$B,Baseline!AK:AK)</f>
        <v>0</v>
      </c>
      <c r="AF78" s="104">
        <f>SUMIF(Baseline!$H:$H,Police!$B:$B,Baseline!AL:AL)</f>
        <v>0</v>
      </c>
      <c r="AG78" s="104">
        <f>SUMIF(Baseline!$H:$H,Police!$B:$B,Baseline!AM:AM)</f>
        <v>0</v>
      </c>
      <c r="AH78" s="104">
        <f>SUMIF(Baseline!$H:$H,Police!$B:$B,Baseline!AN:AN)</f>
        <v>0</v>
      </c>
      <c r="AI78" s="104">
        <f>SUMIF(Baseline!$H:$H,Police!$B:$B,Baseline!AO:AO)</f>
        <v>0</v>
      </c>
      <c r="AJ78" s="104">
        <f>SUMIF(Baseline!$H:$H,Police!$B:$B,Baseline!AP:AP)</f>
        <v>0</v>
      </c>
      <c r="AK78" s="104">
        <f>SUMIF(Baseline!$H:$H,Police!$B:$B,Baseline!AQ:AQ)</f>
        <v>0</v>
      </c>
      <c r="AL78" s="24">
        <f t="shared" si="131"/>
        <v>0</v>
      </c>
      <c r="AM78" s="26">
        <f t="shared" si="132"/>
        <v>0</v>
      </c>
      <c r="AN78" s="26"/>
    </row>
    <row r="79" spans="1:40" x14ac:dyDescent="0.25">
      <c r="C79" s="10"/>
      <c r="D79" s="10"/>
      <c r="E79" s="13"/>
      <c r="G79" s="28">
        <f>SUM(G75:G78)</f>
        <v>366619.03</v>
      </c>
      <c r="I79" s="28">
        <f t="shared" ref="I79:O79" si="133">SUM(I75:I78)</f>
        <v>437130</v>
      </c>
      <c r="J79" s="28">
        <f t="shared" si="133"/>
        <v>462615</v>
      </c>
      <c r="K79" s="28">
        <f t="shared" si="133"/>
        <v>0</v>
      </c>
      <c r="L79" s="28">
        <f t="shared" si="133"/>
        <v>0</v>
      </c>
      <c r="M79" s="28">
        <f t="shared" si="133"/>
        <v>0</v>
      </c>
      <c r="N79" s="28">
        <f t="shared" si="133"/>
        <v>403760.39</v>
      </c>
      <c r="O79" s="28">
        <f t="shared" si="133"/>
        <v>403760.39</v>
      </c>
      <c r="P79" s="28">
        <f>SUM(P76:P78)</f>
        <v>28174.419999999991</v>
      </c>
      <c r="Q79" s="26">
        <f t="shared" si="130"/>
        <v>6.9780049499159613E-2</v>
      </c>
      <c r="S79" s="28">
        <f>SUM(S75:S78)</f>
        <v>436085</v>
      </c>
      <c r="T79" s="28">
        <f t="shared" ref="T79:Z79" si="134">SUM(T75:T78)</f>
        <v>466890</v>
      </c>
      <c r="U79" s="28">
        <f t="shared" si="134"/>
        <v>0</v>
      </c>
      <c r="V79" s="28">
        <f t="shared" si="134"/>
        <v>0</v>
      </c>
      <c r="W79" s="28">
        <f t="shared" si="134"/>
        <v>0</v>
      </c>
      <c r="X79" s="28">
        <f t="shared" si="134"/>
        <v>447243.57</v>
      </c>
      <c r="Y79" s="28">
        <f t="shared" si="134"/>
        <v>447243.57</v>
      </c>
      <c r="Z79" s="28">
        <f t="shared" si="134"/>
        <v>19646.430000000008</v>
      </c>
      <c r="AA79" s="77">
        <f t="shared" si="128"/>
        <v>4.207935488016451E-2</v>
      </c>
      <c r="AB79" s="26"/>
      <c r="AD79" s="28">
        <f t="shared" ref="AD79:AL79" si="135">SUM(AD75:AD78)</f>
        <v>441819</v>
      </c>
      <c r="AE79" s="28">
        <f t="shared" si="135"/>
        <v>441819</v>
      </c>
      <c r="AF79" s="28">
        <f t="shared" si="135"/>
        <v>17500</v>
      </c>
      <c r="AG79" s="28">
        <f t="shared" si="135"/>
        <v>95179.560000000041</v>
      </c>
      <c r="AH79" s="28">
        <f t="shared" si="135"/>
        <v>0</v>
      </c>
      <c r="AI79" s="28">
        <f t="shared" si="135"/>
        <v>0</v>
      </c>
      <c r="AJ79" s="28">
        <f t="shared" si="135"/>
        <v>0</v>
      </c>
      <c r="AK79" s="28">
        <f t="shared" si="135"/>
        <v>0</v>
      </c>
      <c r="AL79" s="28">
        <f t="shared" si="135"/>
        <v>14121.159999999989</v>
      </c>
      <c r="AM79" s="26">
        <f t="shared" si="132"/>
        <v>3.1573757449436309E-2</v>
      </c>
      <c r="AN79" s="26"/>
    </row>
    <row r="80" spans="1:40" x14ac:dyDescent="0.25">
      <c r="C80" s="10"/>
      <c r="D80" s="10"/>
      <c r="E80" s="13"/>
      <c r="G80" s="198"/>
      <c r="I80" s="198"/>
      <c r="J80" s="198"/>
      <c r="K80" s="198"/>
      <c r="L80" s="198"/>
      <c r="M80" s="198"/>
      <c r="N80" s="198"/>
      <c r="O80" s="198"/>
      <c r="P80" s="198"/>
      <c r="S80" s="198"/>
      <c r="T80" s="198"/>
      <c r="U80" s="198"/>
      <c r="V80" s="198"/>
      <c r="W80" s="198"/>
      <c r="X80" s="198"/>
      <c r="Y80" s="198"/>
      <c r="Z80" s="198"/>
      <c r="AA80" s="197"/>
      <c r="AB80" s="26"/>
      <c r="AD80" s="198"/>
      <c r="AE80" s="198"/>
      <c r="AF80" s="198"/>
      <c r="AG80" s="198"/>
      <c r="AH80" s="198"/>
      <c r="AI80" s="198"/>
      <c r="AJ80" s="198"/>
      <c r="AK80" s="198"/>
      <c r="AL80" s="198"/>
      <c r="AN80" s="26"/>
    </row>
    <row r="81" spans="1:40" x14ac:dyDescent="0.25">
      <c r="A81" s="23"/>
      <c r="B81" s="17"/>
      <c r="E81" s="5"/>
      <c r="G81" s="21">
        <f>G79+G72+G65+G58+G51+G44+G37+G31+G25</f>
        <v>15957816.939999998</v>
      </c>
      <c r="I81" s="21">
        <f t="shared" ref="I81:O81" si="136">I79+I72+I65+I58+I51+I44+I37+I31+I25</f>
        <v>17552120</v>
      </c>
      <c r="J81" s="21">
        <f t="shared" si="136"/>
        <v>19058623</v>
      </c>
      <c r="K81" s="21">
        <f t="shared" si="136"/>
        <v>0</v>
      </c>
      <c r="L81" s="21">
        <f t="shared" si="136"/>
        <v>0</v>
      </c>
      <c r="M81" s="21">
        <f t="shared" si="136"/>
        <v>0</v>
      </c>
      <c r="N81" s="21">
        <f t="shared" si="136"/>
        <v>17728507.170000002</v>
      </c>
      <c r="O81" s="21">
        <f t="shared" si="136"/>
        <v>17728507.170000002</v>
      </c>
      <c r="P81" s="21">
        <f t="shared" ref="P81" si="137">+P25+P31+P37</f>
        <v>495580.58</v>
      </c>
      <c r="Q81" s="26">
        <f t="shared" ref="Q81" si="138">IFERROR((P81/O81),0)</f>
        <v>2.7953881014788226E-2</v>
      </c>
      <c r="S81" s="21">
        <f t="shared" ref="S81:Z81" si="139">S79+S72+S65+S58+S51+S44+S37+S31+S25</f>
        <v>19063997</v>
      </c>
      <c r="T81" s="21">
        <f t="shared" si="139"/>
        <v>20152712</v>
      </c>
      <c r="U81" s="21">
        <f t="shared" si="139"/>
        <v>0</v>
      </c>
      <c r="V81" s="21">
        <f t="shared" si="139"/>
        <v>0</v>
      </c>
      <c r="W81" s="21">
        <f t="shared" si="139"/>
        <v>0</v>
      </c>
      <c r="X81" s="21">
        <f t="shared" si="139"/>
        <v>18567388.620000001</v>
      </c>
      <c r="Y81" s="21">
        <f t="shared" si="139"/>
        <v>18567388.620000001</v>
      </c>
      <c r="Z81" s="21">
        <f t="shared" si="139"/>
        <v>1585323.3799999994</v>
      </c>
      <c r="AA81" s="26">
        <f>IFERROR((Z81/T81),0)</f>
        <v>7.8665510627056026E-2</v>
      </c>
      <c r="AB81" s="26"/>
      <c r="AD81" s="21">
        <f t="shared" ref="AD81:AL81" si="140">AD79+AD72+AD65+AD58+AD51+AD44+AD37+AD31+AD25</f>
        <v>19048146</v>
      </c>
      <c r="AE81" s="21">
        <f t="shared" si="140"/>
        <v>19412096</v>
      </c>
      <c r="AF81" s="21">
        <f t="shared" si="140"/>
        <v>592022</v>
      </c>
      <c r="AG81" s="21">
        <f t="shared" si="140"/>
        <v>4706028.6800000006</v>
      </c>
      <c r="AH81" s="21">
        <f t="shared" si="140"/>
        <v>0</v>
      </c>
      <c r="AI81" s="21">
        <f t="shared" si="140"/>
        <v>0</v>
      </c>
      <c r="AJ81" s="21">
        <f t="shared" si="140"/>
        <v>0</v>
      </c>
      <c r="AK81" s="21">
        <f t="shared" si="140"/>
        <v>0</v>
      </c>
      <c r="AL81" s="21">
        <f t="shared" si="140"/>
        <v>314855.8799999989</v>
      </c>
      <c r="AM81" s="26">
        <f>IFERROR((AL81/Y81),0)</f>
        <v>1.6957467010780911E-2</v>
      </c>
      <c r="AN81" s="26"/>
    </row>
    <row r="82" spans="1:40" x14ac:dyDescent="0.25">
      <c r="I82" s="4"/>
      <c r="S82" s="4"/>
      <c r="AB82" s="26"/>
      <c r="AD82" s="98"/>
      <c r="AN82" s="26"/>
    </row>
    <row r="83" spans="1:40" x14ac:dyDescent="0.25">
      <c r="I83" s="4"/>
      <c r="J83" s="79" t="s">
        <v>310</v>
      </c>
      <c r="P83" s="80"/>
      <c r="Q83" s="80"/>
      <c r="S83" s="78"/>
      <c r="Y83" s="78"/>
      <c r="AC83" s="117" t="s">
        <v>279</v>
      </c>
      <c r="AD83" s="109"/>
      <c r="AK83" s="78"/>
      <c r="AL83" s="41"/>
    </row>
    <row r="84" spans="1:40" x14ac:dyDescent="0.25">
      <c r="I84" s="4"/>
      <c r="J84" s="79" t="s">
        <v>310</v>
      </c>
      <c r="P84" s="80"/>
      <c r="Q84" s="80"/>
      <c r="S84" s="113"/>
      <c r="Y84" s="80"/>
      <c r="AC84" s="117" t="s">
        <v>308</v>
      </c>
      <c r="AD84" s="110"/>
      <c r="AK84" s="80"/>
      <c r="AL84" s="41"/>
    </row>
    <row r="85" spans="1:40" x14ac:dyDescent="0.25">
      <c r="J85" s="81" t="s">
        <v>311</v>
      </c>
      <c r="P85" s="80"/>
      <c r="Q85" s="80"/>
      <c r="S85" s="115"/>
      <c r="Y85" s="41"/>
      <c r="Z85" s="80"/>
      <c r="AD85" s="111">
        <f>SUM(AD83:AD84)</f>
        <v>0</v>
      </c>
      <c r="AK85" s="41"/>
      <c r="AL85" s="80"/>
    </row>
    <row r="86" spans="1:40" x14ac:dyDescent="0.25">
      <c r="P86" s="80"/>
      <c r="Q86" s="80"/>
      <c r="S86" s="113"/>
      <c r="Y86" s="80"/>
      <c r="Z86" s="80"/>
      <c r="AD86" s="110"/>
      <c r="AK86" s="80"/>
      <c r="AL86" s="80"/>
    </row>
    <row r="87" spans="1:40" ht="15.75" thickBot="1" x14ac:dyDescent="0.3">
      <c r="J87" s="81" t="s">
        <v>312</v>
      </c>
      <c r="Q87" s="4"/>
      <c r="S87" s="116"/>
      <c r="AD87" s="112">
        <f>+AD85+AD81</f>
        <v>19048146</v>
      </c>
    </row>
    <row r="88" spans="1:40" ht="15.75" thickTop="1" x14ac:dyDescent="0.25">
      <c r="S88" s="114"/>
    </row>
    <row r="89" spans="1:40" x14ac:dyDescent="0.25">
      <c r="S89" s="114"/>
    </row>
  </sheetData>
  <mergeCells count="7">
    <mergeCell ref="AN11:AN14"/>
    <mergeCell ref="AN29:AN30"/>
    <mergeCell ref="I8:O8"/>
    <mergeCell ref="S8:AB8"/>
    <mergeCell ref="P9:Q9"/>
    <mergeCell ref="Z9:AA9"/>
    <mergeCell ref="AL9:AM9"/>
  </mergeCells>
  <pageMargins left="0.5" right="0.5" top="0.75" bottom="0.75" header="0.3" footer="0.3"/>
  <pageSetup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8"/>
  </sheetPr>
  <dimension ref="A1:BC460"/>
  <sheetViews>
    <sheetView zoomScaleNormal="100" workbookViewId="0">
      <pane xSplit="8" ySplit="3" topLeftCell="I4" activePane="bottomRight" state="frozen"/>
      <selection activeCell="C10" sqref="C10"/>
      <selection pane="topRight" activeCell="C10" sqref="C10"/>
      <selection pane="bottomLeft" activeCell="C10" sqref="C10"/>
      <selection pane="bottomRight" activeCell="A372" sqref="A372"/>
    </sheetView>
  </sheetViews>
  <sheetFormatPr defaultColWidth="9.140625" defaultRowHeight="15" outlineLevelCol="1" x14ac:dyDescent="0.25"/>
  <cols>
    <col min="1" max="1" width="25.5703125" style="125" customWidth="1"/>
    <col min="2" max="2" width="50.7109375" style="125" customWidth="1"/>
    <col min="3" max="4" width="19.7109375" style="125" hidden="1" customWidth="1" outlineLevel="1"/>
    <col min="5" max="5" width="9.5703125" style="125" hidden="1" customWidth="1" outlineLevel="1"/>
    <col min="6" max="6" width="13" style="125" hidden="1" customWidth="1" outlineLevel="1"/>
    <col min="7" max="7" width="16.42578125" style="125" customWidth="1" collapsed="1"/>
    <col min="8" max="8" width="10" style="125" customWidth="1"/>
    <col min="9" max="9" width="14.140625" style="123" customWidth="1"/>
    <col min="10" max="14" width="14.85546875" style="124" hidden="1" customWidth="1" outlineLevel="1"/>
    <col min="15" max="15" width="14.85546875" style="124" customWidth="1" collapsed="1"/>
    <col min="16" max="16" width="14.85546875" style="123" hidden="1" customWidth="1" outlineLevel="1"/>
    <col min="17" max="17" width="2.140625" style="125" customWidth="1" collapsed="1"/>
    <col min="18" max="18" width="14.140625" style="126" hidden="1" customWidth="1" outlineLevel="1"/>
    <col min="19" max="19" width="13.42578125" style="125" hidden="1" customWidth="1" outlineLevel="1"/>
    <col min="20" max="23" width="14.85546875" style="125" hidden="1" customWidth="1" outlineLevel="1"/>
    <col min="24" max="24" width="14.85546875" style="125" customWidth="1" collapsed="1"/>
    <col min="25" max="25" width="14.85546875" style="126" hidden="1" customWidth="1" outlineLevel="1"/>
    <col min="26" max="26" width="2.140625" style="125" customWidth="1" collapsed="1"/>
    <col min="27" max="27" width="14.140625" style="126" hidden="1" customWidth="1" outlineLevel="1"/>
    <col min="28" max="28" width="13.42578125" style="125" customWidth="1" collapsed="1"/>
    <col min="29" max="32" width="14.85546875" style="125" hidden="1" customWidth="1" outlineLevel="1"/>
    <col min="33" max="33" width="14.85546875" style="126" customWidth="1" collapsed="1"/>
    <col min="34" max="34" width="14.85546875" style="126" hidden="1" customWidth="1" outlineLevel="1"/>
    <col min="35" max="35" width="2.140625" style="125" customWidth="1" collapsed="1"/>
    <col min="36" max="36" width="14.140625" style="126" hidden="1" customWidth="1" outlineLevel="1"/>
    <col min="37" max="37" width="13.42578125" style="125" customWidth="1" collapsed="1"/>
    <col min="38" max="38" width="13.42578125" style="125" customWidth="1"/>
    <col min="39" max="39" width="13.5703125" style="211" bestFit="1" customWidth="1"/>
    <col min="40" max="42" width="14.85546875" style="125" hidden="1" customWidth="1" outlineLevel="1"/>
    <col min="43" max="44" width="14.85546875" style="126" hidden="1" customWidth="1" outlineLevel="1"/>
    <col min="45" max="45" width="42.140625" style="207" bestFit="1" customWidth="1" collapsed="1"/>
    <col min="46" max="46" width="2.7109375" style="127" customWidth="1"/>
    <col min="47" max="47" width="14.140625" style="126" hidden="1" customWidth="1" outlineLevel="1"/>
    <col min="48" max="48" width="12.7109375" style="125" hidden="1" customWidth="1" outlineLevel="1"/>
    <col min="49" max="52" width="12.42578125" style="125" hidden="1" customWidth="1" outlineLevel="1"/>
    <col min="53" max="53" width="13.5703125" style="125" hidden="1" customWidth="1" outlineLevel="1"/>
    <col min="54" max="54" width="14.85546875" style="126" hidden="1" customWidth="1" outlineLevel="1"/>
    <col min="55" max="55" width="9.140625" style="125" collapsed="1"/>
    <col min="56" max="16384" width="9.140625" style="125"/>
  </cols>
  <sheetData>
    <row r="1" spans="1:54" x14ac:dyDescent="0.25">
      <c r="A1" s="122">
        <v>1</v>
      </c>
      <c r="B1" s="122"/>
      <c r="C1" s="122">
        <v>2</v>
      </c>
      <c r="D1" s="122"/>
      <c r="E1" s="122">
        <v>3</v>
      </c>
      <c r="F1" s="122">
        <v>4</v>
      </c>
      <c r="G1" s="122">
        <v>5</v>
      </c>
      <c r="H1" s="122">
        <v>6</v>
      </c>
      <c r="AS1" s="207" t="s">
        <v>1943</v>
      </c>
    </row>
    <row r="2" spans="1:54" x14ac:dyDescent="0.25">
      <c r="A2" s="128"/>
      <c r="B2" s="128"/>
      <c r="C2" s="128"/>
      <c r="D2" s="128"/>
      <c r="E2" s="128"/>
      <c r="F2" s="128"/>
      <c r="G2" s="128"/>
      <c r="H2" s="128"/>
      <c r="I2" s="219" t="s">
        <v>7</v>
      </c>
      <c r="J2" s="220"/>
      <c r="K2" s="220"/>
      <c r="L2" s="220"/>
      <c r="M2" s="220"/>
      <c r="N2" s="220"/>
      <c r="O2" s="219"/>
      <c r="P2" s="221"/>
      <c r="R2" s="222" t="s">
        <v>242</v>
      </c>
      <c r="S2" s="223"/>
      <c r="T2" s="223"/>
      <c r="U2" s="223"/>
      <c r="V2" s="223"/>
      <c r="W2" s="223"/>
      <c r="X2" s="223"/>
      <c r="Y2" s="129"/>
      <c r="AA2" s="224" t="s">
        <v>309</v>
      </c>
      <c r="AB2" s="225"/>
      <c r="AC2" s="225"/>
      <c r="AD2" s="225"/>
      <c r="AE2" s="225"/>
      <c r="AF2" s="225"/>
      <c r="AG2" s="226"/>
      <c r="AH2" s="130"/>
      <c r="AJ2" s="227" t="s">
        <v>316</v>
      </c>
      <c r="AK2" s="228"/>
      <c r="AL2" s="228"/>
      <c r="AM2" s="229"/>
      <c r="AN2" s="228"/>
      <c r="AO2" s="228"/>
      <c r="AP2" s="228"/>
      <c r="AQ2" s="228"/>
      <c r="AR2" s="228"/>
      <c r="AS2" s="208"/>
      <c r="AT2" s="131"/>
      <c r="AU2" s="132" t="s">
        <v>1389</v>
      </c>
      <c r="AV2" s="132"/>
      <c r="AW2" s="132"/>
      <c r="AX2" s="132"/>
      <c r="AY2" s="132"/>
      <c r="AZ2" s="132"/>
      <c r="BA2" s="132"/>
      <c r="BB2" s="133"/>
    </row>
    <row r="3" spans="1:54" s="140" customFormat="1" ht="45" x14ac:dyDescent="0.25">
      <c r="A3" s="134" t="s">
        <v>8</v>
      </c>
      <c r="B3" s="135" t="s">
        <v>10</v>
      </c>
      <c r="C3" s="136" t="s">
        <v>241</v>
      </c>
      <c r="D3" s="136" t="s">
        <v>1942</v>
      </c>
      <c r="E3" s="136" t="s">
        <v>230</v>
      </c>
      <c r="F3" s="136" t="s">
        <v>231</v>
      </c>
      <c r="G3" s="136" t="s">
        <v>232</v>
      </c>
      <c r="H3" s="136" t="s">
        <v>6</v>
      </c>
      <c r="I3" s="137" t="s">
        <v>99</v>
      </c>
      <c r="J3" s="138" t="s">
        <v>3</v>
      </c>
      <c r="K3" s="138" t="s">
        <v>95</v>
      </c>
      <c r="L3" s="138" t="s">
        <v>96</v>
      </c>
      <c r="M3" s="138" t="s">
        <v>97</v>
      </c>
      <c r="N3" s="138" t="s">
        <v>98</v>
      </c>
      <c r="O3" s="138" t="s">
        <v>0</v>
      </c>
      <c r="P3" s="139" t="s">
        <v>1387</v>
      </c>
      <c r="R3" s="141" t="s">
        <v>99</v>
      </c>
      <c r="S3" s="142" t="s">
        <v>3</v>
      </c>
      <c r="T3" s="142" t="s">
        <v>95</v>
      </c>
      <c r="U3" s="142" t="s">
        <v>96</v>
      </c>
      <c r="V3" s="142" t="s">
        <v>97</v>
      </c>
      <c r="W3" s="142" t="s">
        <v>98</v>
      </c>
      <c r="X3" s="142" t="s">
        <v>0</v>
      </c>
      <c r="Y3" s="143" t="s">
        <v>1387</v>
      </c>
      <c r="AA3" s="144" t="s">
        <v>99</v>
      </c>
      <c r="AB3" s="145" t="s">
        <v>318</v>
      </c>
      <c r="AC3" s="145" t="s">
        <v>95</v>
      </c>
      <c r="AD3" s="145" t="s">
        <v>96</v>
      </c>
      <c r="AE3" s="145" t="s">
        <v>97</v>
      </c>
      <c r="AF3" s="145" t="s">
        <v>98</v>
      </c>
      <c r="AG3" s="146" t="s">
        <v>0</v>
      </c>
      <c r="AH3" s="146" t="s">
        <v>1387</v>
      </c>
      <c r="AJ3" s="147" t="s">
        <v>1944</v>
      </c>
      <c r="AK3" s="148" t="s">
        <v>318</v>
      </c>
      <c r="AL3" s="148" t="s">
        <v>1945</v>
      </c>
      <c r="AM3" s="148" t="s">
        <v>95</v>
      </c>
      <c r="AN3" s="148" t="s">
        <v>96</v>
      </c>
      <c r="AO3" s="148" t="s">
        <v>97</v>
      </c>
      <c r="AP3" s="148" t="s">
        <v>98</v>
      </c>
      <c r="AQ3" s="149" t="s">
        <v>4</v>
      </c>
      <c r="AR3" s="150" t="s">
        <v>1387</v>
      </c>
      <c r="AS3" s="149" t="s">
        <v>1943</v>
      </c>
      <c r="AT3" s="151"/>
      <c r="AU3" s="152" t="s">
        <v>319</v>
      </c>
      <c r="AV3" s="153" t="s">
        <v>318</v>
      </c>
      <c r="AW3" s="153" t="s">
        <v>95</v>
      </c>
      <c r="AX3" s="153" t="s">
        <v>96</v>
      </c>
      <c r="AY3" s="153" t="s">
        <v>97</v>
      </c>
      <c r="AZ3" s="153" t="s">
        <v>98</v>
      </c>
      <c r="BA3" s="153" t="s">
        <v>4</v>
      </c>
      <c r="BB3" s="154" t="s">
        <v>1387</v>
      </c>
    </row>
    <row r="4" spans="1:54" s="140" customFormat="1" hidden="1" x14ac:dyDescent="0.25">
      <c r="A4" s="120" t="s">
        <v>1502</v>
      </c>
      <c r="B4" s="155" t="s">
        <v>280</v>
      </c>
      <c r="C4" s="156" t="str">
        <f>LEFT(A4,6)</f>
        <v>100.11</v>
      </c>
      <c r="D4" s="156" t="str">
        <f>MID(A4,11,3)</f>
        <v>001</v>
      </c>
      <c r="E4" s="157" t="str">
        <f>RIGHT(A4,7)</f>
        <v>5000.01</v>
      </c>
      <c r="F4" s="157">
        <f>VLOOKUP(E4,'Projections Cheat Sheet'!$A$3:$B$536,2,FALSE)</f>
        <v>1</v>
      </c>
      <c r="G4" s="157" t="str">
        <f>VLOOKUP(F4,'Projections Cheat Sheet'!$B$8:$C$196,2,FALSE)</f>
        <v>salary</v>
      </c>
      <c r="H4" s="157" t="s">
        <v>1391</v>
      </c>
      <c r="I4" s="179">
        <f>IFERROR(VLOOKUP(A4,[3]rptBudgetaryBudgetCrossOrganiza!$A$2:$M$411,5,FALSE),"0")</f>
        <v>764130</v>
      </c>
      <c r="J4" s="179">
        <f>IFERROR(VLOOKUP(A4,[3]rptBudgetaryBudgetCrossOrganiza!$A$2:$M$411,7,FALSE),"0")</f>
        <v>764130</v>
      </c>
      <c r="K4" s="194"/>
      <c r="L4" s="194"/>
      <c r="M4" s="194"/>
      <c r="N4" s="179">
        <f>IFERROR(VLOOKUP(A4,[3]rptBudgetaryBudgetCrossOrganiza!$A$2:$M$411,10,FALSE),"0")</f>
        <v>755081.31</v>
      </c>
      <c r="O4" s="179">
        <v>755081.31</v>
      </c>
      <c r="P4" s="158">
        <f t="shared" ref="P4:P11" si="0">O4-J4</f>
        <v>-9048.6899999999441</v>
      </c>
      <c r="R4" s="159">
        <v>968000</v>
      </c>
      <c r="S4" s="159">
        <v>957840</v>
      </c>
      <c r="T4" s="142"/>
      <c r="U4" s="142"/>
      <c r="V4" s="142"/>
      <c r="W4" s="159">
        <v>1008593.28</v>
      </c>
      <c r="X4" s="159">
        <v>1008593.28</v>
      </c>
      <c r="Y4" s="160">
        <f t="shared" ref="Y4:Y11" si="1">X4-S4</f>
        <v>50753.280000000028</v>
      </c>
      <c r="AA4" s="161">
        <v>1182970</v>
      </c>
      <c r="AB4" s="161">
        <v>1325118</v>
      </c>
      <c r="AC4" s="162"/>
      <c r="AD4" s="162"/>
      <c r="AE4" s="162"/>
      <c r="AF4" s="161">
        <v>1112179.8700000001</v>
      </c>
      <c r="AG4" s="161">
        <v>1112179.8700000001</v>
      </c>
      <c r="AH4" s="163">
        <f t="shared" ref="AH4:AH11" si="2">AG4-AB4</f>
        <v>-212938.12999999989</v>
      </c>
      <c r="AJ4" s="164">
        <v>1218460</v>
      </c>
      <c r="AK4" s="164">
        <v>1218460</v>
      </c>
      <c r="AL4" s="164"/>
      <c r="AM4" s="165">
        <f>IFERROR(VLOOKUP(A4,[4]rptBudgetaryBudgetCrossOrganiza!$A$384:$O$794,13,FALSE),"0")</f>
        <v>410056.58</v>
      </c>
      <c r="AN4" s="165"/>
      <c r="AO4" s="165"/>
      <c r="AP4" s="165"/>
      <c r="AQ4" s="164"/>
      <c r="AR4" s="166">
        <f t="shared" ref="AR4:AR11" si="3">AQ4-AK4</f>
        <v>-1218460</v>
      </c>
      <c r="AS4" s="205"/>
      <c r="AT4" s="151"/>
      <c r="AU4" s="152"/>
      <c r="AV4" s="153"/>
      <c r="AW4" s="153"/>
      <c r="AX4" s="153"/>
      <c r="AY4" s="153"/>
      <c r="AZ4" s="153"/>
      <c r="BA4" s="153"/>
      <c r="BB4" s="154"/>
    </row>
    <row r="5" spans="1:54" s="140" customFormat="1" hidden="1" x14ac:dyDescent="0.25">
      <c r="A5" s="120" t="s">
        <v>1510</v>
      </c>
      <c r="B5" s="167" t="s">
        <v>281</v>
      </c>
      <c r="C5" s="156" t="str">
        <f t="shared" ref="C5:C68" si="4">LEFT(A5,6)</f>
        <v>100.11</v>
      </c>
      <c r="D5" s="156" t="str">
        <f t="shared" ref="D5:D68" si="5">MID(A5,11,3)</f>
        <v>001</v>
      </c>
      <c r="E5" s="157" t="str">
        <f t="shared" ref="E5:E68" si="6">RIGHT(A5,7)</f>
        <v>5000.02</v>
      </c>
      <c r="F5" s="157">
        <f>VLOOKUP(E5,'Projections Cheat Sheet'!$A$3:$B$536,2,FALSE)</f>
        <v>1</v>
      </c>
      <c r="G5" s="157" t="str">
        <f>VLOOKUP(F5,'Projections Cheat Sheet'!$B$8:$C$196,2,FALSE)</f>
        <v>salary</v>
      </c>
      <c r="H5" s="157" t="s">
        <v>1391</v>
      </c>
      <c r="I5" s="179">
        <f>IFERROR(VLOOKUP(A5,[3]rptBudgetaryBudgetCrossOrganiza!$A$2:$M$411,5,FALSE),"0")</f>
        <v>2500</v>
      </c>
      <c r="J5" s="179">
        <f>IFERROR(VLOOKUP(A5,[3]rptBudgetaryBudgetCrossOrganiza!$A$2:$M$411,7,FALSE),"0")</f>
        <v>2500</v>
      </c>
      <c r="K5" s="195"/>
      <c r="L5" s="179"/>
      <c r="M5" s="179"/>
      <c r="N5" s="179">
        <f>IFERROR(VLOOKUP(A5,[3]rptBudgetaryBudgetCrossOrganiza!$A$2:$M$411,10,FALSE),"0")</f>
        <v>6494.5</v>
      </c>
      <c r="O5" s="179">
        <v>6494.5</v>
      </c>
      <c r="P5" s="158">
        <f t="shared" si="0"/>
        <v>3994.5</v>
      </c>
      <c r="Q5" s="125"/>
      <c r="R5" s="159">
        <v>5000</v>
      </c>
      <c r="S5" s="159">
        <v>5000</v>
      </c>
      <c r="T5" s="168"/>
      <c r="U5" s="168"/>
      <c r="V5" s="168"/>
      <c r="W5" s="159">
        <v>3411.89</v>
      </c>
      <c r="X5" s="159">
        <v>3411.89</v>
      </c>
      <c r="Y5" s="160">
        <f t="shared" si="1"/>
        <v>-1588.1100000000001</v>
      </c>
      <c r="Z5" s="125"/>
      <c r="AA5" s="161">
        <v>5000</v>
      </c>
      <c r="AB5" s="161">
        <v>5000</v>
      </c>
      <c r="AC5" s="169"/>
      <c r="AD5" s="169"/>
      <c r="AE5" s="169"/>
      <c r="AF5" s="161">
        <v>1956.5</v>
      </c>
      <c r="AG5" s="161">
        <v>1956.5</v>
      </c>
      <c r="AH5" s="163">
        <f t="shared" si="2"/>
        <v>-3043.5</v>
      </c>
      <c r="AI5" s="125"/>
      <c r="AJ5" s="164">
        <v>5000</v>
      </c>
      <c r="AK5" s="164">
        <v>5000</v>
      </c>
      <c r="AL5" s="164"/>
      <c r="AM5" s="165">
        <f>IFERROR(VLOOKUP(A5,[4]rptBudgetaryBudgetCrossOrganiza!$A$384:$O$794,13,FALSE),"0")</f>
        <v>0</v>
      </c>
      <c r="AN5" s="170"/>
      <c r="AO5" s="170"/>
      <c r="AP5" s="171"/>
      <c r="AQ5" s="164"/>
      <c r="AR5" s="166">
        <f t="shared" si="3"/>
        <v>-5000</v>
      </c>
      <c r="AS5" s="205"/>
      <c r="AT5" s="172"/>
      <c r="AU5" s="173">
        <f>IFERROR(VLOOKUP(A5,#REF!,36,FALSE),0)</f>
        <v>0</v>
      </c>
      <c r="AV5" s="174"/>
      <c r="AW5" s="174"/>
      <c r="AX5" s="174"/>
      <c r="AY5" s="174"/>
      <c r="AZ5" s="174"/>
      <c r="BA5" s="174"/>
      <c r="BB5" s="175">
        <f t="shared" ref="BB5:BB11" si="7">BA5-AV5</f>
        <v>0</v>
      </c>
    </row>
    <row r="6" spans="1:54" hidden="1" x14ac:dyDescent="0.25">
      <c r="A6" s="120" t="s">
        <v>1518</v>
      </c>
      <c r="B6" s="167" t="s">
        <v>1404</v>
      </c>
      <c r="C6" s="156" t="str">
        <f t="shared" si="4"/>
        <v>100.11</v>
      </c>
      <c r="D6" s="156" t="str">
        <f t="shared" si="5"/>
        <v>001</v>
      </c>
      <c r="E6" s="157" t="str">
        <f t="shared" si="6"/>
        <v>5000.03</v>
      </c>
      <c r="F6" s="157">
        <f>VLOOKUP(E6,'Projections Cheat Sheet'!$A$3:$B$536,2,FALSE)</f>
        <v>1</v>
      </c>
      <c r="G6" s="157" t="str">
        <f>VLOOKUP(F6,'Projections Cheat Sheet'!$B$8:$C$196,2,FALSE)</f>
        <v>salary</v>
      </c>
      <c r="H6" s="157" t="s">
        <v>1391</v>
      </c>
      <c r="I6" s="179">
        <f>IFERROR(VLOOKUP(A6,[3]rptBudgetaryBudgetCrossOrganiza!$A$2:$M$411,5,FALSE),"0")</f>
        <v>0</v>
      </c>
      <c r="J6" s="179">
        <f>IFERROR(VLOOKUP(A6,[3]rptBudgetaryBudgetCrossOrganiza!$A$2:$M$411,7,FALSE),"0")</f>
        <v>0</v>
      </c>
      <c r="K6" s="195"/>
      <c r="L6" s="179"/>
      <c r="M6" s="179"/>
      <c r="N6" s="179">
        <f>IFERROR(VLOOKUP(A6,[3]rptBudgetaryBudgetCrossOrganiza!$A$2:$M$411,10,FALSE),"0")</f>
        <v>5226.6099999999997</v>
      </c>
      <c r="O6" s="179">
        <v>5226.6099999999997</v>
      </c>
      <c r="P6" s="158">
        <f t="shared" si="0"/>
        <v>5226.6099999999997</v>
      </c>
      <c r="R6" s="159">
        <v>3000</v>
      </c>
      <c r="S6" s="159">
        <v>13160</v>
      </c>
      <c r="T6" s="168"/>
      <c r="U6" s="168"/>
      <c r="V6" s="168"/>
      <c r="W6" s="159">
        <v>9872.93</v>
      </c>
      <c r="X6" s="159">
        <v>9872.93</v>
      </c>
      <c r="Y6" s="160">
        <f t="shared" si="1"/>
        <v>-3287.0699999999997</v>
      </c>
      <c r="AA6" s="161">
        <v>3000</v>
      </c>
      <c r="AB6" s="161">
        <v>3000</v>
      </c>
      <c r="AC6" s="169"/>
      <c r="AD6" s="169"/>
      <c r="AE6" s="169"/>
      <c r="AF6" s="161">
        <v>49.14</v>
      </c>
      <c r="AG6" s="161">
        <v>49.14</v>
      </c>
      <c r="AH6" s="163">
        <f t="shared" si="2"/>
        <v>-2950.86</v>
      </c>
      <c r="AJ6" s="164">
        <v>3090</v>
      </c>
      <c r="AK6" s="164">
        <v>3090</v>
      </c>
      <c r="AL6" s="164"/>
      <c r="AM6" s="165">
        <f>IFERROR(VLOOKUP(A6,[4]rptBudgetaryBudgetCrossOrganiza!$A$384:$O$794,13,FALSE),"0")</f>
        <v>7271.43</v>
      </c>
      <c r="AN6" s="170"/>
      <c r="AO6" s="170"/>
      <c r="AP6" s="171"/>
      <c r="AQ6" s="164"/>
      <c r="AR6" s="166">
        <f t="shared" si="3"/>
        <v>-3090</v>
      </c>
      <c r="AS6" s="205"/>
      <c r="AT6" s="172"/>
      <c r="AU6" s="173">
        <f>IFERROR(VLOOKUP(A6,#REF!,36,FALSE),0)</f>
        <v>0</v>
      </c>
      <c r="AV6" s="174"/>
      <c r="AW6" s="174"/>
      <c r="AX6" s="174"/>
      <c r="AY6" s="174"/>
      <c r="AZ6" s="174"/>
      <c r="BA6" s="174"/>
      <c r="BB6" s="176">
        <f t="shared" si="7"/>
        <v>0</v>
      </c>
    </row>
    <row r="7" spans="1:54" hidden="1" x14ac:dyDescent="0.25">
      <c r="A7" s="120" t="s">
        <v>1526</v>
      </c>
      <c r="B7" s="167" t="s">
        <v>1405</v>
      </c>
      <c r="C7" s="156" t="str">
        <f t="shared" si="4"/>
        <v>100.11</v>
      </c>
      <c r="D7" s="156" t="str">
        <f t="shared" si="5"/>
        <v>001</v>
      </c>
      <c r="E7" s="157" t="str">
        <f t="shared" si="6"/>
        <v>5000.04</v>
      </c>
      <c r="F7" s="157">
        <f>VLOOKUP(E7,'Projections Cheat Sheet'!$A$3:$B$536,2,FALSE)</f>
        <v>1</v>
      </c>
      <c r="G7" s="157" t="str">
        <f>VLOOKUP(F7,'Projections Cheat Sheet'!$B$8:$C$196,2,FALSE)</f>
        <v>salary</v>
      </c>
      <c r="H7" s="157" t="s">
        <v>1391</v>
      </c>
      <c r="I7" s="179">
        <f>IFERROR(VLOOKUP(A7,[3]rptBudgetaryBudgetCrossOrganiza!$A$2:$M$411,5,FALSE),"0")</f>
        <v>0</v>
      </c>
      <c r="J7" s="179">
        <f>IFERROR(VLOOKUP(A7,[3]rptBudgetaryBudgetCrossOrganiza!$A$2:$M$411,7,FALSE),"0")</f>
        <v>0</v>
      </c>
      <c r="K7" s="195"/>
      <c r="L7" s="179"/>
      <c r="M7" s="179"/>
      <c r="N7" s="179">
        <f>IFERROR(VLOOKUP(A7,[3]rptBudgetaryBudgetCrossOrganiza!$A$2:$M$411,10,FALSE),"0")</f>
        <v>0</v>
      </c>
      <c r="O7" s="179">
        <v>0</v>
      </c>
      <c r="P7" s="158">
        <f t="shared" si="0"/>
        <v>0</v>
      </c>
      <c r="R7" s="159">
        <v>0</v>
      </c>
      <c r="S7" s="159">
        <v>0</v>
      </c>
      <c r="T7" s="168"/>
      <c r="U7" s="168"/>
      <c r="V7" s="168"/>
      <c r="W7" s="159">
        <v>0</v>
      </c>
      <c r="X7" s="159">
        <v>0</v>
      </c>
      <c r="Y7" s="160">
        <f t="shared" si="1"/>
        <v>0</v>
      </c>
      <c r="AA7" s="161">
        <v>0</v>
      </c>
      <c r="AB7" s="161">
        <v>0</v>
      </c>
      <c r="AC7" s="169"/>
      <c r="AD7" s="169"/>
      <c r="AE7" s="169"/>
      <c r="AF7" s="161">
        <v>0</v>
      </c>
      <c r="AG7" s="161">
        <v>0</v>
      </c>
      <c r="AH7" s="163">
        <f t="shared" si="2"/>
        <v>0</v>
      </c>
      <c r="AJ7" s="164">
        <v>0</v>
      </c>
      <c r="AK7" s="164">
        <v>0</v>
      </c>
      <c r="AL7" s="164"/>
      <c r="AM7" s="165">
        <f>IFERROR(VLOOKUP(A7,[4]rptBudgetaryBudgetCrossOrganiza!$A$384:$O$794,13,FALSE),"0")</f>
        <v>0</v>
      </c>
      <c r="AN7" s="170"/>
      <c r="AO7" s="170"/>
      <c r="AP7" s="171"/>
      <c r="AQ7" s="164"/>
      <c r="AR7" s="166">
        <f t="shared" si="3"/>
        <v>0</v>
      </c>
      <c r="AS7" s="205"/>
      <c r="AT7" s="172"/>
      <c r="AU7" s="173">
        <f>IFERROR(VLOOKUP(A7,#REF!,36,FALSE),0)</f>
        <v>0</v>
      </c>
      <c r="AV7" s="174"/>
      <c r="AW7" s="174"/>
      <c r="AX7" s="174"/>
      <c r="AY7" s="174"/>
      <c r="AZ7" s="174"/>
      <c r="BA7" s="174"/>
      <c r="BB7" s="176">
        <f t="shared" si="7"/>
        <v>0</v>
      </c>
    </row>
    <row r="8" spans="1:54" hidden="1" x14ac:dyDescent="0.25">
      <c r="A8" s="120" t="s">
        <v>1534</v>
      </c>
      <c r="B8" s="167" t="s">
        <v>1406</v>
      </c>
      <c r="C8" s="156" t="str">
        <f t="shared" si="4"/>
        <v>100.11</v>
      </c>
      <c r="D8" s="156" t="str">
        <f t="shared" si="5"/>
        <v>001</v>
      </c>
      <c r="E8" s="157" t="str">
        <f t="shared" si="6"/>
        <v>5000.06</v>
      </c>
      <c r="F8" s="157">
        <f>VLOOKUP(E8,'Projections Cheat Sheet'!$A$3:$B$536,2,FALSE)</f>
        <v>1</v>
      </c>
      <c r="G8" s="157" t="str">
        <f>VLOOKUP(F8,'Projections Cheat Sheet'!$B$8:$C$196,2,FALSE)</f>
        <v>salary</v>
      </c>
      <c r="H8" s="157" t="s">
        <v>1391</v>
      </c>
      <c r="I8" s="179">
        <f>IFERROR(VLOOKUP(A8,[3]rptBudgetaryBudgetCrossOrganiza!$A$2:$M$411,5,FALSE),"0")</f>
        <v>0</v>
      </c>
      <c r="J8" s="179">
        <f>IFERROR(VLOOKUP(A8,[3]rptBudgetaryBudgetCrossOrganiza!$A$2:$M$411,7,FALSE),"0")</f>
        <v>0</v>
      </c>
      <c r="K8" s="195"/>
      <c r="L8" s="179"/>
      <c r="M8" s="179"/>
      <c r="N8" s="179">
        <f>IFERROR(VLOOKUP(A8,[3]rptBudgetaryBudgetCrossOrganiza!$A$2:$M$411,10,FALSE),"0")</f>
        <v>0</v>
      </c>
      <c r="O8" s="179">
        <v>0</v>
      </c>
      <c r="P8" s="158">
        <f t="shared" si="0"/>
        <v>0</v>
      </c>
      <c r="R8" s="159">
        <v>0</v>
      </c>
      <c r="S8" s="159">
        <v>0</v>
      </c>
      <c r="T8" s="168"/>
      <c r="U8" s="168"/>
      <c r="V8" s="168"/>
      <c r="W8" s="159">
        <v>0</v>
      </c>
      <c r="X8" s="159">
        <v>0</v>
      </c>
      <c r="Y8" s="160">
        <f t="shared" si="1"/>
        <v>0</v>
      </c>
      <c r="AA8" s="161">
        <v>0</v>
      </c>
      <c r="AB8" s="161">
        <v>0</v>
      </c>
      <c r="AC8" s="169"/>
      <c r="AD8" s="169"/>
      <c r="AE8" s="169"/>
      <c r="AF8" s="161">
        <v>14479.62</v>
      </c>
      <c r="AG8" s="161">
        <v>14479.62</v>
      </c>
      <c r="AH8" s="163">
        <f t="shared" si="2"/>
        <v>14479.62</v>
      </c>
      <c r="AJ8" s="164">
        <v>0</v>
      </c>
      <c r="AK8" s="164">
        <v>0</v>
      </c>
      <c r="AL8" s="164"/>
      <c r="AM8" s="165">
        <f>IFERROR(VLOOKUP(A8,[4]rptBudgetaryBudgetCrossOrganiza!$A$384:$O$794,13,FALSE),"0")</f>
        <v>2694.02</v>
      </c>
      <c r="AN8" s="170"/>
      <c r="AO8" s="170"/>
      <c r="AP8" s="171"/>
      <c r="AQ8" s="164"/>
      <c r="AR8" s="166">
        <f t="shared" si="3"/>
        <v>0</v>
      </c>
      <c r="AS8" s="205"/>
      <c r="AT8" s="172"/>
      <c r="AU8" s="173">
        <f>IFERROR(VLOOKUP(A8,#REF!,36,FALSE),0)</f>
        <v>0</v>
      </c>
      <c r="AV8" s="174"/>
      <c r="AW8" s="174"/>
      <c r="AX8" s="174"/>
      <c r="AY8" s="174"/>
      <c r="AZ8" s="174"/>
      <c r="BA8" s="174"/>
      <c r="BB8" s="176">
        <f t="shared" si="7"/>
        <v>0</v>
      </c>
    </row>
    <row r="9" spans="1:54" hidden="1" x14ac:dyDescent="0.25">
      <c r="A9" s="120" t="s">
        <v>1541</v>
      </c>
      <c r="B9" s="167" t="s">
        <v>1407</v>
      </c>
      <c r="C9" s="156" t="str">
        <f t="shared" si="4"/>
        <v>100.11</v>
      </c>
      <c r="D9" s="156" t="str">
        <f t="shared" si="5"/>
        <v>001</v>
      </c>
      <c r="E9" s="157" t="str">
        <f t="shared" si="6"/>
        <v>5000.07</v>
      </c>
      <c r="F9" s="157">
        <f>VLOOKUP(E9,'Projections Cheat Sheet'!$A$3:$B$536,2,FALSE)</f>
        <v>1</v>
      </c>
      <c r="G9" s="157" t="str">
        <f>VLOOKUP(F9,'Projections Cheat Sheet'!$B$8:$C$196,2,FALSE)</f>
        <v>salary</v>
      </c>
      <c r="H9" s="157" t="s">
        <v>1391</v>
      </c>
      <c r="I9" s="179">
        <f>IFERROR(VLOOKUP(A9,[3]rptBudgetaryBudgetCrossOrganiza!$A$2:$M$411,5,FALSE),"0")</f>
        <v>6720</v>
      </c>
      <c r="J9" s="179">
        <f>IFERROR(VLOOKUP(A9,[3]rptBudgetaryBudgetCrossOrganiza!$A$2:$M$411,7,FALSE),"0")</f>
        <v>6720</v>
      </c>
      <c r="K9" s="195"/>
      <c r="L9" s="179"/>
      <c r="M9" s="179"/>
      <c r="N9" s="179">
        <f>IFERROR(VLOOKUP(A9,[3]rptBudgetaryBudgetCrossOrganiza!$A$2:$M$411,10,FALSE),"0")</f>
        <v>7196.5</v>
      </c>
      <c r="O9" s="179">
        <v>7196.5</v>
      </c>
      <c r="P9" s="158">
        <f t="shared" si="0"/>
        <v>476.5</v>
      </c>
      <c r="R9" s="159">
        <v>7345</v>
      </c>
      <c r="S9" s="159">
        <v>7345</v>
      </c>
      <c r="T9" s="168"/>
      <c r="U9" s="168"/>
      <c r="V9" s="168"/>
      <c r="W9" s="159">
        <v>22919.83</v>
      </c>
      <c r="X9" s="159">
        <v>22919.83</v>
      </c>
      <c r="Y9" s="160">
        <f t="shared" si="1"/>
        <v>15574.830000000002</v>
      </c>
      <c r="AA9" s="161">
        <v>44110</v>
      </c>
      <c r="AB9" s="161">
        <v>44110</v>
      </c>
      <c r="AC9" s="169"/>
      <c r="AD9" s="169"/>
      <c r="AE9" s="169"/>
      <c r="AF9" s="161">
        <v>0</v>
      </c>
      <c r="AG9" s="161">
        <v>0</v>
      </c>
      <c r="AH9" s="163">
        <f t="shared" si="2"/>
        <v>-44110</v>
      </c>
      <c r="AJ9" s="164">
        <v>45434</v>
      </c>
      <c r="AK9" s="164">
        <v>45434</v>
      </c>
      <c r="AL9" s="164"/>
      <c r="AM9" s="165">
        <f>IFERROR(VLOOKUP(A9,[4]rptBudgetaryBudgetCrossOrganiza!$A$384:$O$794,13,FALSE),"0")</f>
        <v>35233.74</v>
      </c>
      <c r="AN9" s="170"/>
      <c r="AO9" s="170"/>
      <c r="AP9" s="171"/>
      <c r="AQ9" s="164"/>
      <c r="AR9" s="166">
        <f t="shared" si="3"/>
        <v>-45434</v>
      </c>
      <c r="AS9" s="205"/>
      <c r="AT9" s="172"/>
      <c r="AU9" s="173">
        <f>IFERROR(VLOOKUP(A9,#REF!,36,FALSE),0)</f>
        <v>0</v>
      </c>
      <c r="AV9" s="174"/>
      <c r="AW9" s="174"/>
      <c r="AX9" s="174"/>
      <c r="AY9" s="174"/>
      <c r="AZ9" s="174"/>
      <c r="BA9" s="174"/>
      <c r="BB9" s="176">
        <f t="shared" si="7"/>
        <v>0</v>
      </c>
    </row>
    <row r="10" spans="1:54" hidden="1" x14ac:dyDescent="0.25">
      <c r="A10" s="120" t="s">
        <v>1547</v>
      </c>
      <c r="B10" s="167" t="s">
        <v>1388</v>
      </c>
      <c r="C10" s="156" t="str">
        <f t="shared" si="4"/>
        <v>100.11</v>
      </c>
      <c r="D10" s="156" t="str">
        <f t="shared" si="5"/>
        <v>001</v>
      </c>
      <c r="E10" s="157" t="str">
        <f t="shared" si="6"/>
        <v>5000.08</v>
      </c>
      <c r="F10" s="157">
        <f>VLOOKUP(E10,'Projections Cheat Sheet'!$A$3:$B$536,2,FALSE)</f>
        <v>1</v>
      </c>
      <c r="G10" s="157" t="str">
        <f>VLOOKUP(F10,'Projections Cheat Sheet'!$B$8:$C$196,2,FALSE)</f>
        <v>salary</v>
      </c>
      <c r="H10" s="157" t="s">
        <v>1391</v>
      </c>
      <c r="I10" s="179">
        <f>IFERROR(VLOOKUP(A10,[3]rptBudgetaryBudgetCrossOrganiza!$A$2:$M$411,5,FALSE),"0")</f>
        <v>10455</v>
      </c>
      <c r="J10" s="179">
        <f>IFERROR(VLOOKUP(A10,[3]rptBudgetaryBudgetCrossOrganiza!$A$2:$M$411,7,FALSE),"0")</f>
        <v>10455</v>
      </c>
      <c r="K10" s="195"/>
      <c r="L10" s="179"/>
      <c r="M10" s="179"/>
      <c r="N10" s="179">
        <f>IFERROR(VLOOKUP(A10,[3]rptBudgetaryBudgetCrossOrganiza!$A$2:$M$411,10,FALSE),"0")</f>
        <v>10456.4</v>
      </c>
      <c r="O10" s="179">
        <v>10456.4</v>
      </c>
      <c r="P10" s="158">
        <f t="shared" si="0"/>
        <v>1.3999999999996362</v>
      </c>
      <c r="R10" s="159">
        <v>10785</v>
      </c>
      <c r="S10" s="159">
        <v>10785</v>
      </c>
      <c r="T10" s="168"/>
      <c r="U10" s="168"/>
      <c r="V10" s="168"/>
      <c r="W10" s="159">
        <v>10637.8</v>
      </c>
      <c r="X10" s="159">
        <v>10637.8</v>
      </c>
      <c r="Y10" s="160">
        <f t="shared" si="1"/>
        <v>-147.20000000000073</v>
      </c>
      <c r="AA10" s="161">
        <v>13145</v>
      </c>
      <c r="AB10" s="161">
        <v>13145</v>
      </c>
      <c r="AC10" s="169"/>
      <c r="AD10" s="169"/>
      <c r="AE10" s="169"/>
      <c r="AF10" s="161">
        <v>14620.56</v>
      </c>
      <c r="AG10" s="161">
        <v>14620.56</v>
      </c>
      <c r="AH10" s="163">
        <f t="shared" si="2"/>
        <v>1475.5599999999995</v>
      </c>
      <c r="AJ10" s="164">
        <v>13540</v>
      </c>
      <c r="AK10" s="164">
        <v>13540</v>
      </c>
      <c r="AL10" s="164"/>
      <c r="AM10" s="165">
        <f>IFERROR(VLOOKUP(A10,[4]rptBudgetaryBudgetCrossOrganiza!$A$384:$O$794,13,FALSE),"0")</f>
        <v>5576.51</v>
      </c>
      <c r="AN10" s="170"/>
      <c r="AO10" s="170"/>
      <c r="AP10" s="171"/>
      <c r="AQ10" s="164"/>
      <c r="AR10" s="166">
        <f t="shared" si="3"/>
        <v>-13540</v>
      </c>
      <c r="AS10" s="205"/>
      <c r="AT10" s="172"/>
      <c r="AU10" s="173">
        <f>IFERROR(VLOOKUP(A10,#REF!,36,FALSE),0)</f>
        <v>0</v>
      </c>
      <c r="AV10" s="174"/>
      <c r="AW10" s="174"/>
      <c r="AX10" s="174"/>
      <c r="AY10" s="174"/>
      <c r="AZ10" s="174"/>
      <c r="BA10" s="174"/>
      <c r="BB10" s="176">
        <f t="shared" si="7"/>
        <v>0</v>
      </c>
    </row>
    <row r="11" spans="1:54" hidden="1" x14ac:dyDescent="0.25">
      <c r="A11" s="120" t="s">
        <v>1557</v>
      </c>
      <c r="B11" s="167" t="s">
        <v>1409</v>
      </c>
      <c r="C11" s="156" t="str">
        <f t="shared" si="4"/>
        <v>100.11</v>
      </c>
      <c r="D11" s="156" t="str">
        <f t="shared" si="5"/>
        <v>001</v>
      </c>
      <c r="E11" s="157" t="str">
        <f t="shared" si="6"/>
        <v>5000.10</v>
      </c>
      <c r="F11" s="157">
        <f>VLOOKUP(E11,'Projections Cheat Sheet'!$A$3:$B$536,2,FALSE)</f>
        <v>1</v>
      </c>
      <c r="G11" s="157" t="str">
        <f>VLOOKUP(F11,'Projections Cheat Sheet'!$B$8:$C$196,2,FALSE)</f>
        <v>salary</v>
      </c>
      <c r="H11" s="157" t="s">
        <v>1391</v>
      </c>
      <c r="I11" s="179">
        <f>IFERROR(VLOOKUP(A11,[3]rptBudgetaryBudgetCrossOrganiza!$A$2:$M$411,5,FALSE),"0")</f>
        <v>0</v>
      </c>
      <c r="J11" s="179">
        <f>IFERROR(VLOOKUP(A11,[3]rptBudgetaryBudgetCrossOrganiza!$A$2:$M$411,7,FALSE),"0")</f>
        <v>0</v>
      </c>
      <c r="K11" s="195"/>
      <c r="L11" s="179"/>
      <c r="M11" s="179"/>
      <c r="N11" s="179">
        <f>IFERROR(VLOOKUP(A11,[3]rptBudgetaryBudgetCrossOrganiza!$A$2:$M$411,10,FALSE),"0")</f>
        <v>0</v>
      </c>
      <c r="O11" s="179">
        <v>0</v>
      </c>
      <c r="P11" s="158">
        <f t="shared" si="0"/>
        <v>0</v>
      </c>
      <c r="R11" s="159">
        <v>0</v>
      </c>
      <c r="S11" s="159">
        <v>0</v>
      </c>
      <c r="T11" s="168"/>
      <c r="U11" s="168"/>
      <c r="V11" s="168"/>
      <c r="W11" s="159">
        <v>0</v>
      </c>
      <c r="X11" s="159">
        <v>0</v>
      </c>
      <c r="Y11" s="160">
        <f t="shared" si="1"/>
        <v>0</v>
      </c>
      <c r="AA11" s="161">
        <v>0</v>
      </c>
      <c r="AB11" s="161">
        <v>0</v>
      </c>
      <c r="AC11" s="169"/>
      <c r="AD11" s="169"/>
      <c r="AE11" s="169"/>
      <c r="AF11" s="161">
        <v>0</v>
      </c>
      <c r="AG11" s="161">
        <v>0</v>
      </c>
      <c r="AH11" s="163">
        <f t="shared" si="2"/>
        <v>0</v>
      </c>
      <c r="AJ11" s="164">
        <v>0</v>
      </c>
      <c r="AK11" s="164">
        <v>0</v>
      </c>
      <c r="AL11" s="164"/>
      <c r="AM11" s="165">
        <f>IFERROR(VLOOKUP(A11,[4]rptBudgetaryBudgetCrossOrganiza!$A$384:$O$794,13,FALSE),"0")</f>
        <v>0</v>
      </c>
      <c r="AN11" s="170"/>
      <c r="AO11" s="170"/>
      <c r="AP11" s="171"/>
      <c r="AQ11" s="164"/>
      <c r="AR11" s="166">
        <f t="shared" si="3"/>
        <v>0</v>
      </c>
      <c r="AS11" s="205"/>
      <c r="AT11" s="172"/>
      <c r="AU11" s="173">
        <f>IFERROR(VLOOKUP(A11,#REF!,36,FALSE),0)</f>
        <v>0</v>
      </c>
      <c r="AV11" s="174"/>
      <c r="AW11" s="174"/>
      <c r="AX11" s="174"/>
      <c r="AY11" s="174"/>
      <c r="AZ11" s="174"/>
      <c r="BA11" s="174"/>
      <c r="BB11" s="176">
        <f t="shared" si="7"/>
        <v>0</v>
      </c>
    </row>
    <row r="12" spans="1:54" hidden="1" x14ac:dyDescent="0.25">
      <c r="A12" s="120" t="s">
        <v>1565</v>
      </c>
      <c r="B12" s="167" t="s">
        <v>1410</v>
      </c>
      <c r="C12" s="156" t="str">
        <f t="shared" si="4"/>
        <v>100.11</v>
      </c>
      <c r="D12" s="156" t="str">
        <f t="shared" si="5"/>
        <v>001</v>
      </c>
      <c r="E12" s="157" t="str">
        <f t="shared" si="6"/>
        <v>5000.11</v>
      </c>
      <c r="F12" s="157">
        <f>VLOOKUP(E12,'Projections Cheat Sheet'!$A$3:$B$536,2,FALSE)</f>
        <v>1</v>
      </c>
      <c r="G12" s="157" t="str">
        <f>VLOOKUP(F12,'Projections Cheat Sheet'!$B$8:$C$196,2,FALSE)</f>
        <v>salary</v>
      </c>
      <c r="H12" s="157" t="s">
        <v>1391</v>
      </c>
      <c r="I12" s="179">
        <f>IFERROR(VLOOKUP(A12,[3]rptBudgetaryBudgetCrossOrganiza!$A$2:$M$411,5,FALSE),"0")</f>
        <v>0</v>
      </c>
      <c r="J12" s="179">
        <f>IFERROR(VLOOKUP(A12,[3]rptBudgetaryBudgetCrossOrganiza!$A$2:$M$411,7,FALSE),"0")</f>
        <v>0</v>
      </c>
      <c r="K12" s="195"/>
      <c r="L12" s="179"/>
      <c r="M12" s="179"/>
      <c r="N12" s="179">
        <f>IFERROR(VLOOKUP(A12,[3]rptBudgetaryBudgetCrossOrganiza!$A$2:$M$411,10,FALSE),"0")</f>
        <v>0</v>
      </c>
      <c r="O12" s="179">
        <v>0</v>
      </c>
      <c r="P12" s="158"/>
      <c r="R12" s="159">
        <v>0</v>
      </c>
      <c r="S12" s="159">
        <v>0</v>
      </c>
      <c r="T12" s="168"/>
      <c r="U12" s="168"/>
      <c r="V12" s="168"/>
      <c r="W12" s="159">
        <v>0</v>
      </c>
      <c r="X12" s="159">
        <v>0</v>
      </c>
      <c r="Y12" s="160"/>
      <c r="AA12" s="161">
        <v>0</v>
      </c>
      <c r="AB12" s="161">
        <v>0</v>
      </c>
      <c r="AC12" s="169"/>
      <c r="AD12" s="169"/>
      <c r="AE12" s="169"/>
      <c r="AF12" s="161">
        <v>0</v>
      </c>
      <c r="AG12" s="161">
        <v>0</v>
      </c>
      <c r="AH12" s="163"/>
      <c r="AJ12" s="164">
        <v>0</v>
      </c>
      <c r="AK12" s="164">
        <v>0</v>
      </c>
      <c r="AL12" s="164"/>
      <c r="AM12" s="165">
        <f>IFERROR(VLOOKUP(A12,[4]rptBudgetaryBudgetCrossOrganiza!$A$384:$O$794,13,FALSE),"0")</f>
        <v>0</v>
      </c>
      <c r="AN12" s="170"/>
      <c r="AO12" s="170"/>
      <c r="AP12" s="171"/>
      <c r="AQ12" s="164"/>
      <c r="AR12" s="166"/>
      <c r="AS12" s="205"/>
      <c r="AT12" s="172"/>
      <c r="AU12" s="173"/>
      <c r="AV12" s="174"/>
      <c r="AW12" s="174"/>
      <c r="AX12" s="174"/>
      <c r="AY12" s="174"/>
      <c r="AZ12" s="174"/>
      <c r="BA12" s="174"/>
      <c r="BB12" s="176"/>
    </row>
    <row r="13" spans="1:54" hidden="1" x14ac:dyDescent="0.25">
      <c r="A13" s="120" t="s">
        <v>1573</v>
      </c>
      <c r="B13" s="177" t="s">
        <v>1411</v>
      </c>
      <c r="C13" s="156" t="str">
        <f t="shared" si="4"/>
        <v>100.11</v>
      </c>
      <c r="D13" s="156" t="str">
        <f t="shared" si="5"/>
        <v>001</v>
      </c>
      <c r="E13" s="157" t="str">
        <f t="shared" si="6"/>
        <v>5000.12</v>
      </c>
      <c r="F13" s="157">
        <f>VLOOKUP(E13,'Projections Cheat Sheet'!$A$3:$B$536,2,FALSE)</f>
        <v>1</v>
      </c>
      <c r="G13" s="157" t="str">
        <f>VLOOKUP(F13,'Projections Cheat Sheet'!$B$8:$C$196,2,FALSE)</f>
        <v>salary</v>
      </c>
      <c r="H13" s="157" t="s">
        <v>1391</v>
      </c>
      <c r="I13" s="179">
        <f>IFERROR(VLOOKUP(A13,[3]rptBudgetaryBudgetCrossOrganiza!$A$2:$M$411,5,FALSE),"0")</f>
        <v>0</v>
      </c>
      <c r="J13" s="179">
        <f>IFERROR(VLOOKUP(A13,[3]rptBudgetaryBudgetCrossOrganiza!$A$2:$M$411,7,FALSE),"0")</f>
        <v>0</v>
      </c>
      <c r="K13" s="195"/>
      <c r="L13" s="179"/>
      <c r="M13" s="179"/>
      <c r="N13" s="179">
        <f>IFERROR(VLOOKUP(A13,[3]rptBudgetaryBudgetCrossOrganiza!$A$2:$M$411,10,FALSE),"0")</f>
        <v>0</v>
      </c>
      <c r="O13" s="179">
        <v>0</v>
      </c>
      <c r="P13" s="158"/>
      <c r="R13" s="159">
        <v>0</v>
      </c>
      <c r="S13" s="159">
        <v>0</v>
      </c>
      <c r="T13" s="168"/>
      <c r="U13" s="168"/>
      <c r="V13" s="168"/>
      <c r="W13" s="159">
        <v>0</v>
      </c>
      <c r="X13" s="159">
        <v>0</v>
      </c>
      <c r="Y13" s="160"/>
      <c r="AA13" s="161">
        <v>0</v>
      </c>
      <c r="AB13" s="161">
        <v>0</v>
      </c>
      <c r="AC13" s="169"/>
      <c r="AD13" s="169"/>
      <c r="AE13" s="169"/>
      <c r="AF13" s="161">
        <v>0</v>
      </c>
      <c r="AG13" s="161">
        <v>0</v>
      </c>
      <c r="AH13" s="163"/>
      <c r="AJ13" s="164">
        <v>0</v>
      </c>
      <c r="AK13" s="164">
        <v>0</v>
      </c>
      <c r="AL13" s="164"/>
      <c r="AM13" s="165">
        <f>IFERROR(VLOOKUP(A13,[4]rptBudgetaryBudgetCrossOrganiza!$A$384:$O$794,13,FALSE),"0")</f>
        <v>0</v>
      </c>
      <c r="AN13" s="170"/>
      <c r="AO13" s="170"/>
      <c r="AP13" s="171"/>
      <c r="AQ13" s="164"/>
      <c r="AR13" s="166"/>
      <c r="AS13" s="205"/>
      <c r="AT13" s="172"/>
      <c r="AU13" s="173"/>
      <c r="AV13" s="174"/>
      <c r="AW13" s="174"/>
      <c r="AX13" s="174"/>
      <c r="AY13" s="174"/>
      <c r="AZ13" s="174"/>
      <c r="BA13" s="174"/>
      <c r="BB13" s="176"/>
    </row>
    <row r="14" spans="1:54" hidden="1" x14ac:dyDescent="0.25">
      <c r="A14" s="120" t="s">
        <v>1581</v>
      </c>
      <c r="B14" s="177" t="s">
        <v>1412</v>
      </c>
      <c r="C14" s="156" t="str">
        <f t="shared" si="4"/>
        <v>100.11</v>
      </c>
      <c r="D14" s="156" t="str">
        <f t="shared" si="5"/>
        <v>001</v>
      </c>
      <c r="E14" s="157" t="str">
        <f t="shared" si="6"/>
        <v>5000.99</v>
      </c>
      <c r="F14" s="157">
        <f>VLOOKUP(E14,'Projections Cheat Sheet'!$A$3:$B$536,2,FALSE)</f>
        <v>1</v>
      </c>
      <c r="G14" s="157" t="str">
        <f>VLOOKUP(F14,'Projections Cheat Sheet'!$B$8:$C$196,2,FALSE)</f>
        <v>salary</v>
      </c>
      <c r="H14" s="157" t="s">
        <v>1391</v>
      </c>
      <c r="I14" s="179">
        <f>IFERROR(VLOOKUP(A14,[3]rptBudgetaryBudgetCrossOrganiza!$A$2:$M$411,5,FALSE),"0")</f>
        <v>0</v>
      </c>
      <c r="J14" s="179">
        <f>IFERROR(VLOOKUP(A14,[3]rptBudgetaryBudgetCrossOrganiza!$A$2:$M$411,7,FALSE),"0")</f>
        <v>0</v>
      </c>
      <c r="K14" s="195"/>
      <c r="L14" s="179"/>
      <c r="M14" s="179"/>
      <c r="N14" s="179">
        <f>IFERROR(VLOOKUP(A14,[3]rptBudgetaryBudgetCrossOrganiza!$A$2:$M$411,10,FALSE),"0")</f>
        <v>0</v>
      </c>
      <c r="O14" s="179">
        <v>0</v>
      </c>
      <c r="P14" s="158"/>
      <c r="R14" s="159">
        <v>0</v>
      </c>
      <c r="S14" s="159">
        <v>0</v>
      </c>
      <c r="T14" s="168"/>
      <c r="U14" s="168"/>
      <c r="V14" s="168"/>
      <c r="W14" s="159">
        <v>0</v>
      </c>
      <c r="X14" s="159">
        <v>0</v>
      </c>
      <c r="Y14" s="160"/>
      <c r="AA14" s="161">
        <v>0</v>
      </c>
      <c r="AB14" s="161">
        <v>0</v>
      </c>
      <c r="AC14" s="169"/>
      <c r="AD14" s="169"/>
      <c r="AE14" s="169"/>
      <c r="AF14" s="161">
        <v>0</v>
      </c>
      <c r="AG14" s="161">
        <v>0</v>
      </c>
      <c r="AH14" s="163"/>
      <c r="AJ14" s="164">
        <v>0</v>
      </c>
      <c r="AK14" s="164">
        <v>0</v>
      </c>
      <c r="AL14" s="164"/>
      <c r="AM14" s="165">
        <f>IFERROR(VLOOKUP(A14,[4]rptBudgetaryBudgetCrossOrganiza!$A$384:$O$794,13,FALSE),"0")</f>
        <v>0</v>
      </c>
      <c r="AN14" s="170"/>
      <c r="AO14" s="170"/>
      <c r="AP14" s="171"/>
      <c r="AQ14" s="164"/>
      <c r="AR14" s="166"/>
      <c r="AS14" s="205"/>
      <c r="AT14" s="172"/>
      <c r="AU14" s="173"/>
      <c r="AV14" s="174"/>
      <c r="AW14" s="174"/>
      <c r="AX14" s="174"/>
      <c r="AY14" s="174"/>
      <c r="AZ14" s="174"/>
      <c r="BA14" s="174"/>
      <c r="BB14" s="176"/>
    </row>
    <row r="15" spans="1:54" hidden="1" x14ac:dyDescent="0.25">
      <c r="A15" s="120" t="s">
        <v>1590</v>
      </c>
      <c r="B15" s="177" t="s">
        <v>1413</v>
      </c>
      <c r="C15" s="156" t="str">
        <f t="shared" si="4"/>
        <v>100.11</v>
      </c>
      <c r="D15" s="156" t="str">
        <f t="shared" si="5"/>
        <v>001</v>
      </c>
      <c r="E15" s="157" t="str">
        <f t="shared" si="6"/>
        <v>5100.00</v>
      </c>
      <c r="F15" s="157">
        <f>VLOOKUP(E15,'Projections Cheat Sheet'!$A$3:$B$536,2,FALSE)</f>
        <v>1</v>
      </c>
      <c r="G15" s="157" t="str">
        <f>VLOOKUP(F15,'Projections Cheat Sheet'!$B$8:$C$196,2,FALSE)</f>
        <v>salary</v>
      </c>
      <c r="H15" s="157" t="s">
        <v>1391</v>
      </c>
      <c r="I15" s="179">
        <f>IFERROR(VLOOKUP(A15,[3]rptBudgetaryBudgetCrossOrganiza!$A$2:$M$411,5,FALSE),"0")</f>
        <v>196570</v>
      </c>
      <c r="J15" s="179">
        <f>IFERROR(VLOOKUP(A15,[3]rptBudgetaryBudgetCrossOrganiza!$A$2:$M$411,7,FALSE),"0")</f>
        <v>196570</v>
      </c>
      <c r="K15" s="195"/>
      <c r="L15" s="179"/>
      <c r="M15" s="179"/>
      <c r="N15" s="179">
        <f>IFERROR(VLOOKUP(A15,[3]rptBudgetaryBudgetCrossOrganiza!$A$2:$M$411,10,FALSE),"0")</f>
        <v>195594.59</v>
      </c>
      <c r="O15" s="179">
        <v>195594.59</v>
      </c>
      <c r="P15" s="158"/>
      <c r="R15" s="159">
        <v>258235</v>
      </c>
      <c r="S15" s="159">
        <v>258235</v>
      </c>
      <c r="T15" s="168"/>
      <c r="U15" s="168"/>
      <c r="V15" s="168"/>
      <c r="W15" s="159">
        <v>280911.83</v>
      </c>
      <c r="X15" s="159">
        <v>280911.83</v>
      </c>
      <c r="Y15" s="160"/>
      <c r="AA15" s="161">
        <v>392055</v>
      </c>
      <c r="AB15" s="161">
        <v>392055</v>
      </c>
      <c r="AC15" s="169"/>
      <c r="AD15" s="169"/>
      <c r="AE15" s="169"/>
      <c r="AF15" s="161">
        <v>458430.25</v>
      </c>
      <c r="AG15" s="161">
        <v>458430.25</v>
      </c>
      <c r="AH15" s="163"/>
      <c r="AJ15" s="164">
        <v>392055</v>
      </c>
      <c r="AK15" s="164">
        <v>392055</v>
      </c>
      <c r="AL15" s="164"/>
      <c r="AM15" s="165">
        <f>IFERROR(VLOOKUP(A15,[4]rptBudgetaryBudgetCrossOrganiza!$A$384:$O$794,13,FALSE),"0")</f>
        <v>112862.67</v>
      </c>
      <c r="AN15" s="170"/>
      <c r="AO15" s="170"/>
      <c r="AP15" s="171"/>
      <c r="AQ15" s="164"/>
      <c r="AR15" s="166"/>
      <c r="AS15" s="205"/>
      <c r="AT15" s="172"/>
      <c r="AU15" s="173"/>
      <c r="AV15" s="174"/>
      <c r="AW15" s="174"/>
      <c r="AX15" s="174"/>
      <c r="AY15" s="174"/>
      <c r="AZ15" s="174"/>
      <c r="BA15" s="174"/>
      <c r="BB15" s="176"/>
    </row>
    <row r="16" spans="1:54" hidden="1" x14ac:dyDescent="0.25">
      <c r="A16" s="120" t="s">
        <v>1599</v>
      </c>
      <c r="B16" s="177" t="s">
        <v>1414</v>
      </c>
      <c r="C16" s="156" t="str">
        <f t="shared" si="4"/>
        <v>100.11</v>
      </c>
      <c r="D16" s="156" t="str">
        <f t="shared" si="5"/>
        <v>001</v>
      </c>
      <c r="E16" s="157" t="str">
        <f t="shared" si="6"/>
        <v>5100.01</v>
      </c>
      <c r="F16" s="157">
        <f>VLOOKUP(E16,'Projections Cheat Sheet'!$A$3:$B$536,2,FALSE)</f>
        <v>1</v>
      </c>
      <c r="G16" s="157" t="str">
        <f>VLOOKUP(F16,'Projections Cheat Sheet'!$B$8:$C$196,2,FALSE)</f>
        <v>salary</v>
      </c>
      <c r="H16" s="157" t="s">
        <v>1391</v>
      </c>
      <c r="I16" s="179">
        <f>IFERROR(VLOOKUP(A16,[3]rptBudgetaryBudgetCrossOrganiza!$A$2:$M$411,5,FALSE),"0")</f>
        <v>103315</v>
      </c>
      <c r="J16" s="179">
        <f>IFERROR(VLOOKUP(A16,[3]rptBudgetaryBudgetCrossOrganiza!$A$2:$M$411,7,FALSE),"0")</f>
        <v>103315</v>
      </c>
      <c r="K16" s="195"/>
      <c r="L16" s="179"/>
      <c r="M16" s="179"/>
      <c r="N16" s="179">
        <f>IFERROR(VLOOKUP(A16,[3]rptBudgetaryBudgetCrossOrganiza!$A$2:$M$411,10,FALSE),"0")</f>
        <v>102851.55</v>
      </c>
      <c r="O16" s="179">
        <v>102851.55</v>
      </c>
      <c r="P16" s="158"/>
      <c r="R16" s="159">
        <v>113660</v>
      </c>
      <c r="S16" s="159">
        <v>113660</v>
      </c>
      <c r="T16" s="168"/>
      <c r="U16" s="168"/>
      <c r="V16" s="168"/>
      <c r="W16" s="159">
        <v>124881.34</v>
      </c>
      <c r="X16" s="159">
        <v>124881.34</v>
      </c>
      <c r="Y16" s="160"/>
      <c r="AA16" s="161">
        <v>150460</v>
      </c>
      <c r="AB16" s="161">
        <v>150460</v>
      </c>
      <c r="AC16" s="169"/>
      <c r="AD16" s="169"/>
      <c r="AE16" s="169"/>
      <c r="AF16" s="161">
        <v>180301.83</v>
      </c>
      <c r="AG16" s="161">
        <v>180301.83</v>
      </c>
      <c r="AH16" s="163"/>
      <c r="AJ16" s="164">
        <v>150460</v>
      </c>
      <c r="AK16" s="164">
        <v>150460</v>
      </c>
      <c r="AL16" s="164"/>
      <c r="AM16" s="165">
        <f>IFERROR(VLOOKUP(A16,[4]rptBudgetaryBudgetCrossOrganiza!$A$384:$O$794,13,FALSE),"0")</f>
        <v>46387.199999999997</v>
      </c>
      <c r="AN16" s="170"/>
      <c r="AO16" s="170"/>
      <c r="AP16" s="171"/>
      <c r="AQ16" s="164"/>
      <c r="AR16" s="166"/>
      <c r="AS16" s="205"/>
      <c r="AT16" s="172"/>
      <c r="AU16" s="173"/>
      <c r="AV16" s="174"/>
      <c r="AW16" s="174"/>
      <c r="AX16" s="174"/>
      <c r="AY16" s="174"/>
      <c r="AZ16" s="174"/>
      <c r="BA16" s="174"/>
      <c r="BB16" s="176"/>
    </row>
    <row r="17" spans="1:54" hidden="1" x14ac:dyDescent="0.25">
      <c r="A17" s="120" t="s">
        <v>1607</v>
      </c>
      <c r="B17" s="177" t="s">
        <v>1415</v>
      </c>
      <c r="C17" s="156" t="str">
        <f t="shared" si="4"/>
        <v>100.11</v>
      </c>
      <c r="D17" s="156" t="str">
        <f t="shared" si="5"/>
        <v>001</v>
      </c>
      <c r="E17" s="157" t="str">
        <f t="shared" si="6"/>
        <v>5100.02</v>
      </c>
      <c r="F17" s="157">
        <f>VLOOKUP(E17,'Projections Cheat Sheet'!$A$3:$B$536,2,FALSE)</f>
        <v>1</v>
      </c>
      <c r="G17" s="157" t="str">
        <f>VLOOKUP(F17,'Projections Cheat Sheet'!$B$8:$C$196,2,FALSE)</f>
        <v>salary</v>
      </c>
      <c r="H17" s="157" t="s">
        <v>1391</v>
      </c>
      <c r="I17" s="179">
        <f>IFERROR(VLOOKUP(A17,[3]rptBudgetaryBudgetCrossOrganiza!$A$2:$M$411,5,FALSE),"0")</f>
        <v>85990</v>
      </c>
      <c r="J17" s="179">
        <f>IFERROR(VLOOKUP(A17,[3]rptBudgetaryBudgetCrossOrganiza!$A$2:$M$411,7,FALSE),"0")</f>
        <v>85990</v>
      </c>
      <c r="K17" s="195"/>
      <c r="L17" s="179"/>
      <c r="M17" s="179"/>
      <c r="N17" s="179">
        <f>IFERROR(VLOOKUP(A17,[3]rptBudgetaryBudgetCrossOrganiza!$A$2:$M$411,10,FALSE),"0")</f>
        <v>77897.5</v>
      </c>
      <c r="O17" s="179">
        <v>77897.5</v>
      </c>
      <c r="P17" s="158"/>
      <c r="R17" s="159">
        <v>79500</v>
      </c>
      <c r="S17" s="159">
        <v>79500</v>
      </c>
      <c r="T17" s="168"/>
      <c r="U17" s="168"/>
      <c r="V17" s="168"/>
      <c r="W17" s="159">
        <v>79068.97</v>
      </c>
      <c r="X17" s="159">
        <v>79068.97</v>
      </c>
      <c r="Y17" s="160"/>
      <c r="AA17" s="161">
        <v>96765</v>
      </c>
      <c r="AB17" s="161">
        <v>96765</v>
      </c>
      <c r="AC17" s="169"/>
      <c r="AD17" s="169"/>
      <c r="AE17" s="169"/>
      <c r="AF17" s="161">
        <v>93428.86</v>
      </c>
      <c r="AG17" s="161">
        <v>93428.86</v>
      </c>
      <c r="AH17" s="163"/>
      <c r="AJ17" s="164">
        <v>96765</v>
      </c>
      <c r="AK17" s="164">
        <v>96765</v>
      </c>
      <c r="AL17" s="164"/>
      <c r="AM17" s="165">
        <f>IFERROR(VLOOKUP(A17,[4]rptBudgetaryBudgetCrossOrganiza!$A$384:$O$794,13,FALSE),"0")</f>
        <v>22391.19</v>
      </c>
      <c r="AN17" s="170"/>
      <c r="AO17" s="170"/>
      <c r="AP17" s="171"/>
      <c r="AQ17" s="164"/>
      <c r="AR17" s="166"/>
      <c r="AS17" s="205"/>
      <c r="AT17" s="172"/>
      <c r="AU17" s="173"/>
      <c r="AV17" s="174"/>
      <c r="AW17" s="174"/>
      <c r="AX17" s="174"/>
      <c r="AY17" s="174"/>
      <c r="AZ17" s="174"/>
      <c r="BA17" s="174"/>
      <c r="BB17" s="176"/>
    </row>
    <row r="18" spans="1:54" hidden="1" x14ac:dyDescent="0.25">
      <c r="A18" s="120" t="s">
        <v>1615</v>
      </c>
      <c r="B18" s="177" t="s">
        <v>1416</v>
      </c>
      <c r="C18" s="156" t="str">
        <f t="shared" si="4"/>
        <v>100.11</v>
      </c>
      <c r="D18" s="156" t="str">
        <f t="shared" si="5"/>
        <v>001</v>
      </c>
      <c r="E18" s="157" t="str">
        <f t="shared" si="6"/>
        <v>5100.03</v>
      </c>
      <c r="F18" s="157">
        <f>VLOOKUP(E18,'Projections Cheat Sheet'!$A$3:$B$536,2,FALSE)</f>
        <v>1</v>
      </c>
      <c r="G18" s="157" t="str">
        <f>VLOOKUP(F18,'Projections Cheat Sheet'!$B$8:$C$196,2,FALSE)</f>
        <v>salary</v>
      </c>
      <c r="H18" s="157" t="s">
        <v>1391</v>
      </c>
      <c r="I18" s="179">
        <f>IFERROR(VLOOKUP(A18,[3]rptBudgetaryBudgetCrossOrganiza!$A$2:$M$411,5,FALSE),"0")</f>
        <v>8440</v>
      </c>
      <c r="J18" s="179">
        <f>IFERROR(VLOOKUP(A18,[3]rptBudgetaryBudgetCrossOrganiza!$A$2:$M$411,7,FALSE),"0")</f>
        <v>8440</v>
      </c>
      <c r="K18" s="195"/>
      <c r="L18" s="179"/>
      <c r="M18" s="179"/>
      <c r="N18" s="179">
        <f>IFERROR(VLOOKUP(A18,[3]rptBudgetaryBudgetCrossOrganiza!$A$2:$M$411,10,FALSE),"0")</f>
        <v>8067.6</v>
      </c>
      <c r="O18" s="179">
        <v>8067.6</v>
      </c>
      <c r="P18" s="158"/>
      <c r="R18" s="159">
        <v>8070</v>
      </c>
      <c r="S18" s="159">
        <v>8070</v>
      </c>
      <c r="T18" s="168"/>
      <c r="U18" s="168"/>
      <c r="V18" s="168"/>
      <c r="W18" s="159">
        <v>8673.15</v>
      </c>
      <c r="X18" s="159">
        <v>8673.15</v>
      </c>
      <c r="Y18" s="160"/>
      <c r="AA18" s="161">
        <v>9685</v>
      </c>
      <c r="AB18" s="161">
        <v>9685</v>
      </c>
      <c r="AC18" s="169"/>
      <c r="AD18" s="169"/>
      <c r="AE18" s="169"/>
      <c r="AF18" s="161">
        <v>9127.26</v>
      </c>
      <c r="AG18" s="161">
        <v>9127.26</v>
      </c>
      <c r="AH18" s="163"/>
      <c r="AJ18" s="164">
        <v>9685</v>
      </c>
      <c r="AK18" s="164">
        <v>9685</v>
      </c>
      <c r="AL18" s="164"/>
      <c r="AM18" s="165">
        <f>IFERROR(VLOOKUP(A18,[4]rptBudgetaryBudgetCrossOrganiza!$A$384:$O$794,13,FALSE),"0")</f>
        <v>1610.82</v>
      </c>
      <c r="AN18" s="170"/>
      <c r="AO18" s="170"/>
      <c r="AP18" s="171"/>
      <c r="AQ18" s="164"/>
      <c r="AR18" s="166"/>
      <c r="AS18" s="205"/>
      <c r="AT18" s="172"/>
      <c r="AU18" s="173"/>
      <c r="AV18" s="174"/>
      <c r="AW18" s="174"/>
      <c r="AX18" s="174"/>
      <c r="AY18" s="174"/>
      <c r="AZ18" s="174"/>
      <c r="BA18" s="174"/>
      <c r="BB18" s="176"/>
    </row>
    <row r="19" spans="1:54" hidden="1" x14ac:dyDescent="0.25">
      <c r="A19" s="120" t="s">
        <v>1623</v>
      </c>
      <c r="B19" s="177" t="s">
        <v>1417</v>
      </c>
      <c r="C19" s="156" t="str">
        <f t="shared" si="4"/>
        <v>100.11</v>
      </c>
      <c r="D19" s="156" t="str">
        <f t="shared" si="5"/>
        <v>001</v>
      </c>
      <c r="E19" s="157" t="str">
        <f t="shared" si="6"/>
        <v>5100.04</v>
      </c>
      <c r="F19" s="157">
        <f>VLOOKUP(E19,'Projections Cheat Sheet'!$A$3:$B$536,2,FALSE)</f>
        <v>1</v>
      </c>
      <c r="G19" s="157" t="str">
        <f>VLOOKUP(F19,'Projections Cheat Sheet'!$B$8:$C$196,2,FALSE)</f>
        <v>salary</v>
      </c>
      <c r="H19" s="157" t="s">
        <v>1391</v>
      </c>
      <c r="I19" s="179">
        <f>IFERROR(VLOOKUP(A19,[3]rptBudgetaryBudgetCrossOrganiza!$A$2:$M$411,5,FALSE),"0")</f>
        <v>1210</v>
      </c>
      <c r="J19" s="179">
        <f>IFERROR(VLOOKUP(A19,[3]rptBudgetaryBudgetCrossOrganiza!$A$2:$M$411,7,FALSE),"0")</f>
        <v>1210</v>
      </c>
      <c r="K19" s="195"/>
      <c r="L19" s="179"/>
      <c r="M19" s="179"/>
      <c r="N19" s="179">
        <f>IFERROR(VLOOKUP(A19,[3]rptBudgetaryBudgetCrossOrganiza!$A$2:$M$411,10,FALSE),"0")</f>
        <v>1192.8</v>
      </c>
      <c r="O19" s="179">
        <v>1192.8</v>
      </c>
      <c r="P19" s="158"/>
      <c r="R19" s="159">
        <v>1195</v>
      </c>
      <c r="S19" s="159">
        <v>1195</v>
      </c>
      <c r="T19" s="168"/>
      <c r="U19" s="168"/>
      <c r="V19" s="168"/>
      <c r="W19" s="159">
        <v>1302.1400000000001</v>
      </c>
      <c r="X19" s="159">
        <v>1302.1400000000001</v>
      </c>
      <c r="Y19" s="160"/>
      <c r="AA19" s="161">
        <v>1435</v>
      </c>
      <c r="AB19" s="161">
        <v>1435</v>
      </c>
      <c r="AC19" s="169"/>
      <c r="AD19" s="169"/>
      <c r="AE19" s="169"/>
      <c r="AF19" s="161">
        <v>1431.36</v>
      </c>
      <c r="AG19" s="161">
        <v>1431.36</v>
      </c>
      <c r="AH19" s="163"/>
      <c r="AJ19" s="164">
        <v>1435</v>
      </c>
      <c r="AK19" s="164">
        <v>1435</v>
      </c>
      <c r="AL19" s="164"/>
      <c r="AM19" s="165">
        <f>IFERROR(VLOOKUP(A19,[4]rptBudgetaryBudgetCrossOrganiza!$A$384:$O$794,13,FALSE),"0")</f>
        <v>272.54000000000002</v>
      </c>
      <c r="AN19" s="170"/>
      <c r="AO19" s="170"/>
      <c r="AP19" s="171"/>
      <c r="AQ19" s="164"/>
      <c r="AR19" s="166"/>
      <c r="AS19" s="205"/>
      <c r="AT19" s="172"/>
      <c r="AU19" s="173"/>
      <c r="AV19" s="174"/>
      <c r="AW19" s="174"/>
      <c r="AX19" s="174"/>
      <c r="AY19" s="174"/>
      <c r="AZ19" s="174"/>
      <c r="BA19" s="174"/>
      <c r="BB19" s="176"/>
    </row>
    <row r="20" spans="1:54" hidden="1" x14ac:dyDescent="0.25">
      <c r="A20" s="120" t="s">
        <v>1631</v>
      </c>
      <c r="B20" s="177" t="s">
        <v>1418</v>
      </c>
      <c r="C20" s="156" t="str">
        <f t="shared" si="4"/>
        <v>100.11</v>
      </c>
      <c r="D20" s="156" t="str">
        <f t="shared" si="5"/>
        <v>001</v>
      </c>
      <c r="E20" s="157" t="str">
        <f t="shared" si="6"/>
        <v>5100.05</v>
      </c>
      <c r="F20" s="157">
        <f>VLOOKUP(E20,'Projections Cheat Sheet'!$A$3:$B$536,2,FALSE)</f>
        <v>1</v>
      </c>
      <c r="G20" s="157" t="str">
        <f>VLOOKUP(F20,'Projections Cheat Sheet'!$B$8:$C$196,2,FALSE)</f>
        <v>salary</v>
      </c>
      <c r="H20" s="157" t="s">
        <v>1391</v>
      </c>
      <c r="I20" s="179">
        <f>IFERROR(VLOOKUP(A20,[3]rptBudgetaryBudgetCrossOrganiza!$A$2:$M$411,5,FALSE),"0")</f>
        <v>1695</v>
      </c>
      <c r="J20" s="179">
        <f>IFERROR(VLOOKUP(A20,[3]rptBudgetaryBudgetCrossOrganiza!$A$2:$M$411,7,FALSE),"0")</f>
        <v>1695</v>
      </c>
      <c r="K20" s="195"/>
      <c r="L20" s="179"/>
      <c r="M20" s="179"/>
      <c r="N20" s="179">
        <f>IFERROR(VLOOKUP(A20,[3]rptBudgetaryBudgetCrossOrganiza!$A$2:$M$411,10,FALSE),"0")</f>
        <v>1474.68</v>
      </c>
      <c r="O20" s="179">
        <v>1474.68</v>
      </c>
      <c r="P20" s="158"/>
      <c r="R20" s="159">
        <v>1480</v>
      </c>
      <c r="S20" s="159">
        <v>1480</v>
      </c>
      <c r="T20" s="168"/>
      <c r="U20" s="168"/>
      <c r="V20" s="168"/>
      <c r="W20" s="159">
        <v>1729.66</v>
      </c>
      <c r="X20" s="159">
        <v>1729.66</v>
      </c>
      <c r="Y20" s="160"/>
      <c r="AA20" s="161">
        <v>2010</v>
      </c>
      <c r="AB20" s="161">
        <v>2010</v>
      </c>
      <c r="AC20" s="169"/>
      <c r="AD20" s="169"/>
      <c r="AE20" s="169"/>
      <c r="AF20" s="161">
        <v>1929.72</v>
      </c>
      <c r="AG20" s="161">
        <v>1929.72</v>
      </c>
      <c r="AH20" s="163"/>
      <c r="AJ20" s="164">
        <v>2010</v>
      </c>
      <c r="AK20" s="164">
        <v>2010</v>
      </c>
      <c r="AL20" s="164"/>
      <c r="AM20" s="165">
        <f>IFERROR(VLOOKUP(A20,[4]rptBudgetaryBudgetCrossOrganiza!$A$384:$O$794,13,FALSE),"0")</f>
        <v>408.34</v>
      </c>
      <c r="AN20" s="170"/>
      <c r="AO20" s="170"/>
      <c r="AP20" s="171"/>
      <c r="AQ20" s="164"/>
      <c r="AR20" s="166"/>
      <c r="AS20" s="205"/>
      <c r="AT20" s="172"/>
      <c r="AU20" s="173"/>
      <c r="AV20" s="174"/>
      <c r="AW20" s="174"/>
      <c r="AX20" s="174"/>
      <c r="AY20" s="174"/>
      <c r="AZ20" s="174"/>
      <c r="BA20" s="174"/>
      <c r="BB20" s="176"/>
    </row>
    <row r="21" spans="1:54" hidden="1" x14ac:dyDescent="0.25">
      <c r="A21" s="120" t="s">
        <v>1639</v>
      </c>
      <c r="B21" s="177" t="s">
        <v>1419</v>
      </c>
      <c r="C21" s="156" t="str">
        <f t="shared" si="4"/>
        <v>100.11</v>
      </c>
      <c r="D21" s="156" t="str">
        <f t="shared" si="5"/>
        <v>001</v>
      </c>
      <c r="E21" s="157" t="str">
        <f t="shared" si="6"/>
        <v>5100.06</v>
      </c>
      <c r="F21" s="157">
        <f>VLOOKUP(E21,'Projections Cheat Sheet'!$A$3:$B$536,2,FALSE)</f>
        <v>1</v>
      </c>
      <c r="G21" s="157" t="str">
        <f>VLOOKUP(F21,'Projections Cheat Sheet'!$B$8:$C$196,2,FALSE)</f>
        <v>salary</v>
      </c>
      <c r="H21" s="157" t="s">
        <v>1391</v>
      </c>
      <c r="I21" s="179">
        <f>IFERROR(VLOOKUP(A21,[3]rptBudgetaryBudgetCrossOrganiza!$A$2:$M$411,5,FALSE),"0")</f>
        <v>22320</v>
      </c>
      <c r="J21" s="179">
        <f>IFERROR(VLOOKUP(A21,[3]rptBudgetaryBudgetCrossOrganiza!$A$2:$M$411,7,FALSE),"0")</f>
        <v>22320</v>
      </c>
      <c r="K21" s="195"/>
      <c r="L21" s="179"/>
      <c r="M21" s="179"/>
      <c r="N21" s="179">
        <f>IFERROR(VLOOKUP(A21,[3]rptBudgetaryBudgetCrossOrganiza!$A$2:$M$411,10,FALSE),"0")</f>
        <v>24091.7</v>
      </c>
      <c r="O21" s="179">
        <v>24091.7</v>
      </c>
      <c r="P21" s="158"/>
      <c r="R21" s="159">
        <v>29620</v>
      </c>
      <c r="S21" s="159">
        <v>29620</v>
      </c>
      <c r="T21" s="168"/>
      <c r="U21" s="168"/>
      <c r="V21" s="168"/>
      <c r="W21" s="159">
        <v>33630.28</v>
      </c>
      <c r="X21" s="159">
        <v>33630.28</v>
      </c>
      <c r="Y21" s="160"/>
      <c r="AA21" s="161">
        <v>38450</v>
      </c>
      <c r="AB21" s="161">
        <v>38450</v>
      </c>
      <c r="AC21" s="169"/>
      <c r="AD21" s="169"/>
      <c r="AE21" s="169"/>
      <c r="AF21" s="161">
        <v>16519.759999999998</v>
      </c>
      <c r="AG21" s="161">
        <v>16519.759999999998</v>
      </c>
      <c r="AH21" s="163"/>
      <c r="AJ21" s="164">
        <v>38450</v>
      </c>
      <c r="AK21" s="164">
        <v>38450</v>
      </c>
      <c r="AL21" s="164"/>
      <c r="AM21" s="165">
        <f>IFERROR(VLOOKUP(A21,[4]rptBudgetaryBudgetCrossOrganiza!$A$384:$O$794,13,FALSE),"0")</f>
        <v>0</v>
      </c>
      <c r="AN21" s="170"/>
      <c r="AO21" s="170"/>
      <c r="AP21" s="171"/>
      <c r="AQ21" s="164"/>
      <c r="AR21" s="166"/>
      <c r="AS21" s="205"/>
      <c r="AT21" s="172"/>
      <c r="AU21" s="173"/>
      <c r="AV21" s="174"/>
      <c r="AW21" s="174"/>
      <c r="AX21" s="174"/>
      <c r="AY21" s="174"/>
      <c r="AZ21" s="174"/>
      <c r="BA21" s="174"/>
      <c r="BB21" s="176"/>
    </row>
    <row r="22" spans="1:54" hidden="1" x14ac:dyDescent="0.25">
      <c r="A22" s="120" t="s">
        <v>1647</v>
      </c>
      <c r="B22" s="177" t="s">
        <v>1420</v>
      </c>
      <c r="C22" s="156" t="str">
        <f t="shared" si="4"/>
        <v>100.11</v>
      </c>
      <c r="D22" s="156" t="str">
        <f t="shared" si="5"/>
        <v>001</v>
      </c>
      <c r="E22" s="157" t="str">
        <f t="shared" si="6"/>
        <v>5100.07</v>
      </c>
      <c r="F22" s="157">
        <f>VLOOKUP(E22,'Projections Cheat Sheet'!$A$3:$B$536,2,FALSE)</f>
        <v>1</v>
      </c>
      <c r="G22" s="157" t="str">
        <f>VLOOKUP(F22,'Projections Cheat Sheet'!$B$8:$C$196,2,FALSE)</f>
        <v>salary</v>
      </c>
      <c r="H22" s="157" t="s">
        <v>1391</v>
      </c>
      <c r="I22" s="179">
        <f>IFERROR(VLOOKUP(A22,[3]rptBudgetaryBudgetCrossOrganiza!$A$2:$M$411,5,FALSE),"0")</f>
        <v>4090</v>
      </c>
      <c r="J22" s="179">
        <f>IFERROR(VLOOKUP(A22,[3]rptBudgetaryBudgetCrossOrganiza!$A$2:$M$411,7,FALSE),"0")</f>
        <v>4090</v>
      </c>
      <c r="K22" s="195"/>
      <c r="L22" s="179"/>
      <c r="M22" s="179"/>
      <c r="N22" s="179">
        <f>IFERROR(VLOOKUP(A22,[3]rptBudgetaryBudgetCrossOrganiza!$A$2:$M$411,10,FALSE),"0")</f>
        <v>3336.69</v>
      </c>
      <c r="O22" s="179">
        <v>3336.69</v>
      </c>
      <c r="P22" s="158"/>
      <c r="R22" s="159">
        <v>3850</v>
      </c>
      <c r="S22" s="159">
        <v>3850</v>
      </c>
      <c r="T22" s="168"/>
      <c r="U22" s="168"/>
      <c r="V22" s="168"/>
      <c r="W22" s="159">
        <v>3422.48</v>
      </c>
      <c r="X22" s="159">
        <v>3422.48</v>
      </c>
      <c r="Y22" s="160"/>
      <c r="AA22" s="161">
        <v>4270</v>
      </c>
      <c r="AB22" s="161">
        <v>4270</v>
      </c>
      <c r="AC22" s="169"/>
      <c r="AD22" s="169"/>
      <c r="AE22" s="169"/>
      <c r="AF22" s="161">
        <v>3943.68</v>
      </c>
      <c r="AG22" s="161">
        <v>3943.68</v>
      </c>
      <c r="AH22" s="163"/>
      <c r="AJ22" s="164">
        <v>4270</v>
      </c>
      <c r="AK22" s="164">
        <v>4270</v>
      </c>
      <c r="AL22" s="164"/>
      <c r="AM22" s="165">
        <f>IFERROR(VLOOKUP(A22,[4]rptBudgetaryBudgetCrossOrganiza!$A$384:$O$794,13,FALSE),"0")</f>
        <v>730.07</v>
      </c>
      <c r="AN22" s="170"/>
      <c r="AO22" s="170"/>
      <c r="AP22" s="171"/>
      <c r="AQ22" s="164"/>
      <c r="AR22" s="166"/>
      <c r="AS22" s="205"/>
      <c r="AT22" s="172"/>
      <c r="AU22" s="173"/>
      <c r="AV22" s="174"/>
      <c r="AW22" s="174"/>
      <c r="AX22" s="174"/>
      <c r="AY22" s="174"/>
      <c r="AZ22" s="174"/>
      <c r="BA22" s="174"/>
      <c r="BB22" s="176"/>
    </row>
    <row r="23" spans="1:54" hidden="1" x14ac:dyDescent="0.25">
      <c r="A23" s="120" t="s">
        <v>1655</v>
      </c>
      <c r="B23" s="177" t="s">
        <v>1421</v>
      </c>
      <c r="C23" s="156" t="str">
        <f t="shared" si="4"/>
        <v>100.11</v>
      </c>
      <c r="D23" s="156" t="str">
        <f t="shared" si="5"/>
        <v>001</v>
      </c>
      <c r="E23" s="157" t="str">
        <f t="shared" si="6"/>
        <v>5100.08</v>
      </c>
      <c r="F23" s="157">
        <f>VLOOKUP(E23,'Projections Cheat Sheet'!$A$3:$B$536,2,FALSE)</f>
        <v>1</v>
      </c>
      <c r="G23" s="157" t="str">
        <f>VLOOKUP(F23,'Projections Cheat Sheet'!$B$8:$C$196,2,FALSE)</f>
        <v>salary</v>
      </c>
      <c r="H23" s="157" t="s">
        <v>1391</v>
      </c>
      <c r="I23" s="179">
        <f>IFERROR(VLOOKUP(A23,[3]rptBudgetaryBudgetCrossOrganiza!$A$2:$M$411,5,FALSE),"0")</f>
        <v>9335</v>
      </c>
      <c r="J23" s="179">
        <f>IFERROR(VLOOKUP(A23,[3]rptBudgetaryBudgetCrossOrganiza!$A$2:$M$411,7,FALSE),"0")</f>
        <v>9335</v>
      </c>
      <c r="K23" s="195"/>
      <c r="L23" s="179"/>
      <c r="M23" s="179"/>
      <c r="N23" s="179">
        <f>IFERROR(VLOOKUP(A23,[3]rptBudgetaryBudgetCrossOrganiza!$A$2:$M$411,10,FALSE),"0")</f>
        <v>5379</v>
      </c>
      <c r="O23" s="179">
        <v>5379</v>
      </c>
      <c r="P23" s="158"/>
      <c r="R23" s="159">
        <v>5420</v>
      </c>
      <c r="S23" s="159">
        <v>5420</v>
      </c>
      <c r="T23" s="168"/>
      <c r="U23" s="168"/>
      <c r="V23" s="168"/>
      <c r="W23" s="159">
        <v>5397</v>
      </c>
      <c r="X23" s="159">
        <v>5397</v>
      </c>
      <c r="Y23" s="160"/>
      <c r="AA23" s="161">
        <v>5400</v>
      </c>
      <c r="AB23" s="161">
        <v>5400</v>
      </c>
      <c r="AC23" s="169"/>
      <c r="AD23" s="169"/>
      <c r="AE23" s="169"/>
      <c r="AF23" s="161">
        <v>5320.5</v>
      </c>
      <c r="AG23" s="161">
        <v>5320.5</v>
      </c>
      <c r="AH23" s="163"/>
      <c r="AJ23" s="164">
        <v>5400</v>
      </c>
      <c r="AK23" s="164">
        <v>5400</v>
      </c>
      <c r="AL23" s="164"/>
      <c r="AM23" s="165">
        <f>IFERROR(VLOOKUP(A23,[4]rptBudgetaryBudgetCrossOrganiza!$A$384:$O$794,13,FALSE),"0")</f>
        <v>425</v>
      </c>
      <c r="AN23" s="170"/>
      <c r="AO23" s="170"/>
      <c r="AP23" s="171"/>
      <c r="AQ23" s="164"/>
      <c r="AR23" s="166"/>
      <c r="AS23" s="205"/>
      <c r="AT23" s="172"/>
      <c r="AU23" s="173"/>
      <c r="AV23" s="174"/>
      <c r="AW23" s="174"/>
      <c r="AX23" s="174"/>
      <c r="AY23" s="174"/>
      <c r="AZ23" s="174"/>
      <c r="BA23" s="174"/>
      <c r="BB23" s="176"/>
    </row>
    <row r="24" spans="1:54" hidden="1" x14ac:dyDescent="0.25">
      <c r="A24" s="120" t="s">
        <v>1663</v>
      </c>
      <c r="B24" s="177" t="s">
        <v>1422</v>
      </c>
      <c r="C24" s="156" t="str">
        <f t="shared" si="4"/>
        <v>100.11</v>
      </c>
      <c r="D24" s="156" t="str">
        <f t="shared" si="5"/>
        <v>001</v>
      </c>
      <c r="E24" s="157" t="str">
        <f t="shared" si="6"/>
        <v>5100.09</v>
      </c>
      <c r="F24" s="157">
        <f>VLOOKUP(E24,'Projections Cheat Sheet'!$A$3:$B$536,2,FALSE)</f>
        <v>1</v>
      </c>
      <c r="G24" s="157" t="str">
        <f>VLOOKUP(F24,'Projections Cheat Sheet'!$B$8:$C$196,2,FALSE)</f>
        <v>salary</v>
      </c>
      <c r="H24" s="157" t="s">
        <v>1391</v>
      </c>
      <c r="I24" s="179">
        <f>IFERROR(VLOOKUP(A24,[3]rptBudgetaryBudgetCrossOrganiza!$A$2:$M$411,5,FALSE),"0")</f>
        <v>0</v>
      </c>
      <c r="J24" s="179">
        <f>IFERROR(VLOOKUP(A24,[3]rptBudgetaryBudgetCrossOrganiza!$A$2:$M$411,7,FALSE),"0")</f>
        <v>0</v>
      </c>
      <c r="K24" s="195"/>
      <c r="L24" s="179"/>
      <c r="M24" s="179"/>
      <c r="N24" s="179">
        <f>IFERROR(VLOOKUP(A24,[3]rptBudgetaryBudgetCrossOrganiza!$A$2:$M$411,10,FALSE),"0")</f>
        <v>0</v>
      </c>
      <c r="O24" s="179">
        <v>0</v>
      </c>
      <c r="P24" s="158"/>
      <c r="R24" s="159">
        <v>0</v>
      </c>
      <c r="S24" s="159">
        <v>0</v>
      </c>
      <c r="T24" s="168"/>
      <c r="U24" s="168"/>
      <c r="V24" s="168"/>
      <c r="W24" s="159">
        <v>0</v>
      </c>
      <c r="X24" s="159">
        <v>0</v>
      </c>
      <c r="Y24" s="160"/>
      <c r="AA24" s="161">
        <v>0</v>
      </c>
      <c r="AB24" s="161">
        <v>0</v>
      </c>
      <c r="AC24" s="169"/>
      <c r="AD24" s="169"/>
      <c r="AE24" s="169"/>
      <c r="AF24" s="161">
        <v>0</v>
      </c>
      <c r="AG24" s="161">
        <v>0</v>
      </c>
      <c r="AH24" s="163"/>
      <c r="AJ24" s="164">
        <v>0</v>
      </c>
      <c r="AK24" s="164">
        <v>0</v>
      </c>
      <c r="AL24" s="164"/>
      <c r="AM24" s="165">
        <f>IFERROR(VLOOKUP(A24,[4]rptBudgetaryBudgetCrossOrganiza!$A$384:$O$794,13,FALSE),"0")</f>
        <v>0</v>
      </c>
      <c r="AN24" s="170"/>
      <c r="AO24" s="170"/>
      <c r="AP24" s="171"/>
      <c r="AQ24" s="164"/>
      <c r="AR24" s="166"/>
      <c r="AS24" s="205"/>
      <c r="AT24" s="172"/>
      <c r="AU24" s="173"/>
      <c r="AV24" s="174"/>
      <c r="AW24" s="174"/>
      <c r="AX24" s="174"/>
      <c r="AY24" s="174"/>
      <c r="AZ24" s="174"/>
      <c r="BA24" s="174"/>
      <c r="BB24" s="176"/>
    </row>
    <row r="25" spans="1:54" hidden="1" x14ac:dyDescent="0.25">
      <c r="A25" s="120" t="s">
        <v>1671</v>
      </c>
      <c r="B25" s="177" t="s">
        <v>1423</v>
      </c>
      <c r="C25" s="156" t="str">
        <f t="shared" si="4"/>
        <v>100.11</v>
      </c>
      <c r="D25" s="156" t="str">
        <f t="shared" si="5"/>
        <v>001</v>
      </c>
      <c r="E25" s="157" t="str">
        <f t="shared" si="6"/>
        <v>5100.10</v>
      </c>
      <c r="F25" s="157">
        <f>VLOOKUP(E25,'Projections Cheat Sheet'!$A$3:$B$536,2,FALSE)</f>
        <v>1</v>
      </c>
      <c r="G25" s="157" t="str">
        <f>VLOOKUP(F25,'Projections Cheat Sheet'!$B$8:$C$196,2,FALSE)</f>
        <v>salary</v>
      </c>
      <c r="H25" s="157" t="s">
        <v>1391</v>
      </c>
      <c r="I25" s="179">
        <f>IFERROR(VLOOKUP(A25,[3]rptBudgetaryBudgetCrossOrganiza!$A$2:$M$411,5,FALSE),"0")</f>
        <v>4000</v>
      </c>
      <c r="J25" s="179">
        <f>IFERROR(VLOOKUP(A25,[3]rptBudgetaryBudgetCrossOrganiza!$A$2:$M$411,7,FALSE),"0")</f>
        <v>4000</v>
      </c>
      <c r="K25" s="195"/>
      <c r="L25" s="179"/>
      <c r="M25" s="179"/>
      <c r="N25" s="179">
        <f>IFERROR(VLOOKUP(A25,[3]rptBudgetaryBudgetCrossOrganiza!$A$2:$M$411,10,FALSE),"0")</f>
        <v>4000</v>
      </c>
      <c r="O25" s="179">
        <v>4000</v>
      </c>
      <c r="P25" s="158"/>
      <c r="R25" s="159">
        <v>4000</v>
      </c>
      <c r="S25" s="159">
        <v>4000</v>
      </c>
      <c r="T25" s="168"/>
      <c r="U25" s="168"/>
      <c r="V25" s="168"/>
      <c r="W25" s="159">
        <v>4000</v>
      </c>
      <c r="X25" s="159">
        <v>4000</v>
      </c>
      <c r="Y25" s="160"/>
      <c r="AA25" s="161">
        <v>5000</v>
      </c>
      <c r="AB25" s="161">
        <v>5000</v>
      </c>
      <c r="AC25" s="169"/>
      <c r="AD25" s="169"/>
      <c r="AE25" s="169"/>
      <c r="AF25" s="161">
        <v>10800</v>
      </c>
      <c r="AG25" s="161">
        <v>10800</v>
      </c>
      <c r="AH25" s="163"/>
      <c r="AJ25" s="164">
        <v>5000</v>
      </c>
      <c r="AK25" s="164">
        <v>5000</v>
      </c>
      <c r="AL25" s="164"/>
      <c r="AM25" s="165">
        <f>IFERROR(VLOOKUP(A25,[4]rptBudgetaryBudgetCrossOrganiza!$A$384:$O$794,13,FALSE),"0")</f>
        <v>0</v>
      </c>
      <c r="AN25" s="170"/>
      <c r="AO25" s="170"/>
      <c r="AP25" s="171"/>
      <c r="AQ25" s="164"/>
      <c r="AR25" s="166"/>
      <c r="AS25" s="205"/>
      <c r="AT25" s="172"/>
      <c r="AU25" s="173"/>
      <c r="AV25" s="174"/>
      <c r="AW25" s="174"/>
      <c r="AX25" s="174"/>
      <c r="AY25" s="174"/>
      <c r="AZ25" s="174"/>
      <c r="BA25" s="174"/>
      <c r="BB25" s="176"/>
    </row>
    <row r="26" spans="1:54" hidden="1" x14ac:dyDescent="0.25">
      <c r="A26" s="120" t="s">
        <v>1679</v>
      </c>
      <c r="B26" s="177" t="s">
        <v>1424</v>
      </c>
      <c r="C26" s="156" t="str">
        <f t="shared" si="4"/>
        <v>100.11</v>
      </c>
      <c r="D26" s="156" t="str">
        <f t="shared" si="5"/>
        <v>001</v>
      </c>
      <c r="E26" s="157" t="str">
        <f t="shared" si="6"/>
        <v>5100.11</v>
      </c>
      <c r="F26" s="157">
        <f>VLOOKUP(E26,'Projections Cheat Sheet'!$A$3:$B$536,2,FALSE)</f>
        <v>1</v>
      </c>
      <c r="G26" s="157" t="str">
        <f>VLOOKUP(F26,'Projections Cheat Sheet'!$B$8:$C$196,2,FALSE)</f>
        <v>salary</v>
      </c>
      <c r="H26" s="157" t="s">
        <v>1391</v>
      </c>
      <c r="I26" s="179">
        <f>IFERROR(VLOOKUP(A26,[3]rptBudgetaryBudgetCrossOrganiza!$A$2:$M$411,5,FALSE),"0")</f>
        <v>11300</v>
      </c>
      <c r="J26" s="179">
        <f>IFERROR(VLOOKUP(A26,[3]rptBudgetaryBudgetCrossOrganiza!$A$2:$M$411,7,FALSE),"0")</f>
        <v>11300</v>
      </c>
      <c r="K26" s="195"/>
      <c r="L26" s="179"/>
      <c r="M26" s="179"/>
      <c r="N26" s="179">
        <f>IFERROR(VLOOKUP(A26,[3]rptBudgetaryBudgetCrossOrganiza!$A$2:$M$411,10,FALSE),"0")</f>
        <v>11598.67</v>
      </c>
      <c r="O26" s="179">
        <v>11598.67</v>
      </c>
      <c r="P26" s="158"/>
      <c r="R26" s="159">
        <v>14645</v>
      </c>
      <c r="S26" s="159">
        <v>14645</v>
      </c>
      <c r="T26" s="168"/>
      <c r="U26" s="168"/>
      <c r="V26" s="168"/>
      <c r="W26" s="159">
        <v>15567.64</v>
      </c>
      <c r="X26" s="159">
        <v>15567.64</v>
      </c>
      <c r="Y26" s="160"/>
      <c r="AA26" s="161">
        <v>18360</v>
      </c>
      <c r="AB26" s="161">
        <v>18360</v>
      </c>
      <c r="AC26" s="169"/>
      <c r="AD26" s="169"/>
      <c r="AE26" s="169"/>
      <c r="AF26" s="161">
        <v>16931.48</v>
      </c>
      <c r="AG26" s="161">
        <v>16931.48</v>
      </c>
      <c r="AH26" s="163"/>
      <c r="AJ26" s="164">
        <v>18360</v>
      </c>
      <c r="AK26" s="164">
        <v>18360</v>
      </c>
      <c r="AL26" s="164"/>
      <c r="AM26" s="165">
        <f>IFERROR(VLOOKUP(A26,[4]rptBudgetaryBudgetCrossOrganiza!$A$384:$O$794,13,FALSE),"0")</f>
        <v>6710.92</v>
      </c>
      <c r="AN26" s="170"/>
      <c r="AO26" s="170"/>
      <c r="AP26" s="171"/>
      <c r="AQ26" s="164"/>
      <c r="AR26" s="166"/>
      <c r="AS26" s="205"/>
      <c r="AT26" s="172"/>
      <c r="AU26" s="173"/>
      <c r="AV26" s="174"/>
      <c r="AW26" s="174"/>
      <c r="AX26" s="174"/>
      <c r="AY26" s="174"/>
      <c r="AZ26" s="174"/>
      <c r="BA26" s="174"/>
      <c r="BB26" s="176"/>
    </row>
    <row r="27" spans="1:54" hidden="1" x14ac:dyDescent="0.25">
      <c r="A27" s="120" t="s">
        <v>1687</v>
      </c>
      <c r="B27" s="177" t="s">
        <v>1425</v>
      </c>
      <c r="C27" s="156" t="str">
        <f t="shared" si="4"/>
        <v>100.11</v>
      </c>
      <c r="D27" s="156" t="str">
        <f t="shared" si="5"/>
        <v>001</v>
      </c>
      <c r="E27" s="157" t="str">
        <f t="shared" si="6"/>
        <v>5100.12</v>
      </c>
      <c r="F27" s="157">
        <f>VLOOKUP(E27,'Projections Cheat Sheet'!$A$3:$B$536,2,FALSE)</f>
        <v>1</v>
      </c>
      <c r="G27" s="157" t="str">
        <f>VLOOKUP(F27,'Projections Cheat Sheet'!$B$8:$C$196,2,FALSE)</f>
        <v>salary</v>
      </c>
      <c r="H27" s="157" t="s">
        <v>1391</v>
      </c>
      <c r="I27" s="179">
        <f>IFERROR(VLOOKUP(A27,[3]rptBudgetaryBudgetCrossOrganiza!$A$2:$M$411,5,FALSE),"0")</f>
        <v>3000</v>
      </c>
      <c r="J27" s="179">
        <f>IFERROR(VLOOKUP(A27,[3]rptBudgetaryBudgetCrossOrganiza!$A$2:$M$411,7,FALSE),"0")</f>
        <v>3000</v>
      </c>
      <c r="K27" s="195"/>
      <c r="L27" s="179"/>
      <c r="M27" s="179"/>
      <c r="N27" s="179">
        <f>IFERROR(VLOOKUP(A27,[3]rptBudgetaryBudgetCrossOrganiza!$A$2:$M$411,10,FALSE),"0")</f>
        <v>1873.74</v>
      </c>
      <c r="O27" s="179">
        <v>1873.74</v>
      </c>
      <c r="P27" s="158"/>
      <c r="R27" s="159">
        <v>4000</v>
      </c>
      <c r="S27" s="159">
        <v>4000</v>
      </c>
      <c r="T27" s="168"/>
      <c r="U27" s="168"/>
      <c r="V27" s="168"/>
      <c r="W27" s="159">
        <v>1992.2</v>
      </c>
      <c r="X27" s="159">
        <v>1992.2</v>
      </c>
      <c r="Y27" s="160"/>
      <c r="AA27" s="161">
        <v>4000</v>
      </c>
      <c r="AB27" s="161">
        <v>4000</v>
      </c>
      <c r="AC27" s="169"/>
      <c r="AD27" s="169"/>
      <c r="AE27" s="169"/>
      <c r="AF27" s="161">
        <v>984</v>
      </c>
      <c r="AG27" s="161">
        <v>984</v>
      </c>
      <c r="AH27" s="163"/>
      <c r="AJ27" s="164">
        <v>4000</v>
      </c>
      <c r="AK27" s="164">
        <v>4000</v>
      </c>
      <c r="AL27" s="164"/>
      <c r="AM27" s="165">
        <f>IFERROR(VLOOKUP(A27,[4]rptBudgetaryBudgetCrossOrganiza!$A$384:$O$794,13,FALSE),"0")</f>
        <v>140</v>
      </c>
      <c r="AN27" s="170"/>
      <c r="AO27" s="170"/>
      <c r="AP27" s="171"/>
      <c r="AQ27" s="164"/>
      <c r="AR27" s="166"/>
      <c r="AS27" s="205"/>
      <c r="AT27" s="172"/>
      <c r="AU27" s="173"/>
      <c r="AV27" s="174"/>
      <c r="AW27" s="174"/>
      <c r="AX27" s="174"/>
      <c r="AY27" s="174"/>
      <c r="AZ27" s="174"/>
      <c r="BA27" s="174"/>
      <c r="BB27" s="176"/>
    </row>
    <row r="28" spans="1:54" hidden="1" x14ac:dyDescent="0.25">
      <c r="A28" s="120" t="s">
        <v>1695</v>
      </c>
      <c r="B28" s="177" t="s">
        <v>1426</v>
      </c>
      <c r="C28" s="156" t="str">
        <f t="shared" si="4"/>
        <v>100.11</v>
      </c>
      <c r="D28" s="156" t="str">
        <f t="shared" si="5"/>
        <v>001</v>
      </c>
      <c r="E28" s="157" t="str">
        <f t="shared" si="6"/>
        <v>5100.13</v>
      </c>
      <c r="F28" s="157">
        <f>VLOOKUP(E28,'Projections Cheat Sheet'!$A$3:$B$536,2,FALSE)</f>
        <v>1</v>
      </c>
      <c r="G28" s="157" t="str">
        <f>VLOOKUP(F28,'Projections Cheat Sheet'!$B$8:$C$196,2,FALSE)</f>
        <v>salary</v>
      </c>
      <c r="H28" s="157" t="s">
        <v>1391</v>
      </c>
      <c r="I28" s="179">
        <f>IFERROR(VLOOKUP(A28,[3]rptBudgetaryBudgetCrossOrganiza!$A$2:$M$411,5,FALSE),"0")</f>
        <v>0</v>
      </c>
      <c r="J28" s="179">
        <f>IFERROR(VLOOKUP(A28,[3]rptBudgetaryBudgetCrossOrganiza!$A$2:$M$411,7,FALSE),"0")</f>
        <v>0</v>
      </c>
      <c r="K28" s="195"/>
      <c r="L28" s="179"/>
      <c r="M28" s="179"/>
      <c r="N28" s="179">
        <f>IFERROR(VLOOKUP(A28,[3]rptBudgetaryBudgetCrossOrganiza!$A$2:$M$411,10,FALSE),"0")</f>
        <v>0</v>
      </c>
      <c r="O28" s="179">
        <v>0</v>
      </c>
      <c r="P28" s="158"/>
      <c r="R28" s="159">
        <v>0</v>
      </c>
      <c r="S28" s="159">
        <v>0</v>
      </c>
      <c r="T28" s="168"/>
      <c r="U28" s="168"/>
      <c r="V28" s="168"/>
      <c r="W28" s="159">
        <v>0</v>
      </c>
      <c r="X28" s="159">
        <v>0</v>
      </c>
      <c r="Y28" s="160"/>
      <c r="AA28" s="161">
        <v>0</v>
      </c>
      <c r="AB28" s="161">
        <v>0</v>
      </c>
      <c r="AC28" s="169"/>
      <c r="AD28" s="169"/>
      <c r="AE28" s="169"/>
      <c r="AF28" s="161">
        <v>0</v>
      </c>
      <c r="AG28" s="161">
        <v>0</v>
      </c>
      <c r="AH28" s="163"/>
      <c r="AJ28" s="164">
        <v>0</v>
      </c>
      <c r="AK28" s="164">
        <v>0</v>
      </c>
      <c r="AL28" s="164"/>
      <c r="AM28" s="165">
        <f>IFERROR(VLOOKUP(A28,[4]rptBudgetaryBudgetCrossOrganiza!$A$384:$O$794,13,FALSE),"0")</f>
        <v>0</v>
      </c>
      <c r="AN28" s="170"/>
      <c r="AO28" s="170"/>
      <c r="AP28" s="171"/>
      <c r="AQ28" s="164"/>
      <c r="AR28" s="166"/>
      <c r="AS28" s="205"/>
      <c r="AT28" s="172"/>
      <c r="AU28" s="173"/>
      <c r="AV28" s="174"/>
      <c r="AW28" s="174"/>
      <c r="AX28" s="174"/>
      <c r="AY28" s="174"/>
      <c r="AZ28" s="174"/>
      <c r="BA28" s="174"/>
      <c r="BB28" s="176"/>
    </row>
    <row r="29" spans="1:54" hidden="1" x14ac:dyDescent="0.25">
      <c r="A29" s="120" t="s">
        <v>1702</v>
      </c>
      <c r="B29" s="177" t="s">
        <v>1427</v>
      </c>
      <c r="C29" s="156" t="str">
        <f t="shared" si="4"/>
        <v>100.11</v>
      </c>
      <c r="D29" s="156" t="str">
        <f t="shared" si="5"/>
        <v>001</v>
      </c>
      <c r="E29" s="157" t="str">
        <f t="shared" si="6"/>
        <v>5100.14</v>
      </c>
      <c r="F29" s="157">
        <f>VLOOKUP(E29,'Projections Cheat Sheet'!$A$3:$B$536,2,FALSE)</f>
        <v>1</v>
      </c>
      <c r="G29" s="157" t="str">
        <f>VLOOKUP(F29,'Projections Cheat Sheet'!$B$8:$C$196,2,FALSE)</f>
        <v>salary</v>
      </c>
      <c r="H29" s="157" t="s">
        <v>1391</v>
      </c>
      <c r="I29" s="179">
        <f>IFERROR(VLOOKUP(A29,[3]rptBudgetaryBudgetCrossOrganiza!$A$2:$M$411,5,FALSE),"0")</f>
        <v>0</v>
      </c>
      <c r="J29" s="179">
        <f>IFERROR(VLOOKUP(A29,[3]rptBudgetaryBudgetCrossOrganiza!$A$2:$M$411,7,FALSE),"0")</f>
        <v>0</v>
      </c>
      <c r="K29" s="195"/>
      <c r="L29" s="179"/>
      <c r="M29" s="179"/>
      <c r="N29" s="179">
        <f>IFERROR(VLOOKUP(A29,[3]rptBudgetaryBudgetCrossOrganiza!$A$2:$M$411,10,FALSE),"0")</f>
        <v>0</v>
      </c>
      <c r="O29" s="179">
        <v>0</v>
      </c>
      <c r="P29" s="158"/>
      <c r="R29" s="159">
        <v>0</v>
      </c>
      <c r="S29" s="159">
        <v>0</v>
      </c>
      <c r="T29" s="168"/>
      <c r="U29" s="168"/>
      <c r="V29" s="168"/>
      <c r="W29" s="159">
        <v>0</v>
      </c>
      <c r="X29" s="159">
        <v>0</v>
      </c>
      <c r="Y29" s="160"/>
      <c r="AA29" s="161">
        <v>0</v>
      </c>
      <c r="AB29" s="161">
        <v>0</v>
      </c>
      <c r="AC29" s="169"/>
      <c r="AD29" s="169"/>
      <c r="AE29" s="169"/>
      <c r="AF29" s="161">
        <v>0</v>
      </c>
      <c r="AG29" s="161">
        <v>0</v>
      </c>
      <c r="AH29" s="163"/>
      <c r="AJ29" s="164">
        <v>0</v>
      </c>
      <c r="AK29" s="164">
        <v>0</v>
      </c>
      <c r="AL29" s="164"/>
      <c r="AM29" s="165">
        <f>IFERROR(VLOOKUP(A29,[4]rptBudgetaryBudgetCrossOrganiza!$A$384:$O$794,13,FALSE),"0")</f>
        <v>0</v>
      </c>
      <c r="AN29" s="170"/>
      <c r="AO29" s="170"/>
      <c r="AP29" s="171"/>
      <c r="AQ29" s="164"/>
      <c r="AR29" s="166"/>
      <c r="AS29" s="205"/>
      <c r="AT29" s="172"/>
      <c r="AU29" s="173"/>
      <c r="AV29" s="174"/>
      <c r="AW29" s="174"/>
      <c r="AX29" s="174"/>
      <c r="AY29" s="174"/>
      <c r="AZ29" s="174"/>
      <c r="BA29" s="174"/>
      <c r="BB29" s="176"/>
    </row>
    <row r="30" spans="1:54" hidden="1" x14ac:dyDescent="0.25">
      <c r="A30" s="120" t="s">
        <v>1708</v>
      </c>
      <c r="B30" s="177" t="s">
        <v>1428</v>
      </c>
      <c r="C30" s="156" t="str">
        <f t="shared" si="4"/>
        <v>100.11</v>
      </c>
      <c r="D30" s="156" t="str">
        <f t="shared" si="5"/>
        <v>001</v>
      </c>
      <c r="E30" s="157" t="str">
        <f t="shared" si="6"/>
        <v>5100.15</v>
      </c>
      <c r="F30" s="157">
        <f>VLOOKUP(E30,'Projections Cheat Sheet'!$A$3:$B$536,2,FALSE)</f>
        <v>1</v>
      </c>
      <c r="G30" s="157" t="str">
        <f>VLOOKUP(F30,'Projections Cheat Sheet'!$B$8:$C$196,2,FALSE)</f>
        <v>salary</v>
      </c>
      <c r="H30" s="157" t="s">
        <v>1391</v>
      </c>
      <c r="I30" s="179">
        <f>IFERROR(VLOOKUP(A30,[3]rptBudgetaryBudgetCrossOrganiza!$A$2:$M$411,5,FALSE),"0")</f>
        <v>3950</v>
      </c>
      <c r="J30" s="179">
        <f>IFERROR(VLOOKUP(A30,[3]rptBudgetaryBudgetCrossOrganiza!$A$2:$M$411,7,FALSE),"0")</f>
        <v>3950</v>
      </c>
      <c r="K30" s="195"/>
      <c r="L30" s="179"/>
      <c r="M30" s="179"/>
      <c r="N30" s="179">
        <f>IFERROR(VLOOKUP(A30,[3]rptBudgetaryBudgetCrossOrganiza!$A$2:$M$411,10,FALSE),"0")</f>
        <v>5388</v>
      </c>
      <c r="O30" s="179">
        <v>5388</v>
      </c>
      <c r="P30" s="158"/>
      <c r="R30" s="159">
        <v>5390</v>
      </c>
      <c r="S30" s="159">
        <v>5390</v>
      </c>
      <c r="T30" s="168"/>
      <c r="U30" s="168"/>
      <c r="V30" s="168"/>
      <c r="W30" s="159">
        <v>5982</v>
      </c>
      <c r="X30" s="159">
        <v>5982</v>
      </c>
      <c r="Y30" s="160"/>
      <c r="AA30" s="161">
        <v>6456</v>
      </c>
      <c r="AB30" s="161">
        <v>6456</v>
      </c>
      <c r="AC30" s="169"/>
      <c r="AD30" s="169"/>
      <c r="AE30" s="169"/>
      <c r="AF30" s="161">
        <v>6456</v>
      </c>
      <c r="AG30" s="161">
        <v>6456</v>
      </c>
      <c r="AH30" s="163"/>
      <c r="AJ30" s="164">
        <v>6456</v>
      </c>
      <c r="AK30" s="164">
        <v>6456</v>
      </c>
      <c r="AL30" s="164"/>
      <c r="AM30" s="165">
        <f>IFERROR(VLOOKUP(A30,[4]rptBudgetaryBudgetCrossOrganiza!$A$384:$O$794,13,FALSE),"0")</f>
        <v>1434</v>
      </c>
      <c r="AN30" s="170"/>
      <c r="AO30" s="170"/>
      <c r="AP30" s="171"/>
      <c r="AQ30" s="164"/>
      <c r="AR30" s="166"/>
      <c r="AS30" s="205"/>
      <c r="AT30" s="172"/>
      <c r="AU30" s="173"/>
      <c r="AV30" s="174"/>
      <c r="AW30" s="174"/>
      <c r="AX30" s="174"/>
      <c r="AY30" s="174"/>
      <c r="AZ30" s="174"/>
      <c r="BA30" s="174"/>
      <c r="BB30" s="176"/>
    </row>
    <row r="31" spans="1:54" hidden="1" x14ac:dyDescent="0.25">
      <c r="A31" s="120" t="s">
        <v>1714</v>
      </c>
      <c r="B31" s="177" t="s">
        <v>1429</v>
      </c>
      <c r="C31" s="156" t="str">
        <f t="shared" si="4"/>
        <v>100.11</v>
      </c>
      <c r="D31" s="156" t="str">
        <f t="shared" si="5"/>
        <v>001</v>
      </c>
      <c r="E31" s="157" t="str">
        <f t="shared" si="6"/>
        <v>5100.17</v>
      </c>
      <c r="F31" s="157">
        <f>VLOOKUP(E31,'Projections Cheat Sheet'!$A$3:$B$536,2,FALSE)</f>
        <v>1</v>
      </c>
      <c r="G31" s="157" t="str">
        <f>VLOOKUP(F31,'Projections Cheat Sheet'!$B$8:$C$196,2,FALSE)</f>
        <v>salary</v>
      </c>
      <c r="H31" s="157" t="s">
        <v>1391</v>
      </c>
      <c r="I31" s="179">
        <f>IFERROR(VLOOKUP(A31,[3]rptBudgetaryBudgetCrossOrganiza!$A$2:$M$411,5,FALSE),"0")</f>
        <v>366315</v>
      </c>
      <c r="J31" s="179">
        <f>IFERROR(VLOOKUP(A31,[3]rptBudgetaryBudgetCrossOrganiza!$A$2:$M$411,7,FALSE),"0")</f>
        <v>366315</v>
      </c>
      <c r="K31" s="195"/>
      <c r="L31" s="179"/>
      <c r="M31" s="179"/>
      <c r="N31" s="179">
        <f>IFERROR(VLOOKUP(A31,[3]rptBudgetaryBudgetCrossOrganiza!$A$2:$M$411,10,FALSE),"0")</f>
        <v>364983.92</v>
      </c>
      <c r="O31" s="179">
        <v>364983.92</v>
      </c>
      <c r="P31" s="158"/>
      <c r="R31" s="159">
        <v>409080</v>
      </c>
      <c r="S31" s="159">
        <v>409080</v>
      </c>
      <c r="T31" s="168"/>
      <c r="U31" s="168"/>
      <c r="V31" s="168"/>
      <c r="W31" s="159">
        <v>385546.57</v>
      </c>
      <c r="X31" s="159">
        <v>385546.57</v>
      </c>
      <c r="Y31" s="160"/>
      <c r="AA31" s="161">
        <v>396115</v>
      </c>
      <c r="AB31" s="161">
        <v>396115</v>
      </c>
      <c r="AC31" s="169"/>
      <c r="AD31" s="169"/>
      <c r="AE31" s="169"/>
      <c r="AF31" s="161">
        <v>372326.45</v>
      </c>
      <c r="AG31" s="161">
        <v>372326.45</v>
      </c>
      <c r="AH31" s="163"/>
      <c r="AJ31" s="164">
        <v>396115</v>
      </c>
      <c r="AK31" s="164">
        <v>396115</v>
      </c>
      <c r="AL31" s="164"/>
      <c r="AM31" s="165">
        <f>IFERROR(VLOOKUP(A31,[4]rptBudgetaryBudgetCrossOrganiza!$A$384:$O$794,13,FALSE),"0")</f>
        <v>94981.91</v>
      </c>
      <c r="AN31" s="170"/>
      <c r="AO31" s="170"/>
      <c r="AP31" s="171"/>
      <c r="AQ31" s="164"/>
      <c r="AR31" s="166"/>
      <c r="AS31" s="205"/>
      <c r="AT31" s="172"/>
      <c r="AU31" s="173"/>
      <c r="AV31" s="174"/>
      <c r="AW31" s="174"/>
      <c r="AX31" s="174"/>
      <c r="AY31" s="174"/>
      <c r="AZ31" s="174"/>
      <c r="BA31" s="174"/>
      <c r="BB31" s="176"/>
    </row>
    <row r="32" spans="1:54" hidden="1" x14ac:dyDescent="0.25">
      <c r="A32" s="120" t="s">
        <v>1722</v>
      </c>
      <c r="B32" s="177" t="s">
        <v>343</v>
      </c>
      <c r="C32" s="156" t="str">
        <f t="shared" si="4"/>
        <v>100.11</v>
      </c>
      <c r="D32" s="156" t="str">
        <f t="shared" si="5"/>
        <v>001</v>
      </c>
      <c r="E32" s="157" t="str">
        <f t="shared" si="6"/>
        <v>6000.01</v>
      </c>
      <c r="F32" s="157">
        <f>VLOOKUP(E32,'Projections Cheat Sheet'!$A$3:$B$536,2,FALSE)</f>
        <v>6</v>
      </c>
      <c r="G32" s="157" t="str">
        <f>VLOOKUP(F32,'Projections Cheat Sheet'!$B$8:$C$196,2,FALSE)</f>
        <v>Zero</v>
      </c>
      <c r="H32" s="157" t="s">
        <v>1392</v>
      </c>
      <c r="I32" s="179">
        <f>IFERROR(VLOOKUP(A32,[3]rptBudgetaryBudgetCrossOrganiza!$A$2:$M$411,5,FALSE),"0")</f>
        <v>15000</v>
      </c>
      <c r="J32" s="179">
        <f>IFERROR(VLOOKUP(A32,[3]rptBudgetaryBudgetCrossOrganiza!$A$2:$M$411,7,FALSE),"0")</f>
        <v>15000</v>
      </c>
      <c r="K32" s="195"/>
      <c r="L32" s="179"/>
      <c r="M32" s="179"/>
      <c r="N32" s="179">
        <f>IFERROR(VLOOKUP(A32,[3]rptBudgetaryBudgetCrossOrganiza!$A$2:$M$411,10,FALSE),"0")</f>
        <v>15612.92</v>
      </c>
      <c r="O32" s="179">
        <v>15612.92</v>
      </c>
      <c r="P32" s="158"/>
      <c r="R32" s="159">
        <v>15000</v>
      </c>
      <c r="S32" s="159">
        <v>15000</v>
      </c>
      <c r="T32" s="168"/>
      <c r="U32" s="168"/>
      <c r="V32" s="168"/>
      <c r="W32" s="159">
        <v>9977.9</v>
      </c>
      <c r="X32" s="159">
        <v>9977.9</v>
      </c>
      <c r="Y32" s="160"/>
      <c r="AA32" s="161">
        <v>15000</v>
      </c>
      <c r="AB32" s="161">
        <v>15000</v>
      </c>
      <c r="AC32" s="169"/>
      <c r="AD32" s="169"/>
      <c r="AE32" s="169"/>
      <c r="AF32" s="161">
        <v>8077.25</v>
      </c>
      <c r="AG32" s="161">
        <v>8077.25</v>
      </c>
      <c r="AH32" s="163"/>
      <c r="AJ32" s="164">
        <v>15000</v>
      </c>
      <c r="AK32" s="164">
        <v>15000</v>
      </c>
      <c r="AL32" s="164"/>
      <c r="AM32" s="165">
        <f>IFERROR(VLOOKUP(A32,[4]rptBudgetaryBudgetCrossOrganiza!$A$384:$O$794,13,FALSE),"0")</f>
        <v>5954.68</v>
      </c>
      <c r="AN32" s="170"/>
      <c r="AO32" s="170"/>
      <c r="AP32" s="171"/>
      <c r="AQ32" s="164"/>
      <c r="AR32" s="166"/>
      <c r="AS32" s="209"/>
      <c r="AT32" s="172"/>
      <c r="AU32" s="173"/>
      <c r="AV32" s="174"/>
      <c r="AW32" s="174"/>
      <c r="AX32" s="174"/>
      <c r="AY32" s="174"/>
      <c r="AZ32" s="174"/>
      <c r="BA32" s="174"/>
      <c r="BB32" s="176"/>
    </row>
    <row r="33" spans="1:54" hidden="1" x14ac:dyDescent="0.25">
      <c r="A33" s="120" t="s">
        <v>1730</v>
      </c>
      <c r="B33" s="177" t="s">
        <v>1430</v>
      </c>
      <c r="C33" s="156" t="str">
        <f t="shared" si="4"/>
        <v>100.11</v>
      </c>
      <c r="D33" s="156" t="str">
        <f t="shared" si="5"/>
        <v>001</v>
      </c>
      <c r="E33" s="157" t="str">
        <f t="shared" si="6"/>
        <v>6000.02</v>
      </c>
      <c r="F33" s="157">
        <f>VLOOKUP(E33,'Projections Cheat Sheet'!$A$3:$B$536,2,FALSE)</f>
        <v>6</v>
      </c>
      <c r="G33" s="157" t="str">
        <f>VLOOKUP(F33,'Projections Cheat Sheet'!$B$8:$C$196,2,FALSE)</f>
        <v>Zero</v>
      </c>
      <c r="H33" s="157" t="s">
        <v>1392</v>
      </c>
      <c r="I33" s="179">
        <f>IFERROR(VLOOKUP(A33,[3]rptBudgetaryBudgetCrossOrganiza!$A$2:$M$411,5,FALSE),"0")</f>
        <v>30000</v>
      </c>
      <c r="J33" s="179">
        <f>IFERROR(VLOOKUP(A33,[3]rptBudgetaryBudgetCrossOrganiza!$A$2:$M$411,7,FALSE),"0")</f>
        <v>30000</v>
      </c>
      <c r="K33" s="195"/>
      <c r="L33" s="179"/>
      <c r="M33" s="179"/>
      <c r="N33" s="179">
        <f>IFERROR(VLOOKUP(A33,[3]rptBudgetaryBudgetCrossOrganiza!$A$2:$M$411,10,FALSE),"0")</f>
        <v>29548.12</v>
      </c>
      <c r="O33" s="179">
        <v>29548.12</v>
      </c>
      <c r="P33" s="158"/>
      <c r="R33" s="159">
        <v>30000</v>
      </c>
      <c r="S33" s="159">
        <v>30000</v>
      </c>
      <c r="T33" s="168"/>
      <c r="U33" s="168"/>
      <c r="V33" s="168"/>
      <c r="W33" s="159">
        <v>25026</v>
      </c>
      <c r="X33" s="159">
        <v>25026</v>
      </c>
      <c r="Y33" s="160"/>
      <c r="AA33" s="161">
        <v>30000</v>
      </c>
      <c r="AB33" s="161">
        <v>30000</v>
      </c>
      <c r="AC33" s="169"/>
      <c r="AD33" s="169"/>
      <c r="AE33" s="169"/>
      <c r="AF33" s="161">
        <v>15551</v>
      </c>
      <c r="AG33" s="161">
        <v>15551</v>
      </c>
      <c r="AH33" s="163"/>
      <c r="AJ33" s="164">
        <v>30000</v>
      </c>
      <c r="AK33" s="164">
        <v>30000</v>
      </c>
      <c r="AL33" s="164"/>
      <c r="AM33" s="165">
        <f>IFERROR(VLOOKUP(A33,[4]rptBudgetaryBudgetCrossOrganiza!$A$384:$O$794,13,FALSE),"0")</f>
        <v>546</v>
      </c>
      <c r="AN33" s="170"/>
      <c r="AO33" s="170"/>
      <c r="AP33" s="171"/>
      <c r="AQ33" s="164"/>
      <c r="AR33" s="166"/>
      <c r="AS33" s="209"/>
      <c r="AT33" s="172"/>
      <c r="AU33" s="173"/>
      <c r="AV33" s="174"/>
      <c r="AW33" s="174"/>
      <c r="AX33" s="174"/>
      <c r="AY33" s="174"/>
      <c r="AZ33" s="174"/>
      <c r="BA33" s="174"/>
      <c r="BB33" s="176"/>
    </row>
    <row r="34" spans="1:54" hidden="1" x14ac:dyDescent="0.25">
      <c r="A34" s="120" t="s">
        <v>1733</v>
      </c>
      <c r="B34" s="177" t="s">
        <v>1431</v>
      </c>
      <c r="C34" s="156" t="str">
        <f t="shared" si="4"/>
        <v>100.11</v>
      </c>
      <c r="D34" s="156" t="str">
        <f t="shared" si="5"/>
        <v>001</v>
      </c>
      <c r="E34" s="157" t="str">
        <f t="shared" si="6"/>
        <v>6000.03</v>
      </c>
      <c r="F34" s="157">
        <f>VLOOKUP(E34,'Projections Cheat Sheet'!$A$3:$B$536,2,FALSE)</f>
        <v>6</v>
      </c>
      <c r="G34" s="157" t="str">
        <f>VLOOKUP(F34,'Projections Cheat Sheet'!$B$8:$C$196,2,FALSE)</f>
        <v>Zero</v>
      </c>
      <c r="H34" s="157" t="s">
        <v>1392</v>
      </c>
      <c r="I34" s="179">
        <f>IFERROR(VLOOKUP(A34,[3]rptBudgetaryBudgetCrossOrganiza!$A$2:$M$411,5,FALSE),"0")</f>
        <v>0</v>
      </c>
      <c r="J34" s="179">
        <f>IFERROR(VLOOKUP(A34,[3]rptBudgetaryBudgetCrossOrganiza!$A$2:$M$411,7,FALSE),"0")</f>
        <v>0</v>
      </c>
      <c r="K34" s="195"/>
      <c r="L34" s="179"/>
      <c r="M34" s="179"/>
      <c r="N34" s="179">
        <f>IFERROR(VLOOKUP(A34,[3]rptBudgetaryBudgetCrossOrganiza!$A$2:$M$411,10,FALSE),"0")</f>
        <v>0</v>
      </c>
      <c r="O34" s="179">
        <v>0</v>
      </c>
      <c r="P34" s="158"/>
      <c r="R34" s="159">
        <v>0</v>
      </c>
      <c r="S34" s="159">
        <v>0</v>
      </c>
      <c r="T34" s="168"/>
      <c r="U34" s="168"/>
      <c r="V34" s="168"/>
      <c r="W34" s="159">
        <v>0</v>
      </c>
      <c r="X34" s="159">
        <v>0</v>
      </c>
      <c r="Y34" s="160"/>
      <c r="AA34" s="161">
        <v>0</v>
      </c>
      <c r="AB34" s="161">
        <v>0</v>
      </c>
      <c r="AC34" s="169"/>
      <c r="AD34" s="169"/>
      <c r="AE34" s="169"/>
      <c r="AF34" s="161">
        <v>0</v>
      </c>
      <c r="AG34" s="161">
        <v>0</v>
      </c>
      <c r="AH34" s="163"/>
      <c r="AJ34" s="164">
        <v>0</v>
      </c>
      <c r="AK34" s="164">
        <v>0</v>
      </c>
      <c r="AL34" s="164"/>
      <c r="AM34" s="165">
        <f>IFERROR(VLOOKUP(A34,[4]rptBudgetaryBudgetCrossOrganiza!$A$384:$O$794,13,FALSE),"0")</f>
        <v>0</v>
      </c>
      <c r="AN34" s="170"/>
      <c r="AO34" s="170"/>
      <c r="AP34" s="171"/>
      <c r="AQ34" s="164"/>
      <c r="AR34" s="166"/>
      <c r="AS34" s="209"/>
      <c r="AT34" s="172"/>
      <c r="AU34" s="173"/>
      <c r="AV34" s="174"/>
      <c r="AW34" s="174"/>
      <c r="AX34" s="174"/>
      <c r="AY34" s="174"/>
      <c r="AZ34" s="174"/>
      <c r="BA34" s="174"/>
      <c r="BB34" s="176"/>
    </row>
    <row r="35" spans="1:54" hidden="1" x14ac:dyDescent="0.25">
      <c r="A35" s="120" t="s">
        <v>1743</v>
      </c>
      <c r="B35" s="177" t="s">
        <v>1438</v>
      </c>
      <c r="C35" s="156" t="str">
        <f t="shared" si="4"/>
        <v>100.11</v>
      </c>
      <c r="D35" s="156" t="str">
        <f t="shared" si="5"/>
        <v>001</v>
      </c>
      <c r="E35" s="157" t="str">
        <f t="shared" si="6"/>
        <v>6000.25</v>
      </c>
      <c r="F35" s="157">
        <f>VLOOKUP(E35,'Projections Cheat Sheet'!$A$3:$B$536,2,FALSE)</f>
        <v>6</v>
      </c>
      <c r="G35" s="157" t="str">
        <f>VLOOKUP(F35,'Projections Cheat Sheet'!$B$8:$C$196,2,FALSE)</f>
        <v>Zero</v>
      </c>
      <c r="H35" s="157" t="s">
        <v>1392</v>
      </c>
      <c r="I35" s="179">
        <f>IFERROR(VLOOKUP(A35,[3]rptBudgetaryBudgetCrossOrganiza!$A$2:$M$411,5,FALSE),"0")</f>
        <v>0</v>
      </c>
      <c r="J35" s="179">
        <f>IFERROR(VLOOKUP(A35,[3]rptBudgetaryBudgetCrossOrganiza!$A$2:$M$411,7,FALSE),"0")</f>
        <v>0</v>
      </c>
      <c r="K35" s="195"/>
      <c r="L35" s="179"/>
      <c r="M35" s="179"/>
      <c r="N35" s="179">
        <f>IFERROR(VLOOKUP(A35,[3]rptBudgetaryBudgetCrossOrganiza!$A$2:$M$411,10,FALSE),"0")</f>
        <v>0</v>
      </c>
      <c r="O35" s="179">
        <v>0</v>
      </c>
      <c r="P35" s="158"/>
      <c r="R35" s="159">
        <v>0</v>
      </c>
      <c r="S35" s="159">
        <v>0</v>
      </c>
      <c r="T35" s="168"/>
      <c r="U35" s="168"/>
      <c r="V35" s="168"/>
      <c r="W35" s="159">
        <v>0</v>
      </c>
      <c r="X35" s="159">
        <v>0</v>
      </c>
      <c r="Y35" s="160"/>
      <c r="AA35" s="161">
        <v>0</v>
      </c>
      <c r="AB35" s="161">
        <v>0</v>
      </c>
      <c r="AC35" s="169"/>
      <c r="AD35" s="169"/>
      <c r="AE35" s="169"/>
      <c r="AF35" s="161">
        <v>0</v>
      </c>
      <c r="AG35" s="161">
        <v>0</v>
      </c>
      <c r="AH35" s="163"/>
      <c r="AJ35" s="164">
        <v>0</v>
      </c>
      <c r="AK35" s="164">
        <v>0</v>
      </c>
      <c r="AL35" s="164"/>
      <c r="AM35" s="165">
        <f>IFERROR(VLOOKUP(A35,[4]rptBudgetaryBudgetCrossOrganiza!$A$384:$O$794,13,FALSE),"0")</f>
        <v>0</v>
      </c>
      <c r="AN35" s="170"/>
      <c r="AO35" s="170"/>
      <c r="AP35" s="171"/>
      <c r="AQ35" s="164"/>
      <c r="AR35" s="166"/>
      <c r="AS35" s="209"/>
      <c r="AT35" s="172"/>
      <c r="AU35" s="173"/>
      <c r="AV35" s="174"/>
      <c r="AW35" s="174"/>
      <c r="AX35" s="174"/>
      <c r="AY35" s="174"/>
      <c r="AZ35" s="174"/>
      <c r="BA35" s="174"/>
      <c r="BB35" s="176"/>
    </row>
    <row r="36" spans="1:54" hidden="1" x14ac:dyDescent="0.25">
      <c r="A36" s="120" t="s">
        <v>1744</v>
      </c>
      <c r="B36" s="177" t="s">
        <v>1439</v>
      </c>
      <c r="C36" s="156" t="str">
        <f t="shared" si="4"/>
        <v>100.11</v>
      </c>
      <c r="D36" s="156" t="str">
        <f t="shared" si="5"/>
        <v>001</v>
      </c>
      <c r="E36" s="157" t="str">
        <f t="shared" si="6"/>
        <v>6000.29</v>
      </c>
      <c r="F36" s="157">
        <f>VLOOKUP(E36,'Projections Cheat Sheet'!$A$3:$B$536,2,FALSE)</f>
        <v>6</v>
      </c>
      <c r="G36" s="157" t="str">
        <f>VLOOKUP(F36,'Projections Cheat Sheet'!$B$8:$C$196,2,FALSE)</f>
        <v>Zero</v>
      </c>
      <c r="H36" s="157" t="s">
        <v>1392</v>
      </c>
      <c r="I36" s="179">
        <f>IFERROR(VLOOKUP(A36,[3]rptBudgetaryBudgetCrossOrganiza!$A$2:$M$411,5,FALSE),"0")</f>
        <v>0</v>
      </c>
      <c r="J36" s="179">
        <f>IFERROR(VLOOKUP(A36,[3]rptBudgetaryBudgetCrossOrganiza!$A$2:$M$411,7,FALSE),"0")</f>
        <v>0</v>
      </c>
      <c r="K36" s="195"/>
      <c r="L36" s="179"/>
      <c r="M36" s="179"/>
      <c r="N36" s="179">
        <f>IFERROR(VLOOKUP(A36,[3]rptBudgetaryBudgetCrossOrganiza!$A$2:$M$411,10,FALSE),"0")</f>
        <v>0</v>
      </c>
      <c r="O36" s="179">
        <v>0</v>
      </c>
      <c r="P36" s="158"/>
      <c r="R36" s="159">
        <v>0</v>
      </c>
      <c r="S36" s="159">
        <v>0</v>
      </c>
      <c r="T36" s="168"/>
      <c r="U36" s="168"/>
      <c r="V36" s="168"/>
      <c r="W36" s="159">
        <v>0</v>
      </c>
      <c r="X36" s="159">
        <v>0</v>
      </c>
      <c r="Y36" s="160"/>
      <c r="AA36" s="161">
        <v>0</v>
      </c>
      <c r="AB36" s="161">
        <v>0</v>
      </c>
      <c r="AC36" s="169"/>
      <c r="AD36" s="169"/>
      <c r="AE36" s="169"/>
      <c r="AF36" s="161">
        <v>0</v>
      </c>
      <c r="AG36" s="161">
        <v>0</v>
      </c>
      <c r="AH36" s="163"/>
      <c r="AJ36" s="164">
        <v>0</v>
      </c>
      <c r="AK36" s="164">
        <v>0</v>
      </c>
      <c r="AL36" s="164"/>
      <c r="AM36" s="165">
        <f>IFERROR(VLOOKUP(A36,[4]rptBudgetaryBudgetCrossOrganiza!$A$384:$O$794,13,FALSE),"0")</f>
        <v>0</v>
      </c>
      <c r="AN36" s="170"/>
      <c r="AO36" s="170"/>
      <c r="AP36" s="171"/>
      <c r="AQ36" s="164"/>
      <c r="AR36" s="166"/>
      <c r="AS36" s="209"/>
      <c r="AT36" s="172"/>
      <c r="AU36" s="173"/>
      <c r="AV36" s="174"/>
      <c r="AW36" s="174"/>
      <c r="AX36" s="174"/>
      <c r="AY36" s="174"/>
      <c r="AZ36" s="174"/>
      <c r="BA36" s="174"/>
      <c r="BB36" s="176"/>
    </row>
    <row r="37" spans="1:54" hidden="1" x14ac:dyDescent="0.25">
      <c r="A37" s="120" t="s">
        <v>1747</v>
      </c>
      <c r="B37" s="177" t="s">
        <v>1441</v>
      </c>
      <c r="C37" s="156" t="str">
        <f t="shared" si="4"/>
        <v>100.11</v>
      </c>
      <c r="D37" s="156" t="str">
        <f t="shared" si="5"/>
        <v>001</v>
      </c>
      <c r="E37" s="157" t="str">
        <f t="shared" si="6"/>
        <v>6100.01</v>
      </c>
      <c r="F37" s="157">
        <f>VLOOKUP(E37,'Projections Cheat Sheet'!$A$3:$B$536,2,FALSE)</f>
        <v>6</v>
      </c>
      <c r="G37" s="157" t="str">
        <f>VLOOKUP(F37,'Projections Cheat Sheet'!$B$8:$C$196,2,FALSE)</f>
        <v>Zero</v>
      </c>
      <c r="H37" s="157" t="s">
        <v>1393</v>
      </c>
      <c r="I37" s="179">
        <f>IFERROR(VLOOKUP(A37,[3]rptBudgetaryBudgetCrossOrganiza!$A$2:$M$411,5,FALSE),"0")</f>
        <v>77700</v>
      </c>
      <c r="J37" s="179">
        <f>IFERROR(VLOOKUP(A37,[3]rptBudgetaryBudgetCrossOrganiza!$A$2:$M$411,7,FALSE),"0")</f>
        <v>77700</v>
      </c>
      <c r="K37" s="195"/>
      <c r="L37" s="179"/>
      <c r="M37" s="179"/>
      <c r="N37" s="179">
        <f>IFERROR(VLOOKUP(A37,[3]rptBudgetaryBudgetCrossOrganiza!$A$2:$M$411,10,FALSE),"0")</f>
        <v>80066.53</v>
      </c>
      <c r="O37" s="179">
        <v>80066.53</v>
      </c>
      <c r="P37" s="158"/>
      <c r="R37" s="159">
        <v>85000</v>
      </c>
      <c r="S37" s="159">
        <v>85000</v>
      </c>
      <c r="T37" s="168"/>
      <c r="U37" s="168"/>
      <c r="V37" s="168"/>
      <c r="W37" s="159">
        <v>81530.149999999994</v>
      </c>
      <c r="X37" s="159">
        <v>81530.149999999994</v>
      </c>
      <c r="Y37" s="160"/>
      <c r="AA37" s="161">
        <v>85000</v>
      </c>
      <c r="AB37" s="161">
        <v>85000</v>
      </c>
      <c r="AC37" s="169"/>
      <c r="AD37" s="169"/>
      <c r="AE37" s="169"/>
      <c r="AF37" s="161">
        <v>79984.22</v>
      </c>
      <c r="AG37" s="161">
        <v>79984.22</v>
      </c>
      <c r="AH37" s="163"/>
      <c r="AJ37" s="164">
        <v>85000</v>
      </c>
      <c r="AK37" s="164">
        <v>85000</v>
      </c>
      <c r="AL37" s="164"/>
      <c r="AM37" s="165">
        <f>IFERROR(VLOOKUP(A37,[4]rptBudgetaryBudgetCrossOrganiza!$A$384:$O$794,13,FALSE),"0")</f>
        <v>20455.27</v>
      </c>
      <c r="AN37" s="170"/>
      <c r="AO37" s="170"/>
      <c r="AP37" s="171"/>
      <c r="AQ37" s="164"/>
      <c r="AR37" s="166"/>
      <c r="AS37" s="209"/>
      <c r="AT37" s="172"/>
      <c r="AU37" s="173"/>
      <c r="AV37" s="174"/>
      <c r="AW37" s="174"/>
      <c r="AX37" s="174"/>
      <c r="AY37" s="174"/>
      <c r="AZ37" s="174"/>
      <c r="BA37" s="174"/>
      <c r="BB37" s="176"/>
    </row>
    <row r="38" spans="1:54" hidden="1" x14ac:dyDescent="0.25">
      <c r="A38" s="120" t="s">
        <v>1749</v>
      </c>
      <c r="B38" s="177" t="s">
        <v>1442</v>
      </c>
      <c r="C38" s="156" t="str">
        <f t="shared" si="4"/>
        <v>100.11</v>
      </c>
      <c r="D38" s="156" t="str">
        <f t="shared" si="5"/>
        <v>001</v>
      </c>
      <c r="E38" s="157" t="str">
        <f t="shared" si="6"/>
        <v>6100.02</v>
      </c>
      <c r="F38" s="157">
        <f>VLOOKUP(E38,'Projections Cheat Sheet'!$A$3:$B$536,2,FALSE)</f>
        <v>6</v>
      </c>
      <c r="G38" s="157" t="str">
        <f>VLOOKUP(F38,'Projections Cheat Sheet'!$B$8:$C$196,2,FALSE)</f>
        <v>Zero</v>
      </c>
      <c r="H38" s="157" t="s">
        <v>1393</v>
      </c>
      <c r="I38" s="179">
        <f>IFERROR(VLOOKUP(A38,[3]rptBudgetaryBudgetCrossOrganiza!$A$2:$M$411,5,FALSE),"0")</f>
        <v>41750</v>
      </c>
      <c r="J38" s="179">
        <f>IFERROR(VLOOKUP(A38,[3]rptBudgetaryBudgetCrossOrganiza!$A$2:$M$411,7,FALSE),"0")</f>
        <v>41750</v>
      </c>
      <c r="K38" s="195"/>
      <c r="L38" s="179"/>
      <c r="M38" s="179"/>
      <c r="N38" s="179">
        <f>IFERROR(VLOOKUP(A38,[3]rptBudgetaryBudgetCrossOrganiza!$A$2:$M$411,10,FALSE),"0")</f>
        <v>36521.760000000002</v>
      </c>
      <c r="O38" s="179">
        <v>36521.760000000002</v>
      </c>
      <c r="P38" s="158"/>
      <c r="R38" s="159">
        <v>41200</v>
      </c>
      <c r="S38" s="159">
        <v>41200</v>
      </c>
      <c r="T38" s="168"/>
      <c r="U38" s="168"/>
      <c r="V38" s="168"/>
      <c r="W38" s="159">
        <v>33709.5</v>
      </c>
      <c r="X38" s="159">
        <v>33709.5</v>
      </c>
      <c r="Y38" s="160"/>
      <c r="AA38" s="161">
        <v>39000</v>
      </c>
      <c r="AB38" s="161">
        <v>39000</v>
      </c>
      <c r="AC38" s="169"/>
      <c r="AD38" s="169"/>
      <c r="AE38" s="169"/>
      <c r="AF38" s="161">
        <v>34745.75</v>
      </c>
      <c r="AG38" s="161">
        <v>34745.75</v>
      </c>
      <c r="AH38" s="163"/>
      <c r="AJ38" s="164">
        <v>39000</v>
      </c>
      <c r="AK38" s="164">
        <v>39000</v>
      </c>
      <c r="AL38" s="164"/>
      <c r="AM38" s="165">
        <f>IFERROR(VLOOKUP(A38,[4]rptBudgetaryBudgetCrossOrganiza!$A$384:$O$794,13,FALSE),"0")</f>
        <v>7463.78</v>
      </c>
      <c r="AN38" s="170"/>
      <c r="AO38" s="170"/>
      <c r="AP38" s="171"/>
      <c r="AQ38" s="164"/>
      <c r="AR38" s="166"/>
      <c r="AS38" s="209"/>
      <c r="AT38" s="172"/>
      <c r="AU38" s="173"/>
      <c r="AV38" s="174"/>
      <c r="AW38" s="174"/>
      <c r="AX38" s="174"/>
      <c r="AY38" s="174"/>
      <c r="AZ38" s="174"/>
      <c r="BA38" s="174"/>
      <c r="BB38" s="176"/>
    </row>
    <row r="39" spans="1:54" hidden="1" x14ac:dyDescent="0.25">
      <c r="A39" s="120" t="s">
        <v>1753</v>
      </c>
      <c r="B39" s="177" t="s">
        <v>1443</v>
      </c>
      <c r="C39" s="156" t="str">
        <f t="shared" si="4"/>
        <v>100.11</v>
      </c>
      <c r="D39" s="156" t="str">
        <f t="shared" si="5"/>
        <v>001</v>
      </c>
      <c r="E39" s="157" t="str">
        <f t="shared" si="6"/>
        <v>6100.03</v>
      </c>
      <c r="F39" s="157">
        <f>VLOOKUP(E39,'Projections Cheat Sheet'!$A$3:$B$536,2,FALSE)</f>
        <v>6</v>
      </c>
      <c r="G39" s="157" t="str">
        <f>VLOOKUP(F39,'Projections Cheat Sheet'!$B$8:$C$196,2,FALSE)</f>
        <v>Zero</v>
      </c>
      <c r="H39" s="157" t="s">
        <v>1393</v>
      </c>
      <c r="I39" s="179">
        <f>IFERROR(VLOOKUP(A39,[3]rptBudgetaryBudgetCrossOrganiza!$A$2:$M$411,5,FALSE),"0")</f>
        <v>300</v>
      </c>
      <c r="J39" s="179">
        <f>IFERROR(VLOOKUP(A39,[3]rptBudgetaryBudgetCrossOrganiza!$A$2:$M$411,7,FALSE),"0")</f>
        <v>300</v>
      </c>
      <c r="K39" s="195"/>
      <c r="L39" s="179"/>
      <c r="M39" s="179"/>
      <c r="N39" s="179">
        <f>IFERROR(VLOOKUP(A39,[3]rptBudgetaryBudgetCrossOrganiza!$A$2:$M$411,10,FALSE),"0")</f>
        <v>0</v>
      </c>
      <c r="O39" s="179">
        <v>0</v>
      </c>
      <c r="P39" s="158"/>
      <c r="R39" s="159">
        <v>500</v>
      </c>
      <c r="S39" s="159">
        <v>500</v>
      </c>
      <c r="T39" s="168"/>
      <c r="U39" s="168"/>
      <c r="V39" s="168"/>
      <c r="W39" s="159">
        <v>0</v>
      </c>
      <c r="X39" s="159">
        <v>0</v>
      </c>
      <c r="Y39" s="160"/>
      <c r="AA39" s="161">
        <v>500</v>
      </c>
      <c r="AB39" s="161">
        <v>500</v>
      </c>
      <c r="AC39" s="169"/>
      <c r="AD39" s="169"/>
      <c r="AE39" s="169"/>
      <c r="AF39" s="161">
        <v>0</v>
      </c>
      <c r="AG39" s="161">
        <v>0</v>
      </c>
      <c r="AH39" s="163"/>
      <c r="AJ39" s="164">
        <v>500</v>
      </c>
      <c r="AK39" s="164">
        <v>500</v>
      </c>
      <c r="AL39" s="164"/>
      <c r="AM39" s="165">
        <f>IFERROR(VLOOKUP(A39,[4]rptBudgetaryBudgetCrossOrganiza!$A$384:$O$794,13,FALSE),"0")</f>
        <v>0</v>
      </c>
      <c r="AN39" s="170"/>
      <c r="AO39" s="170"/>
      <c r="AP39" s="171"/>
      <c r="AQ39" s="164"/>
      <c r="AR39" s="166"/>
      <c r="AS39" s="209"/>
      <c r="AT39" s="172"/>
      <c r="AU39" s="173"/>
      <c r="AV39" s="174"/>
      <c r="AW39" s="174"/>
      <c r="AX39" s="174"/>
      <c r="AY39" s="174"/>
      <c r="AZ39" s="174"/>
      <c r="BA39" s="174"/>
      <c r="BB39" s="176"/>
    </row>
    <row r="40" spans="1:54" hidden="1" x14ac:dyDescent="0.25">
      <c r="A40" s="120" t="s">
        <v>1755</v>
      </c>
      <c r="B40" s="177" t="s">
        <v>1444</v>
      </c>
      <c r="C40" s="156" t="str">
        <f t="shared" si="4"/>
        <v>100.11</v>
      </c>
      <c r="D40" s="156" t="str">
        <f t="shared" si="5"/>
        <v>001</v>
      </c>
      <c r="E40" s="157" t="str">
        <f t="shared" si="6"/>
        <v>6100.05</v>
      </c>
      <c r="F40" s="157">
        <f>VLOOKUP(E40,'Projections Cheat Sheet'!$A$3:$B$536,2,FALSE)</f>
        <v>6</v>
      </c>
      <c r="G40" s="157" t="str">
        <f>VLOOKUP(F40,'Projections Cheat Sheet'!$B$8:$C$196,2,FALSE)</f>
        <v>Zero</v>
      </c>
      <c r="H40" s="157" t="s">
        <v>1393</v>
      </c>
      <c r="I40" s="179">
        <f>IFERROR(VLOOKUP(A40,[3]rptBudgetaryBudgetCrossOrganiza!$A$2:$M$411,5,FALSE),"0")</f>
        <v>0</v>
      </c>
      <c r="J40" s="179">
        <f>IFERROR(VLOOKUP(A40,[3]rptBudgetaryBudgetCrossOrganiza!$A$2:$M$411,7,FALSE),"0")</f>
        <v>0</v>
      </c>
      <c r="K40" s="195"/>
      <c r="L40" s="179"/>
      <c r="M40" s="179"/>
      <c r="N40" s="179">
        <f>IFERROR(VLOOKUP(A40,[3]rptBudgetaryBudgetCrossOrganiza!$A$2:$M$411,10,FALSE),"0")</f>
        <v>676.26</v>
      </c>
      <c r="O40" s="179">
        <v>676.26</v>
      </c>
      <c r="P40" s="158"/>
      <c r="R40" s="159">
        <v>800</v>
      </c>
      <c r="S40" s="159">
        <v>800</v>
      </c>
      <c r="T40" s="168"/>
      <c r="U40" s="168"/>
      <c r="V40" s="168"/>
      <c r="W40" s="159">
        <v>801.1</v>
      </c>
      <c r="X40" s="159">
        <v>801.1</v>
      </c>
      <c r="Y40" s="160"/>
      <c r="AA40" s="161">
        <v>800</v>
      </c>
      <c r="AB40" s="161">
        <v>800</v>
      </c>
      <c r="AC40" s="169"/>
      <c r="AD40" s="169"/>
      <c r="AE40" s="169"/>
      <c r="AF40" s="161">
        <v>749.21</v>
      </c>
      <c r="AG40" s="161">
        <v>749.21</v>
      </c>
      <c r="AH40" s="163"/>
      <c r="AJ40" s="164">
        <v>800</v>
      </c>
      <c r="AK40" s="164">
        <v>800</v>
      </c>
      <c r="AL40" s="164"/>
      <c r="AM40" s="165">
        <f>IFERROR(VLOOKUP(A40,[4]rptBudgetaryBudgetCrossOrganiza!$A$384:$O$794,13,FALSE),"0")</f>
        <v>183.95</v>
      </c>
      <c r="AN40" s="170"/>
      <c r="AO40" s="170"/>
      <c r="AP40" s="171"/>
      <c r="AQ40" s="164"/>
      <c r="AR40" s="166"/>
      <c r="AS40" s="209"/>
      <c r="AT40" s="172"/>
      <c r="AU40" s="173"/>
      <c r="AV40" s="174"/>
      <c r="AW40" s="174"/>
      <c r="AX40" s="174"/>
      <c r="AY40" s="174"/>
      <c r="AZ40" s="174"/>
      <c r="BA40" s="174"/>
      <c r="BB40" s="176"/>
    </row>
    <row r="41" spans="1:54" hidden="1" x14ac:dyDescent="0.25">
      <c r="A41" s="120" t="s">
        <v>1756</v>
      </c>
      <c r="B41" s="177" t="s">
        <v>1445</v>
      </c>
      <c r="C41" s="156" t="str">
        <f t="shared" si="4"/>
        <v>100.11</v>
      </c>
      <c r="D41" s="156" t="str">
        <f t="shared" si="5"/>
        <v>001</v>
      </c>
      <c r="E41" s="157" t="str">
        <f t="shared" si="6"/>
        <v>6200.01</v>
      </c>
      <c r="F41" s="157">
        <f>VLOOKUP(E41,'Projections Cheat Sheet'!$A$3:$B$536,2,FALSE)</f>
        <v>6</v>
      </c>
      <c r="G41" s="157" t="str">
        <f>VLOOKUP(F41,'Projections Cheat Sheet'!$B$8:$C$196,2,FALSE)</f>
        <v>Zero</v>
      </c>
      <c r="H41" s="157" t="s">
        <v>1393</v>
      </c>
      <c r="I41" s="179">
        <f>IFERROR(VLOOKUP(A41,[3]rptBudgetaryBudgetCrossOrganiza!$A$2:$M$411,5,FALSE),"0")</f>
        <v>11000</v>
      </c>
      <c r="J41" s="179">
        <f>IFERROR(VLOOKUP(A41,[3]rptBudgetaryBudgetCrossOrganiza!$A$2:$M$411,7,FALSE),"0")</f>
        <v>11000</v>
      </c>
      <c r="K41" s="195"/>
      <c r="L41" s="179"/>
      <c r="M41" s="179"/>
      <c r="N41" s="179">
        <f>IFERROR(VLOOKUP(A41,[3]rptBudgetaryBudgetCrossOrganiza!$A$2:$M$411,10,FALSE),"0")</f>
        <v>10589.78</v>
      </c>
      <c r="O41" s="179">
        <v>10589.78</v>
      </c>
      <c r="P41" s="158"/>
      <c r="R41" s="159">
        <v>12500</v>
      </c>
      <c r="S41" s="159">
        <v>12500</v>
      </c>
      <c r="T41" s="168"/>
      <c r="U41" s="168"/>
      <c r="V41" s="168"/>
      <c r="W41" s="159">
        <v>12898.83</v>
      </c>
      <c r="X41" s="159">
        <v>12898.83</v>
      </c>
      <c r="Y41" s="160"/>
      <c r="AA41" s="161">
        <v>13000</v>
      </c>
      <c r="AB41" s="161">
        <v>13000</v>
      </c>
      <c r="AC41" s="169"/>
      <c r="AD41" s="169"/>
      <c r="AE41" s="169"/>
      <c r="AF41" s="161">
        <v>12771.7</v>
      </c>
      <c r="AG41" s="161">
        <v>12771.7</v>
      </c>
      <c r="AH41" s="163"/>
      <c r="AJ41" s="164">
        <v>15000</v>
      </c>
      <c r="AK41" s="164">
        <v>15000</v>
      </c>
      <c r="AL41" s="164"/>
      <c r="AM41" s="165">
        <f>IFERROR(VLOOKUP(A41,[4]rptBudgetaryBudgetCrossOrganiza!$A$384:$O$794,13,FALSE),"0")</f>
        <v>1307.5</v>
      </c>
      <c r="AN41" s="170"/>
      <c r="AO41" s="170"/>
      <c r="AP41" s="171"/>
      <c r="AQ41" s="164"/>
      <c r="AR41" s="166"/>
      <c r="AS41" s="209"/>
      <c r="AT41" s="172"/>
      <c r="AU41" s="173"/>
      <c r="AV41" s="174"/>
      <c r="AW41" s="174"/>
      <c r="AX41" s="174"/>
      <c r="AY41" s="174"/>
      <c r="AZ41" s="174"/>
      <c r="BA41" s="174"/>
      <c r="BB41" s="176"/>
    </row>
    <row r="42" spans="1:54" hidden="1" x14ac:dyDescent="0.25">
      <c r="A42" s="120" t="s">
        <v>1762</v>
      </c>
      <c r="B42" s="177" t="s">
        <v>1446</v>
      </c>
      <c r="C42" s="156" t="str">
        <f t="shared" si="4"/>
        <v>100.11</v>
      </c>
      <c r="D42" s="156" t="str">
        <f t="shared" si="5"/>
        <v>001</v>
      </c>
      <c r="E42" s="157" t="str">
        <f t="shared" si="6"/>
        <v>6200.02</v>
      </c>
      <c r="F42" s="157">
        <f>VLOOKUP(E42,'Projections Cheat Sheet'!$A$3:$B$536,2,FALSE)</f>
        <v>6</v>
      </c>
      <c r="G42" s="157" t="str">
        <f>VLOOKUP(F42,'Projections Cheat Sheet'!$B$8:$C$196,2,FALSE)</f>
        <v>Zero</v>
      </c>
      <c r="H42" s="157" t="s">
        <v>1393</v>
      </c>
      <c r="I42" s="179">
        <f>IFERROR(VLOOKUP(A42,[3]rptBudgetaryBudgetCrossOrganiza!$A$2:$M$411,5,FALSE),"0")</f>
        <v>26000</v>
      </c>
      <c r="J42" s="179">
        <f>IFERROR(VLOOKUP(A42,[3]rptBudgetaryBudgetCrossOrganiza!$A$2:$M$411,7,FALSE),"0")</f>
        <v>26000</v>
      </c>
      <c r="K42" s="195"/>
      <c r="L42" s="179"/>
      <c r="M42" s="179"/>
      <c r="N42" s="179">
        <f>IFERROR(VLOOKUP(A42,[3]rptBudgetaryBudgetCrossOrganiza!$A$2:$M$411,10,FALSE),"0")</f>
        <v>26013.26</v>
      </c>
      <c r="O42" s="179">
        <v>26013.26</v>
      </c>
      <c r="P42" s="158"/>
      <c r="R42" s="159">
        <v>26000</v>
      </c>
      <c r="S42" s="159">
        <v>32595</v>
      </c>
      <c r="T42" s="168"/>
      <c r="U42" s="168"/>
      <c r="V42" s="168"/>
      <c r="W42" s="159">
        <v>25240.18</v>
      </c>
      <c r="X42" s="159">
        <v>25240.18</v>
      </c>
      <c r="Y42" s="160"/>
      <c r="AA42" s="161">
        <v>42000</v>
      </c>
      <c r="AB42" s="161">
        <v>42000</v>
      </c>
      <c r="AC42" s="169"/>
      <c r="AD42" s="169"/>
      <c r="AE42" s="169"/>
      <c r="AF42" s="161">
        <v>30199.26</v>
      </c>
      <c r="AG42" s="161">
        <v>30199.26</v>
      </c>
      <c r="AH42" s="163"/>
      <c r="AJ42" s="164">
        <v>40000</v>
      </c>
      <c r="AK42" s="164">
        <v>40000</v>
      </c>
      <c r="AL42" s="164"/>
      <c r="AM42" s="165">
        <f>IFERROR(VLOOKUP(A42,[4]rptBudgetaryBudgetCrossOrganiza!$A$384:$O$794,13,FALSE),"0")</f>
        <v>2875.93</v>
      </c>
      <c r="AN42" s="170"/>
      <c r="AO42" s="170"/>
      <c r="AP42" s="171"/>
      <c r="AQ42" s="164"/>
      <c r="AR42" s="166"/>
      <c r="AS42" s="209"/>
      <c r="AT42" s="172"/>
      <c r="AU42" s="173"/>
      <c r="AV42" s="174"/>
      <c r="AW42" s="174"/>
      <c r="AX42" s="174"/>
      <c r="AY42" s="174"/>
      <c r="AZ42" s="174"/>
      <c r="BA42" s="174"/>
      <c r="BB42" s="176"/>
    </row>
    <row r="43" spans="1:54" hidden="1" x14ac:dyDescent="0.25">
      <c r="A43" s="120" t="s">
        <v>1771</v>
      </c>
      <c r="B43" s="177" t="s">
        <v>1447</v>
      </c>
      <c r="C43" s="156" t="str">
        <f t="shared" si="4"/>
        <v>100.11</v>
      </c>
      <c r="D43" s="156" t="str">
        <f t="shared" si="5"/>
        <v>001</v>
      </c>
      <c r="E43" s="157" t="str">
        <f t="shared" si="6"/>
        <v>6200.03</v>
      </c>
      <c r="F43" s="157">
        <f>VLOOKUP(E43,'Projections Cheat Sheet'!$A$3:$B$536,2,FALSE)</f>
        <v>6</v>
      </c>
      <c r="G43" s="157" t="str">
        <f>VLOOKUP(F43,'Projections Cheat Sheet'!$B$8:$C$196,2,FALSE)</f>
        <v>Zero</v>
      </c>
      <c r="H43" s="157" t="s">
        <v>1393</v>
      </c>
      <c r="I43" s="179">
        <f>IFERROR(VLOOKUP(A43,[3]rptBudgetaryBudgetCrossOrganiza!$A$2:$M$411,5,FALSE),"0")</f>
        <v>16000</v>
      </c>
      <c r="J43" s="179">
        <f>IFERROR(VLOOKUP(A43,[3]rptBudgetaryBudgetCrossOrganiza!$A$2:$M$411,7,FALSE),"0")</f>
        <v>16000</v>
      </c>
      <c r="K43" s="195"/>
      <c r="L43" s="179"/>
      <c r="M43" s="179"/>
      <c r="N43" s="179">
        <f>IFERROR(VLOOKUP(A43,[3]rptBudgetaryBudgetCrossOrganiza!$A$2:$M$411,10,FALSE),"0")</f>
        <v>13242.74</v>
      </c>
      <c r="O43" s="179">
        <v>13242.74</v>
      </c>
      <c r="P43" s="158"/>
      <c r="R43" s="159">
        <v>16000</v>
      </c>
      <c r="S43" s="159">
        <v>16000</v>
      </c>
      <c r="T43" s="168"/>
      <c r="U43" s="168"/>
      <c r="V43" s="168"/>
      <c r="W43" s="159">
        <v>9038.15</v>
      </c>
      <c r="X43" s="159">
        <v>9038.15</v>
      </c>
      <c r="Y43" s="160"/>
      <c r="AA43" s="161">
        <v>16000</v>
      </c>
      <c r="AB43" s="161">
        <v>16000</v>
      </c>
      <c r="AC43" s="169"/>
      <c r="AD43" s="169"/>
      <c r="AE43" s="169"/>
      <c r="AF43" s="161">
        <v>12478.91</v>
      </c>
      <c r="AG43" s="161">
        <v>12478.91</v>
      </c>
      <c r="AH43" s="163"/>
      <c r="AJ43" s="164">
        <v>16000</v>
      </c>
      <c r="AK43" s="164">
        <v>16000</v>
      </c>
      <c r="AL43" s="164"/>
      <c r="AM43" s="165">
        <f>IFERROR(VLOOKUP(A43,[4]rptBudgetaryBudgetCrossOrganiza!$A$384:$O$794,13,FALSE),"0")</f>
        <v>2550.25</v>
      </c>
      <c r="AN43" s="170"/>
      <c r="AO43" s="170"/>
      <c r="AP43" s="171"/>
      <c r="AQ43" s="164"/>
      <c r="AR43" s="166"/>
      <c r="AS43" s="209"/>
      <c r="AT43" s="172"/>
      <c r="AU43" s="173"/>
      <c r="AV43" s="174"/>
      <c r="AW43" s="174"/>
      <c r="AX43" s="174"/>
      <c r="AY43" s="174"/>
      <c r="AZ43" s="174"/>
      <c r="BA43" s="174"/>
      <c r="BB43" s="176"/>
    </row>
    <row r="44" spans="1:54" hidden="1" x14ac:dyDescent="0.25">
      <c r="A44" s="120" t="s">
        <v>1773</v>
      </c>
      <c r="B44" s="177" t="s">
        <v>1448</v>
      </c>
      <c r="C44" s="156" t="str">
        <f t="shared" si="4"/>
        <v>100.11</v>
      </c>
      <c r="D44" s="156" t="str">
        <f t="shared" si="5"/>
        <v>001</v>
      </c>
      <c r="E44" s="157" t="str">
        <f t="shared" si="6"/>
        <v>6200.05</v>
      </c>
      <c r="F44" s="157">
        <f>VLOOKUP(E44,'Projections Cheat Sheet'!$A$3:$B$536,2,FALSE)</f>
        <v>6</v>
      </c>
      <c r="G44" s="157" t="str">
        <f>VLOOKUP(F44,'Projections Cheat Sheet'!$B$8:$C$196,2,FALSE)</f>
        <v>Zero</v>
      </c>
      <c r="H44" s="157" t="s">
        <v>1393</v>
      </c>
      <c r="I44" s="179">
        <f>IFERROR(VLOOKUP(A44,[3]rptBudgetaryBudgetCrossOrganiza!$A$2:$M$411,5,FALSE),"0")</f>
        <v>12000</v>
      </c>
      <c r="J44" s="179">
        <f>IFERROR(VLOOKUP(A44,[3]rptBudgetaryBudgetCrossOrganiza!$A$2:$M$411,7,FALSE),"0")</f>
        <v>12000</v>
      </c>
      <c r="K44" s="195"/>
      <c r="L44" s="179"/>
      <c r="M44" s="179"/>
      <c r="N44" s="179">
        <f>IFERROR(VLOOKUP(A44,[3]rptBudgetaryBudgetCrossOrganiza!$A$2:$M$411,10,FALSE),"0")</f>
        <v>11912.2</v>
      </c>
      <c r="O44" s="179">
        <v>11912.2</v>
      </c>
      <c r="P44" s="158"/>
      <c r="R44" s="159">
        <v>12100</v>
      </c>
      <c r="S44" s="159">
        <v>12100</v>
      </c>
      <c r="T44" s="168"/>
      <c r="U44" s="168"/>
      <c r="V44" s="168"/>
      <c r="W44" s="159">
        <v>11695.74</v>
      </c>
      <c r="X44" s="159">
        <v>11695.74</v>
      </c>
      <c r="Y44" s="160"/>
      <c r="AA44" s="161">
        <v>10500</v>
      </c>
      <c r="AB44" s="161">
        <v>10500</v>
      </c>
      <c r="AC44" s="169"/>
      <c r="AD44" s="169"/>
      <c r="AE44" s="169"/>
      <c r="AF44" s="161">
        <v>6912.37</v>
      </c>
      <c r="AG44" s="161">
        <v>6912.37</v>
      </c>
      <c r="AH44" s="163"/>
      <c r="AJ44" s="164">
        <v>10500</v>
      </c>
      <c r="AK44" s="164">
        <v>10500</v>
      </c>
      <c r="AL44" s="164"/>
      <c r="AM44" s="165">
        <f>IFERROR(VLOOKUP(A44,[4]rptBudgetaryBudgetCrossOrganiza!$A$384:$O$794,13,FALSE),"0")</f>
        <v>0</v>
      </c>
      <c r="AN44" s="170"/>
      <c r="AO44" s="170"/>
      <c r="AP44" s="171"/>
      <c r="AQ44" s="164"/>
      <c r="AR44" s="166"/>
      <c r="AS44" s="209"/>
      <c r="AT44" s="172"/>
      <c r="AU44" s="173"/>
      <c r="AV44" s="174"/>
      <c r="AW44" s="174"/>
      <c r="AX44" s="174"/>
      <c r="AY44" s="174"/>
      <c r="AZ44" s="174"/>
      <c r="BA44" s="174"/>
      <c r="BB44" s="176"/>
    </row>
    <row r="45" spans="1:54" hidden="1" x14ac:dyDescent="0.25">
      <c r="A45" s="120" t="s">
        <v>1777</v>
      </c>
      <c r="B45" s="177" t="s">
        <v>1449</v>
      </c>
      <c r="C45" s="156" t="str">
        <f t="shared" si="4"/>
        <v>100.11</v>
      </c>
      <c r="D45" s="156" t="str">
        <f t="shared" si="5"/>
        <v>001</v>
      </c>
      <c r="E45" s="157" t="str">
        <f t="shared" si="6"/>
        <v>6200.07</v>
      </c>
      <c r="F45" s="157">
        <f>VLOOKUP(E45,'Projections Cheat Sheet'!$A$3:$B$536,2,FALSE)</f>
        <v>6</v>
      </c>
      <c r="G45" s="157" t="str">
        <f>VLOOKUP(F45,'Projections Cheat Sheet'!$B$8:$C$196,2,FALSE)</f>
        <v>Zero</v>
      </c>
      <c r="H45" s="157" t="s">
        <v>1393</v>
      </c>
      <c r="I45" s="179">
        <f>IFERROR(VLOOKUP(A45,[3]rptBudgetaryBudgetCrossOrganiza!$A$2:$M$411,5,FALSE),"0")</f>
        <v>0</v>
      </c>
      <c r="J45" s="179">
        <f>IFERROR(VLOOKUP(A45,[3]rptBudgetaryBudgetCrossOrganiza!$A$2:$M$411,7,FALSE),"0")</f>
        <v>0</v>
      </c>
      <c r="K45" s="195"/>
      <c r="L45" s="179"/>
      <c r="M45" s="179"/>
      <c r="N45" s="179">
        <f>IFERROR(VLOOKUP(A45,[3]rptBudgetaryBudgetCrossOrganiza!$A$2:$M$411,10,FALSE),"0")</f>
        <v>0</v>
      </c>
      <c r="O45" s="179">
        <v>0</v>
      </c>
      <c r="P45" s="158"/>
      <c r="R45" s="159">
        <v>0</v>
      </c>
      <c r="S45" s="159">
        <v>0</v>
      </c>
      <c r="T45" s="168"/>
      <c r="U45" s="168"/>
      <c r="V45" s="168"/>
      <c r="W45" s="159">
        <v>0</v>
      </c>
      <c r="X45" s="159">
        <v>0</v>
      </c>
      <c r="Y45" s="160"/>
      <c r="AA45" s="161">
        <v>0</v>
      </c>
      <c r="AB45" s="161">
        <v>0</v>
      </c>
      <c r="AC45" s="169"/>
      <c r="AD45" s="169"/>
      <c r="AE45" s="169"/>
      <c r="AF45" s="161">
        <v>0</v>
      </c>
      <c r="AG45" s="161">
        <v>0</v>
      </c>
      <c r="AH45" s="163"/>
      <c r="AJ45" s="164">
        <v>0</v>
      </c>
      <c r="AK45" s="164">
        <v>0</v>
      </c>
      <c r="AL45" s="164"/>
      <c r="AM45" s="165">
        <f>IFERROR(VLOOKUP(A45,[4]rptBudgetaryBudgetCrossOrganiza!$A$384:$O$794,13,FALSE),"0")</f>
        <v>0</v>
      </c>
      <c r="AN45" s="170"/>
      <c r="AO45" s="170"/>
      <c r="AP45" s="171"/>
      <c r="AQ45" s="164"/>
      <c r="AR45" s="166"/>
      <c r="AS45" s="209"/>
      <c r="AT45" s="172"/>
      <c r="AU45" s="173"/>
      <c r="AV45" s="174"/>
      <c r="AW45" s="174"/>
      <c r="AX45" s="174"/>
      <c r="AY45" s="174"/>
      <c r="AZ45" s="174"/>
      <c r="BA45" s="174"/>
      <c r="BB45" s="176"/>
    </row>
    <row r="46" spans="1:54" hidden="1" x14ac:dyDescent="0.25">
      <c r="A46" s="120" t="s">
        <v>1778</v>
      </c>
      <c r="B46" s="177" t="s">
        <v>1450</v>
      </c>
      <c r="C46" s="156" t="str">
        <f t="shared" si="4"/>
        <v>100.11</v>
      </c>
      <c r="D46" s="156" t="str">
        <f t="shared" si="5"/>
        <v>001</v>
      </c>
      <c r="E46" s="157" t="str">
        <f t="shared" si="6"/>
        <v>6200.08</v>
      </c>
      <c r="F46" s="157">
        <f>VLOOKUP(E46,'Projections Cheat Sheet'!$A$3:$B$536,2,FALSE)</f>
        <v>6</v>
      </c>
      <c r="G46" s="157" t="str">
        <f>VLOOKUP(F46,'Projections Cheat Sheet'!$B$8:$C$196,2,FALSE)</f>
        <v>Zero</v>
      </c>
      <c r="H46" s="157" t="s">
        <v>1393</v>
      </c>
      <c r="I46" s="179">
        <f>IFERROR(VLOOKUP(A46,[3]rptBudgetaryBudgetCrossOrganiza!$A$2:$M$411,5,FALSE),"0")</f>
        <v>6000</v>
      </c>
      <c r="J46" s="179">
        <f>IFERROR(VLOOKUP(A46,[3]rptBudgetaryBudgetCrossOrganiza!$A$2:$M$411,7,FALSE),"0")</f>
        <v>7298</v>
      </c>
      <c r="K46" s="195"/>
      <c r="L46" s="179"/>
      <c r="M46" s="179"/>
      <c r="N46" s="179">
        <f>IFERROR(VLOOKUP(A46,[3]rptBudgetaryBudgetCrossOrganiza!$A$2:$M$411,10,FALSE),"0")</f>
        <v>7020.72</v>
      </c>
      <c r="O46" s="179">
        <v>7020.72</v>
      </c>
      <c r="P46" s="158"/>
      <c r="R46" s="159">
        <v>7400</v>
      </c>
      <c r="S46" s="159">
        <v>7400</v>
      </c>
      <c r="T46" s="168"/>
      <c r="U46" s="168"/>
      <c r="V46" s="168"/>
      <c r="W46" s="159">
        <v>4995.8999999999996</v>
      </c>
      <c r="X46" s="159">
        <v>4995.8999999999996</v>
      </c>
      <c r="Y46" s="160"/>
      <c r="AA46" s="161">
        <v>7400</v>
      </c>
      <c r="AB46" s="161">
        <v>7400</v>
      </c>
      <c r="AC46" s="169"/>
      <c r="AD46" s="169"/>
      <c r="AE46" s="169"/>
      <c r="AF46" s="161">
        <v>2384.41</v>
      </c>
      <c r="AG46" s="161">
        <v>2384.41</v>
      </c>
      <c r="AH46" s="163"/>
      <c r="AJ46" s="164">
        <v>7400</v>
      </c>
      <c r="AK46" s="164">
        <v>7400</v>
      </c>
      <c r="AL46" s="164"/>
      <c r="AM46" s="165">
        <f>IFERROR(VLOOKUP(A46,[4]rptBudgetaryBudgetCrossOrganiza!$A$384:$O$794,13,FALSE),"0")</f>
        <v>739.8</v>
      </c>
      <c r="AN46" s="170"/>
      <c r="AO46" s="170"/>
      <c r="AP46" s="171"/>
      <c r="AQ46" s="164"/>
      <c r="AR46" s="166"/>
      <c r="AS46" s="209"/>
      <c r="AT46" s="172"/>
      <c r="AU46" s="173"/>
      <c r="AV46" s="174"/>
      <c r="AW46" s="174"/>
      <c r="AX46" s="174"/>
      <c r="AY46" s="174"/>
      <c r="AZ46" s="174"/>
      <c r="BA46" s="174"/>
      <c r="BB46" s="176"/>
    </row>
    <row r="47" spans="1:54" hidden="1" x14ac:dyDescent="0.25">
      <c r="A47" s="120" t="s">
        <v>1786</v>
      </c>
      <c r="B47" s="177" t="s">
        <v>1451</v>
      </c>
      <c r="C47" s="156" t="str">
        <f t="shared" si="4"/>
        <v>100.11</v>
      </c>
      <c r="D47" s="156" t="str">
        <f t="shared" si="5"/>
        <v>001</v>
      </c>
      <c r="E47" s="157" t="str">
        <f t="shared" si="6"/>
        <v>6200.09</v>
      </c>
      <c r="F47" s="157">
        <f>VLOOKUP(E47,'Projections Cheat Sheet'!$A$3:$B$536,2,FALSE)</f>
        <v>6</v>
      </c>
      <c r="G47" s="157" t="str">
        <f>VLOOKUP(F47,'Projections Cheat Sheet'!$B$8:$C$196,2,FALSE)</f>
        <v>Zero</v>
      </c>
      <c r="H47" s="157" t="s">
        <v>1393</v>
      </c>
      <c r="I47" s="179">
        <f>IFERROR(VLOOKUP(A47,[3]rptBudgetaryBudgetCrossOrganiza!$A$2:$M$411,5,FALSE),"0")</f>
        <v>7500</v>
      </c>
      <c r="J47" s="179">
        <f>IFERROR(VLOOKUP(A47,[3]rptBudgetaryBudgetCrossOrganiza!$A$2:$M$411,7,FALSE),"0")</f>
        <v>7500</v>
      </c>
      <c r="K47" s="195"/>
      <c r="L47" s="179"/>
      <c r="M47" s="179"/>
      <c r="N47" s="179">
        <f>IFERROR(VLOOKUP(A47,[3]rptBudgetaryBudgetCrossOrganiza!$A$2:$M$411,10,FALSE),"0")</f>
        <v>7500</v>
      </c>
      <c r="O47" s="179">
        <v>7500</v>
      </c>
      <c r="P47" s="158"/>
      <c r="R47" s="159">
        <v>0</v>
      </c>
      <c r="S47" s="159">
        <v>0</v>
      </c>
      <c r="T47" s="168"/>
      <c r="U47" s="168"/>
      <c r="V47" s="168"/>
      <c r="W47" s="159">
        <v>0</v>
      </c>
      <c r="X47" s="159">
        <v>0</v>
      </c>
      <c r="Y47" s="160"/>
      <c r="AA47" s="161">
        <v>0</v>
      </c>
      <c r="AB47" s="161">
        <v>0</v>
      </c>
      <c r="AC47" s="169"/>
      <c r="AD47" s="169"/>
      <c r="AE47" s="169"/>
      <c r="AF47" s="161">
        <v>0</v>
      </c>
      <c r="AG47" s="161">
        <v>0</v>
      </c>
      <c r="AH47" s="163"/>
      <c r="AJ47" s="164">
        <v>0</v>
      </c>
      <c r="AK47" s="164">
        <v>0</v>
      </c>
      <c r="AL47" s="164"/>
      <c r="AM47" s="165">
        <f>IFERROR(VLOOKUP(A47,[4]rptBudgetaryBudgetCrossOrganiza!$A$384:$O$794,13,FALSE),"0")</f>
        <v>0</v>
      </c>
      <c r="AN47" s="170"/>
      <c r="AO47" s="170"/>
      <c r="AP47" s="171"/>
      <c r="AQ47" s="164"/>
      <c r="AR47" s="166"/>
      <c r="AS47" s="209"/>
      <c r="AT47" s="172"/>
      <c r="AU47" s="173"/>
      <c r="AV47" s="174"/>
      <c r="AW47" s="174"/>
      <c r="AX47" s="174"/>
      <c r="AY47" s="174"/>
      <c r="AZ47" s="174"/>
      <c r="BA47" s="174"/>
      <c r="BB47" s="176"/>
    </row>
    <row r="48" spans="1:54" hidden="1" x14ac:dyDescent="0.25">
      <c r="A48" s="120" t="s">
        <v>1790</v>
      </c>
      <c r="B48" s="177" t="s">
        <v>1452</v>
      </c>
      <c r="C48" s="156" t="str">
        <f t="shared" si="4"/>
        <v>100.11</v>
      </c>
      <c r="D48" s="156" t="str">
        <f t="shared" si="5"/>
        <v>001</v>
      </c>
      <c r="E48" s="157" t="str">
        <f t="shared" si="6"/>
        <v>6210.01</v>
      </c>
      <c r="F48" s="157">
        <f>VLOOKUP(E48,'Projections Cheat Sheet'!$A$3:$B$536,2,FALSE)</f>
        <v>6</v>
      </c>
      <c r="G48" s="157" t="str">
        <f>VLOOKUP(F48,'Projections Cheat Sheet'!$B$8:$C$196,2,FALSE)</f>
        <v>Zero</v>
      </c>
      <c r="H48" s="157" t="s">
        <v>1393</v>
      </c>
      <c r="I48" s="179">
        <f>IFERROR(VLOOKUP(A48,[3]rptBudgetaryBudgetCrossOrganiza!$A$2:$M$411,5,FALSE),"0")</f>
        <v>3000</v>
      </c>
      <c r="J48" s="179">
        <f>IFERROR(VLOOKUP(A48,[3]rptBudgetaryBudgetCrossOrganiza!$A$2:$M$411,7,FALSE),"0")</f>
        <v>3000</v>
      </c>
      <c r="K48" s="195"/>
      <c r="L48" s="179"/>
      <c r="M48" s="179"/>
      <c r="N48" s="179">
        <f>IFERROR(VLOOKUP(A48,[3]rptBudgetaryBudgetCrossOrganiza!$A$2:$M$411,10,FALSE),"0")</f>
        <v>2186.71</v>
      </c>
      <c r="O48" s="179">
        <v>2186.71</v>
      </c>
      <c r="P48" s="158"/>
      <c r="R48" s="159">
        <v>3000</v>
      </c>
      <c r="S48" s="159">
        <v>3000</v>
      </c>
      <c r="T48" s="168"/>
      <c r="U48" s="168"/>
      <c r="V48" s="168"/>
      <c r="W48" s="159">
        <v>2109.5300000000002</v>
      </c>
      <c r="X48" s="159">
        <v>2109.5300000000002</v>
      </c>
      <c r="Y48" s="160"/>
      <c r="AA48" s="161">
        <v>3000</v>
      </c>
      <c r="AB48" s="161">
        <v>3000</v>
      </c>
      <c r="AC48" s="169"/>
      <c r="AD48" s="169"/>
      <c r="AE48" s="169"/>
      <c r="AF48" s="161">
        <v>872.57</v>
      </c>
      <c r="AG48" s="161">
        <v>872.57</v>
      </c>
      <c r="AH48" s="163"/>
      <c r="AJ48" s="164">
        <v>3000</v>
      </c>
      <c r="AK48" s="164">
        <v>3000</v>
      </c>
      <c r="AL48" s="164"/>
      <c r="AM48" s="165">
        <f>IFERROR(VLOOKUP(A48,[4]rptBudgetaryBudgetCrossOrganiza!$A$384:$O$794,13,FALSE),"0")</f>
        <v>0</v>
      </c>
      <c r="AN48" s="170"/>
      <c r="AO48" s="170"/>
      <c r="AP48" s="171"/>
      <c r="AQ48" s="164"/>
      <c r="AR48" s="166"/>
      <c r="AS48" s="209"/>
      <c r="AT48" s="172"/>
      <c r="AU48" s="173"/>
      <c r="AV48" s="174"/>
      <c r="AW48" s="174"/>
      <c r="AX48" s="174"/>
      <c r="AY48" s="174"/>
      <c r="AZ48" s="174"/>
      <c r="BA48" s="174"/>
      <c r="BB48" s="176"/>
    </row>
    <row r="49" spans="1:54" hidden="1" x14ac:dyDescent="0.25">
      <c r="A49" s="120" t="s">
        <v>1794</v>
      </c>
      <c r="B49" s="177" t="s">
        <v>1453</v>
      </c>
      <c r="C49" s="156" t="str">
        <f t="shared" si="4"/>
        <v>100.11</v>
      </c>
      <c r="D49" s="156" t="str">
        <f t="shared" si="5"/>
        <v>001</v>
      </c>
      <c r="E49" s="157" t="str">
        <f t="shared" si="6"/>
        <v>6210.02</v>
      </c>
      <c r="F49" s="157">
        <f>VLOOKUP(E49,'Projections Cheat Sheet'!$A$3:$B$536,2,FALSE)</f>
        <v>6</v>
      </c>
      <c r="G49" s="157" t="str">
        <f>VLOOKUP(F49,'Projections Cheat Sheet'!$B$8:$C$196,2,FALSE)</f>
        <v>Zero</v>
      </c>
      <c r="H49" s="157" t="s">
        <v>1393</v>
      </c>
      <c r="I49" s="179">
        <f>IFERROR(VLOOKUP(A49,[3]rptBudgetaryBudgetCrossOrganiza!$A$2:$M$411,5,FALSE),"0")</f>
        <v>0</v>
      </c>
      <c r="J49" s="179">
        <f>IFERROR(VLOOKUP(A49,[3]rptBudgetaryBudgetCrossOrganiza!$A$2:$M$411,7,FALSE),"0")</f>
        <v>0</v>
      </c>
      <c r="K49" s="195"/>
      <c r="L49" s="179"/>
      <c r="M49" s="179"/>
      <c r="N49" s="179">
        <f>IFERROR(VLOOKUP(A49,[3]rptBudgetaryBudgetCrossOrganiza!$A$2:$M$411,10,FALSE),"0")</f>
        <v>0</v>
      </c>
      <c r="O49" s="179">
        <v>0</v>
      </c>
      <c r="P49" s="158"/>
      <c r="R49" s="159">
        <v>0</v>
      </c>
      <c r="S49" s="159">
        <v>0</v>
      </c>
      <c r="T49" s="168"/>
      <c r="U49" s="168"/>
      <c r="V49" s="168"/>
      <c r="W49" s="159">
        <v>0</v>
      </c>
      <c r="X49" s="159">
        <v>0</v>
      </c>
      <c r="Y49" s="160"/>
      <c r="AA49" s="161">
        <v>0</v>
      </c>
      <c r="AB49" s="161">
        <v>0</v>
      </c>
      <c r="AC49" s="169"/>
      <c r="AD49" s="169"/>
      <c r="AE49" s="169"/>
      <c r="AF49" s="161">
        <v>0</v>
      </c>
      <c r="AG49" s="161">
        <v>0</v>
      </c>
      <c r="AH49" s="163"/>
      <c r="AJ49" s="164">
        <v>0</v>
      </c>
      <c r="AK49" s="164">
        <v>0</v>
      </c>
      <c r="AL49" s="164"/>
      <c r="AM49" s="165">
        <f>IFERROR(VLOOKUP(A49,[4]rptBudgetaryBudgetCrossOrganiza!$A$384:$O$794,13,FALSE),"0")</f>
        <v>0</v>
      </c>
      <c r="AN49" s="170"/>
      <c r="AO49" s="170"/>
      <c r="AP49" s="171"/>
      <c r="AQ49" s="164"/>
      <c r="AR49" s="166"/>
      <c r="AS49" s="209"/>
      <c r="AT49" s="172"/>
      <c r="AU49" s="173"/>
      <c r="AV49" s="174"/>
      <c r="AW49" s="174"/>
      <c r="AX49" s="174"/>
      <c r="AY49" s="174"/>
      <c r="AZ49" s="174"/>
      <c r="BA49" s="174"/>
      <c r="BB49" s="176"/>
    </row>
    <row r="50" spans="1:54" hidden="1" x14ac:dyDescent="0.25">
      <c r="A50" s="120" t="s">
        <v>1797</v>
      </c>
      <c r="B50" s="177" t="s">
        <v>1454</v>
      </c>
      <c r="C50" s="156" t="str">
        <f t="shared" si="4"/>
        <v>100.11</v>
      </c>
      <c r="D50" s="156" t="str">
        <f t="shared" si="5"/>
        <v>001</v>
      </c>
      <c r="E50" s="157" t="str">
        <f t="shared" si="6"/>
        <v>6210.03</v>
      </c>
      <c r="F50" s="157">
        <f>VLOOKUP(E50,'Projections Cheat Sheet'!$A$3:$B$536,2,FALSE)</f>
        <v>6</v>
      </c>
      <c r="G50" s="157" t="str">
        <f>VLOOKUP(F50,'Projections Cheat Sheet'!$B$8:$C$196,2,FALSE)</f>
        <v>Zero</v>
      </c>
      <c r="H50" s="157" t="s">
        <v>1393</v>
      </c>
      <c r="I50" s="179">
        <f>IFERROR(VLOOKUP(A50,[3]rptBudgetaryBudgetCrossOrganiza!$A$2:$M$411,5,FALSE),"0")</f>
        <v>0</v>
      </c>
      <c r="J50" s="179">
        <f>IFERROR(VLOOKUP(A50,[3]rptBudgetaryBudgetCrossOrganiza!$A$2:$M$411,7,FALSE),"0")</f>
        <v>0</v>
      </c>
      <c r="K50" s="195"/>
      <c r="L50" s="179"/>
      <c r="M50" s="179"/>
      <c r="N50" s="179">
        <f>IFERROR(VLOOKUP(A50,[3]rptBudgetaryBudgetCrossOrganiza!$A$2:$M$411,10,FALSE),"0")</f>
        <v>0</v>
      </c>
      <c r="O50" s="179">
        <v>0</v>
      </c>
      <c r="P50" s="158"/>
      <c r="R50" s="159">
        <v>0</v>
      </c>
      <c r="S50" s="159">
        <v>0</v>
      </c>
      <c r="T50" s="168"/>
      <c r="U50" s="168"/>
      <c r="V50" s="168"/>
      <c r="W50" s="159">
        <v>0</v>
      </c>
      <c r="X50" s="159">
        <v>0</v>
      </c>
      <c r="Y50" s="160"/>
      <c r="AA50" s="161">
        <v>0</v>
      </c>
      <c r="AB50" s="161">
        <v>0</v>
      </c>
      <c r="AC50" s="169"/>
      <c r="AD50" s="169"/>
      <c r="AE50" s="169"/>
      <c r="AF50" s="161">
        <v>0</v>
      </c>
      <c r="AG50" s="161">
        <v>0</v>
      </c>
      <c r="AH50" s="163"/>
      <c r="AJ50" s="164">
        <v>0</v>
      </c>
      <c r="AK50" s="164">
        <v>0</v>
      </c>
      <c r="AL50" s="164"/>
      <c r="AM50" s="165">
        <f>IFERROR(VLOOKUP(A50,[4]rptBudgetaryBudgetCrossOrganiza!$A$384:$O$794,13,FALSE),"0")</f>
        <v>0</v>
      </c>
      <c r="AN50" s="170"/>
      <c r="AO50" s="170"/>
      <c r="AP50" s="171"/>
      <c r="AQ50" s="164"/>
      <c r="AR50" s="166"/>
      <c r="AS50" s="209"/>
      <c r="AT50" s="172"/>
      <c r="AU50" s="173"/>
      <c r="AV50" s="174"/>
      <c r="AW50" s="174"/>
      <c r="AX50" s="174"/>
      <c r="AY50" s="174"/>
      <c r="AZ50" s="174"/>
      <c r="BA50" s="174"/>
      <c r="BB50" s="176"/>
    </row>
    <row r="51" spans="1:54" hidden="1" x14ac:dyDescent="0.25">
      <c r="A51" s="120" t="s">
        <v>1800</v>
      </c>
      <c r="B51" s="177" t="s">
        <v>1455</v>
      </c>
      <c r="C51" s="156" t="str">
        <f t="shared" si="4"/>
        <v>100.11</v>
      </c>
      <c r="D51" s="156" t="str">
        <f t="shared" si="5"/>
        <v>001</v>
      </c>
      <c r="E51" s="157" t="str">
        <f t="shared" si="6"/>
        <v>6210.04</v>
      </c>
      <c r="F51" s="157">
        <f>VLOOKUP(E51,'Projections Cheat Sheet'!$A$3:$B$536,2,FALSE)</f>
        <v>6</v>
      </c>
      <c r="G51" s="157" t="str">
        <f>VLOOKUP(F51,'Projections Cheat Sheet'!$B$8:$C$196,2,FALSE)</f>
        <v>Zero</v>
      </c>
      <c r="H51" s="157" t="s">
        <v>1393</v>
      </c>
      <c r="I51" s="179">
        <f>IFERROR(VLOOKUP(A51,[3]rptBudgetaryBudgetCrossOrganiza!$A$2:$M$411,5,FALSE),"0")</f>
        <v>0</v>
      </c>
      <c r="J51" s="179">
        <f>IFERROR(VLOOKUP(A51,[3]rptBudgetaryBudgetCrossOrganiza!$A$2:$M$411,7,FALSE),"0")</f>
        <v>0</v>
      </c>
      <c r="K51" s="195"/>
      <c r="L51" s="179"/>
      <c r="M51" s="179"/>
      <c r="N51" s="179">
        <f>IFERROR(VLOOKUP(A51,[3]rptBudgetaryBudgetCrossOrganiza!$A$2:$M$411,10,FALSE),"0")</f>
        <v>0</v>
      </c>
      <c r="O51" s="179">
        <v>0</v>
      </c>
      <c r="P51" s="158"/>
      <c r="R51" s="159">
        <v>0</v>
      </c>
      <c r="S51" s="159">
        <v>0</v>
      </c>
      <c r="T51" s="168"/>
      <c r="U51" s="168"/>
      <c r="V51" s="168"/>
      <c r="W51" s="159">
        <v>0</v>
      </c>
      <c r="X51" s="159">
        <v>0</v>
      </c>
      <c r="Y51" s="160"/>
      <c r="AA51" s="161">
        <v>0</v>
      </c>
      <c r="AB51" s="161">
        <v>0</v>
      </c>
      <c r="AC51" s="169"/>
      <c r="AD51" s="169"/>
      <c r="AE51" s="169"/>
      <c r="AF51" s="161">
        <v>0</v>
      </c>
      <c r="AG51" s="161">
        <v>0</v>
      </c>
      <c r="AH51" s="163"/>
      <c r="AJ51" s="164">
        <v>0</v>
      </c>
      <c r="AK51" s="164">
        <v>0</v>
      </c>
      <c r="AL51" s="164"/>
      <c r="AM51" s="165">
        <f>IFERROR(VLOOKUP(A51,[4]rptBudgetaryBudgetCrossOrganiza!$A$384:$O$794,13,FALSE),"0")</f>
        <v>0</v>
      </c>
      <c r="AN51" s="170"/>
      <c r="AO51" s="170"/>
      <c r="AP51" s="171"/>
      <c r="AQ51" s="164"/>
      <c r="AR51" s="166"/>
      <c r="AS51" s="209"/>
      <c r="AT51" s="172"/>
      <c r="AU51" s="173"/>
      <c r="AV51" s="174"/>
      <c r="AW51" s="174"/>
      <c r="AX51" s="174"/>
      <c r="AY51" s="174"/>
      <c r="AZ51" s="174"/>
      <c r="BA51" s="174"/>
      <c r="BB51" s="176"/>
    </row>
    <row r="52" spans="1:54" hidden="1" x14ac:dyDescent="0.25">
      <c r="A52" s="120" t="s">
        <v>1803</v>
      </c>
      <c r="B52" s="177" t="s">
        <v>1456</v>
      </c>
      <c r="C52" s="156" t="str">
        <f t="shared" si="4"/>
        <v>100.11</v>
      </c>
      <c r="D52" s="156" t="str">
        <f t="shared" si="5"/>
        <v>001</v>
      </c>
      <c r="E52" s="157" t="str">
        <f t="shared" si="6"/>
        <v>6210.05</v>
      </c>
      <c r="F52" s="157">
        <f>VLOOKUP(E52,'Projections Cheat Sheet'!$A$3:$B$536,2,FALSE)</f>
        <v>6</v>
      </c>
      <c r="G52" s="157" t="str">
        <f>VLOOKUP(F52,'Projections Cheat Sheet'!$B$8:$C$196,2,FALSE)</f>
        <v>Zero</v>
      </c>
      <c r="H52" s="157" t="s">
        <v>1393</v>
      </c>
      <c r="I52" s="179">
        <f>IFERROR(VLOOKUP(A52,[3]rptBudgetaryBudgetCrossOrganiza!$A$2:$M$411,5,FALSE),"0")</f>
        <v>0</v>
      </c>
      <c r="J52" s="179">
        <f>IFERROR(VLOOKUP(A52,[3]rptBudgetaryBudgetCrossOrganiza!$A$2:$M$411,7,FALSE),"0")</f>
        <v>0</v>
      </c>
      <c r="K52" s="195"/>
      <c r="L52" s="179"/>
      <c r="M52" s="179"/>
      <c r="N52" s="179">
        <f>IFERROR(VLOOKUP(A52,[3]rptBudgetaryBudgetCrossOrganiza!$A$2:$M$411,10,FALSE),"0")</f>
        <v>0</v>
      </c>
      <c r="O52" s="179">
        <v>0</v>
      </c>
      <c r="P52" s="158"/>
      <c r="R52" s="159">
        <v>0</v>
      </c>
      <c r="S52" s="159">
        <v>0</v>
      </c>
      <c r="T52" s="168"/>
      <c r="U52" s="168"/>
      <c r="V52" s="168"/>
      <c r="W52" s="159">
        <v>0</v>
      </c>
      <c r="X52" s="159">
        <v>0</v>
      </c>
      <c r="Y52" s="160"/>
      <c r="AA52" s="161">
        <v>0</v>
      </c>
      <c r="AB52" s="161">
        <v>0</v>
      </c>
      <c r="AC52" s="169"/>
      <c r="AD52" s="169"/>
      <c r="AE52" s="169"/>
      <c r="AF52" s="161">
        <v>0</v>
      </c>
      <c r="AG52" s="161">
        <v>0</v>
      </c>
      <c r="AH52" s="163"/>
      <c r="AJ52" s="164">
        <v>0</v>
      </c>
      <c r="AK52" s="164">
        <v>0</v>
      </c>
      <c r="AL52" s="164"/>
      <c r="AM52" s="165">
        <f>IFERROR(VLOOKUP(A52,[4]rptBudgetaryBudgetCrossOrganiza!$A$384:$O$794,13,FALSE),"0")</f>
        <v>0</v>
      </c>
      <c r="AN52" s="170"/>
      <c r="AO52" s="170"/>
      <c r="AP52" s="171"/>
      <c r="AQ52" s="164"/>
      <c r="AR52" s="166"/>
      <c r="AS52" s="209"/>
      <c r="AT52" s="172"/>
      <c r="AU52" s="173"/>
      <c r="AV52" s="174"/>
      <c r="AW52" s="174"/>
      <c r="AX52" s="174"/>
      <c r="AY52" s="174"/>
      <c r="AZ52" s="174"/>
      <c r="BA52" s="174"/>
      <c r="BB52" s="176"/>
    </row>
    <row r="53" spans="1:54" hidden="1" x14ac:dyDescent="0.25">
      <c r="A53" s="120" t="s">
        <v>1806</v>
      </c>
      <c r="B53" s="177" t="s">
        <v>1457</v>
      </c>
      <c r="C53" s="156" t="str">
        <f t="shared" si="4"/>
        <v>100.11</v>
      </c>
      <c r="D53" s="156" t="str">
        <f t="shared" si="5"/>
        <v>001</v>
      </c>
      <c r="E53" s="157" t="str">
        <f t="shared" si="6"/>
        <v>6210.06</v>
      </c>
      <c r="F53" s="157">
        <f>VLOOKUP(E53,'Projections Cheat Sheet'!$A$3:$B$536,2,FALSE)</f>
        <v>6</v>
      </c>
      <c r="G53" s="157" t="str">
        <f>VLOOKUP(F53,'Projections Cheat Sheet'!$B$8:$C$196,2,FALSE)</f>
        <v>Zero</v>
      </c>
      <c r="H53" s="157" t="s">
        <v>1393</v>
      </c>
      <c r="I53" s="179">
        <f>IFERROR(VLOOKUP(A53,[3]rptBudgetaryBudgetCrossOrganiza!$A$2:$M$411,5,FALSE),"0")</f>
        <v>2000</v>
      </c>
      <c r="J53" s="179">
        <f>IFERROR(VLOOKUP(A53,[3]rptBudgetaryBudgetCrossOrganiza!$A$2:$M$411,7,FALSE),"0")</f>
        <v>2000</v>
      </c>
      <c r="K53" s="195"/>
      <c r="L53" s="179"/>
      <c r="M53" s="179"/>
      <c r="N53" s="179">
        <f>IFERROR(VLOOKUP(A53,[3]rptBudgetaryBudgetCrossOrganiza!$A$2:$M$411,10,FALSE),"0")</f>
        <v>146.09</v>
      </c>
      <c r="O53" s="179">
        <v>146.09</v>
      </c>
      <c r="P53" s="158"/>
      <c r="R53" s="159">
        <v>2000</v>
      </c>
      <c r="S53" s="159">
        <v>2000</v>
      </c>
      <c r="T53" s="168"/>
      <c r="U53" s="168"/>
      <c r="V53" s="168"/>
      <c r="W53" s="159">
        <v>452.72</v>
      </c>
      <c r="X53" s="159">
        <v>452.72</v>
      </c>
      <c r="Y53" s="160"/>
      <c r="AA53" s="161">
        <v>2000</v>
      </c>
      <c r="AB53" s="161">
        <v>2000</v>
      </c>
      <c r="AC53" s="169"/>
      <c r="AD53" s="169"/>
      <c r="AE53" s="169"/>
      <c r="AF53" s="161">
        <v>0</v>
      </c>
      <c r="AG53" s="161">
        <v>0</v>
      </c>
      <c r="AH53" s="163"/>
      <c r="AJ53" s="164">
        <v>2000</v>
      </c>
      <c r="AK53" s="164">
        <v>2000</v>
      </c>
      <c r="AL53" s="164"/>
      <c r="AM53" s="165">
        <f>IFERROR(VLOOKUP(A53,[4]rptBudgetaryBudgetCrossOrganiza!$A$384:$O$794,13,FALSE),"0")</f>
        <v>0</v>
      </c>
      <c r="AN53" s="170"/>
      <c r="AO53" s="170"/>
      <c r="AP53" s="171"/>
      <c r="AQ53" s="164"/>
      <c r="AR53" s="166"/>
      <c r="AS53" s="209"/>
      <c r="AT53" s="172"/>
      <c r="AU53" s="173"/>
      <c r="AV53" s="174"/>
      <c r="AW53" s="174"/>
      <c r="AX53" s="174"/>
      <c r="AY53" s="174"/>
      <c r="AZ53" s="174"/>
      <c r="BA53" s="174"/>
      <c r="BB53" s="176"/>
    </row>
    <row r="54" spans="1:54" hidden="1" x14ac:dyDescent="0.25">
      <c r="A54" s="120" t="s">
        <v>1807</v>
      </c>
      <c r="B54" s="177" t="s">
        <v>1458</v>
      </c>
      <c r="C54" s="156" t="str">
        <f t="shared" si="4"/>
        <v>100.11</v>
      </c>
      <c r="D54" s="156" t="str">
        <f t="shared" si="5"/>
        <v>001</v>
      </c>
      <c r="E54" s="157" t="str">
        <f t="shared" si="6"/>
        <v>6210.09</v>
      </c>
      <c r="F54" s="157">
        <f>VLOOKUP(E54,'Projections Cheat Sheet'!$A$3:$B$536,2,FALSE)</f>
        <v>6</v>
      </c>
      <c r="G54" s="157" t="str">
        <f>VLOOKUP(F54,'Projections Cheat Sheet'!$B$8:$C$196,2,FALSE)</f>
        <v>Zero</v>
      </c>
      <c r="H54" s="157" t="s">
        <v>1393</v>
      </c>
      <c r="I54" s="179">
        <f>IFERROR(VLOOKUP(A54,[3]rptBudgetaryBudgetCrossOrganiza!$A$2:$M$411,5,FALSE),"0")</f>
        <v>0</v>
      </c>
      <c r="J54" s="179">
        <f>IFERROR(VLOOKUP(A54,[3]rptBudgetaryBudgetCrossOrganiza!$A$2:$M$411,7,FALSE),"0")</f>
        <v>0</v>
      </c>
      <c r="K54" s="195"/>
      <c r="L54" s="179"/>
      <c r="M54" s="179"/>
      <c r="N54" s="179">
        <f>IFERROR(VLOOKUP(A54,[3]rptBudgetaryBudgetCrossOrganiza!$A$2:$M$411,10,FALSE),"0")</f>
        <v>0</v>
      </c>
      <c r="O54" s="179">
        <v>0</v>
      </c>
      <c r="P54" s="158"/>
      <c r="R54" s="159">
        <v>0</v>
      </c>
      <c r="S54" s="159">
        <v>0</v>
      </c>
      <c r="T54" s="168"/>
      <c r="U54" s="168"/>
      <c r="V54" s="168"/>
      <c r="W54" s="159">
        <v>0</v>
      </c>
      <c r="X54" s="159">
        <v>0</v>
      </c>
      <c r="Y54" s="160"/>
      <c r="AA54" s="161">
        <v>0</v>
      </c>
      <c r="AB54" s="161">
        <v>0</v>
      </c>
      <c r="AC54" s="169"/>
      <c r="AD54" s="169"/>
      <c r="AE54" s="169"/>
      <c r="AF54" s="161">
        <v>0</v>
      </c>
      <c r="AG54" s="161">
        <v>0</v>
      </c>
      <c r="AH54" s="163"/>
      <c r="AJ54" s="164">
        <v>0</v>
      </c>
      <c r="AK54" s="164">
        <v>0</v>
      </c>
      <c r="AL54" s="164"/>
      <c r="AM54" s="165">
        <f>IFERROR(VLOOKUP(A54,[4]rptBudgetaryBudgetCrossOrganiza!$A$384:$O$794,13,FALSE),"0")</f>
        <v>0</v>
      </c>
      <c r="AN54" s="170"/>
      <c r="AO54" s="170"/>
      <c r="AP54" s="171"/>
      <c r="AQ54" s="164"/>
      <c r="AR54" s="166"/>
      <c r="AS54" s="209"/>
      <c r="AT54" s="172"/>
      <c r="AU54" s="173"/>
      <c r="AV54" s="174"/>
      <c r="AW54" s="174"/>
      <c r="AX54" s="174"/>
      <c r="AY54" s="174"/>
      <c r="AZ54" s="174"/>
      <c r="BA54" s="174"/>
      <c r="BB54" s="176"/>
    </row>
    <row r="55" spans="1:54" hidden="1" x14ac:dyDescent="0.25">
      <c r="A55" s="120" t="s">
        <v>1809</v>
      </c>
      <c r="B55" s="177" t="s">
        <v>1459</v>
      </c>
      <c r="C55" s="156" t="str">
        <f t="shared" si="4"/>
        <v>100.11</v>
      </c>
      <c r="D55" s="156" t="str">
        <f t="shared" si="5"/>
        <v>001</v>
      </c>
      <c r="E55" s="157" t="str">
        <f t="shared" si="6"/>
        <v>6210.10</v>
      </c>
      <c r="F55" s="157">
        <f>VLOOKUP(E55,'Projections Cheat Sheet'!$A$3:$B$536,2,FALSE)</f>
        <v>6</v>
      </c>
      <c r="G55" s="157" t="str">
        <f>VLOOKUP(F55,'Projections Cheat Sheet'!$B$8:$C$196,2,FALSE)</f>
        <v>Zero</v>
      </c>
      <c r="H55" s="157" t="s">
        <v>1393</v>
      </c>
      <c r="I55" s="179">
        <f>IFERROR(VLOOKUP(A55,[3]rptBudgetaryBudgetCrossOrganiza!$A$2:$M$411,5,FALSE),"0")</f>
        <v>0</v>
      </c>
      <c r="J55" s="179">
        <f>IFERROR(VLOOKUP(A55,[3]rptBudgetaryBudgetCrossOrganiza!$A$2:$M$411,7,FALSE),"0")</f>
        <v>0</v>
      </c>
      <c r="K55" s="195"/>
      <c r="L55" s="179"/>
      <c r="M55" s="179"/>
      <c r="N55" s="179">
        <f>IFERROR(VLOOKUP(A55,[3]rptBudgetaryBudgetCrossOrganiza!$A$2:$M$411,10,FALSE),"0")</f>
        <v>0</v>
      </c>
      <c r="O55" s="179">
        <v>0</v>
      </c>
      <c r="P55" s="158"/>
      <c r="R55" s="159">
        <v>0</v>
      </c>
      <c r="S55" s="159">
        <v>0</v>
      </c>
      <c r="T55" s="168"/>
      <c r="U55" s="168"/>
      <c r="V55" s="168"/>
      <c r="W55" s="159">
        <v>0</v>
      </c>
      <c r="X55" s="159">
        <v>0</v>
      </c>
      <c r="Y55" s="160"/>
      <c r="AA55" s="161">
        <v>0</v>
      </c>
      <c r="AB55" s="161">
        <v>0</v>
      </c>
      <c r="AC55" s="169"/>
      <c r="AD55" s="169"/>
      <c r="AE55" s="169"/>
      <c r="AF55" s="161">
        <v>0</v>
      </c>
      <c r="AG55" s="161">
        <v>0</v>
      </c>
      <c r="AH55" s="163"/>
      <c r="AJ55" s="164">
        <v>0</v>
      </c>
      <c r="AK55" s="164">
        <v>0</v>
      </c>
      <c r="AL55" s="164"/>
      <c r="AM55" s="165">
        <f>IFERROR(VLOOKUP(A55,[4]rptBudgetaryBudgetCrossOrganiza!$A$384:$O$794,13,FALSE),"0")</f>
        <v>0</v>
      </c>
      <c r="AN55" s="170"/>
      <c r="AO55" s="170"/>
      <c r="AP55" s="171"/>
      <c r="AQ55" s="164"/>
      <c r="AR55" s="166"/>
      <c r="AS55" s="209"/>
      <c r="AT55" s="172"/>
      <c r="AU55" s="173"/>
      <c r="AV55" s="174"/>
      <c r="AW55" s="174"/>
      <c r="AX55" s="174"/>
      <c r="AY55" s="174"/>
      <c r="AZ55" s="174"/>
      <c r="BA55" s="174"/>
      <c r="BB55" s="176"/>
    </row>
    <row r="56" spans="1:54" hidden="1" x14ac:dyDescent="0.25">
      <c r="A56" s="120" t="s">
        <v>1811</v>
      </c>
      <c r="B56" s="177" t="s">
        <v>1460</v>
      </c>
      <c r="C56" s="156" t="str">
        <f t="shared" si="4"/>
        <v>100.11</v>
      </c>
      <c r="D56" s="156" t="str">
        <f t="shared" si="5"/>
        <v>001</v>
      </c>
      <c r="E56" s="157" t="str">
        <f t="shared" si="6"/>
        <v>6210.11</v>
      </c>
      <c r="F56" s="157">
        <f>VLOOKUP(E56,'Projections Cheat Sheet'!$A$3:$B$536,2,FALSE)</f>
        <v>6</v>
      </c>
      <c r="G56" s="157" t="str">
        <f>VLOOKUP(F56,'Projections Cheat Sheet'!$B$8:$C$196,2,FALSE)</f>
        <v>Zero</v>
      </c>
      <c r="H56" s="157" t="s">
        <v>1393</v>
      </c>
      <c r="I56" s="179">
        <f>IFERROR(VLOOKUP(A56,[3]rptBudgetaryBudgetCrossOrganiza!$A$2:$M$411,5,FALSE),"0")</f>
        <v>0</v>
      </c>
      <c r="J56" s="179">
        <f>IFERROR(VLOOKUP(A56,[3]rptBudgetaryBudgetCrossOrganiza!$A$2:$M$411,7,FALSE),"0")</f>
        <v>0</v>
      </c>
      <c r="K56" s="195"/>
      <c r="L56" s="179"/>
      <c r="M56" s="179"/>
      <c r="N56" s="179">
        <f>IFERROR(VLOOKUP(A56,[3]rptBudgetaryBudgetCrossOrganiza!$A$2:$M$411,10,FALSE),"0")</f>
        <v>0</v>
      </c>
      <c r="O56" s="179">
        <v>0</v>
      </c>
      <c r="P56" s="158"/>
      <c r="R56" s="159">
        <v>0</v>
      </c>
      <c r="S56" s="159">
        <v>0</v>
      </c>
      <c r="T56" s="168"/>
      <c r="U56" s="168"/>
      <c r="V56" s="168"/>
      <c r="W56" s="159">
        <v>0</v>
      </c>
      <c r="X56" s="159">
        <v>0</v>
      </c>
      <c r="Y56" s="160"/>
      <c r="AA56" s="161">
        <v>0</v>
      </c>
      <c r="AB56" s="161">
        <v>0</v>
      </c>
      <c r="AC56" s="169"/>
      <c r="AD56" s="169"/>
      <c r="AE56" s="169"/>
      <c r="AF56" s="161">
        <v>0</v>
      </c>
      <c r="AG56" s="161">
        <v>0</v>
      </c>
      <c r="AH56" s="163"/>
      <c r="AJ56" s="164">
        <v>0</v>
      </c>
      <c r="AK56" s="164">
        <v>0</v>
      </c>
      <c r="AL56" s="164"/>
      <c r="AM56" s="165">
        <f>IFERROR(VLOOKUP(A56,[4]rptBudgetaryBudgetCrossOrganiza!$A$384:$O$794,13,FALSE),"0")</f>
        <v>0</v>
      </c>
      <c r="AN56" s="170"/>
      <c r="AO56" s="170"/>
      <c r="AP56" s="171"/>
      <c r="AQ56" s="164"/>
      <c r="AR56" s="166"/>
      <c r="AS56" s="209"/>
      <c r="AT56" s="172"/>
      <c r="AU56" s="173"/>
      <c r="AV56" s="174"/>
      <c r="AW56" s="174"/>
      <c r="AX56" s="174"/>
      <c r="AY56" s="174"/>
      <c r="AZ56" s="174"/>
      <c r="BA56" s="174"/>
      <c r="BB56" s="176"/>
    </row>
    <row r="57" spans="1:54" hidden="1" x14ac:dyDescent="0.25">
      <c r="A57" s="120" t="s">
        <v>1823</v>
      </c>
      <c r="B57" s="177" t="s">
        <v>1471</v>
      </c>
      <c r="C57" s="156" t="str">
        <f t="shared" si="4"/>
        <v>100.11</v>
      </c>
      <c r="D57" s="156" t="str">
        <f t="shared" si="5"/>
        <v>001</v>
      </c>
      <c r="E57" s="157" t="str">
        <f t="shared" si="6"/>
        <v>6300.01</v>
      </c>
      <c r="F57" s="157">
        <f>VLOOKUP(E57,'Projections Cheat Sheet'!$A$3:$B$536,2,FALSE)</f>
        <v>6</v>
      </c>
      <c r="G57" s="157" t="str">
        <f>VLOOKUP(F57,'Projections Cheat Sheet'!$B$8:$C$196,2,FALSE)</f>
        <v>Zero</v>
      </c>
      <c r="H57" s="157" t="s">
        <v>1393</v>
      </c>
      <c r="I57" s="179">
        <f>IFERROR(VLOOKUP(A57,[3]rptBudgetaryBudgetCrossOrganiza!$A$2:$M$411,5,FALSE),"0")</f>
        <v>4000</v>
      </c>
      <c r="J57" s="179">
        <f>IFERROR(VLOOKUP(A57,[3]rptBudgetaryBudgetCrossOrganiza!$A$2:$M$411,7,FALSE),"0")</f>
        <v>4000</v>
      </c>
      <c r="K57" s="195"/>
      <c r="L57" s="179"/>
      <c r="M57" s="179"/>
      <c r="N57" s="179">
        <f>IFERROR(VLOOKUP(A57,[3]rptBudgetaryBudgetCrossOrganiza!$A$2:$M$411,10,FALSE),"0")</f>
        <v>4328.8100000000004</v>
      </c>
      <c r="O57" s="179">
        <v>4328.8100000000004</v>
      </c>
      <c r="P57" s="158"/>
      <c r="R57" s="159">
        <v>4000</v>
      </c>
      <c r="S57" s="159">
        <v>4000</v>
      </c>
      <c r="T57" s="168"/>
      <c r="U57" s="168"/>
      <c r="V57" s="168"/>
      <c r="W57" s="159">
        <v>3096</v>
      </c>
      <c r="X57" s="159">
        <v>3096</v>
      </c>
      <c r="Y57" s="160"/>
      <c r="AA57" s="161">
        <v>4000</v>
      </c>
      <c r="AB57" s="161">
        <v>4000</v>
      </c>
      <c r="AC57" s="169"/>
      <c r="AD57" s="169"/>
      <c r="AE57" s="169"/>
      <c r="AF57" s="161">
        <v>3701</v>
      </c>
      <c r="AG57" s="161">
        <v>3701</v>
      </c>
      <c r="AH57" s="163"/>
      <c r="AJ57" s="164">
        <v>4000</v>
      </c>
      <c r="AK57" s="164">
        <v>4000</v>
      </c>
      <c r="AL57" s="164"/>
      <c r="AM57" s="165">
        <f>IFERROR(VLOOKUP(A57,[4]rptBudgetaryBudgetCrossOrganiza!$A$384:$O$794,13,FALSE),"0")</f>
        <v>443</v>
      </c>
      <c r="AN57" s="170"/>
      <c r="AO57" s="170"/>
      <c r="AP57" s="171"/>
      <c r="AQ57" s="164"/>
      <c r="AR57" s="166"/>
      <c r="AS57" s="209"/>
      <c r="AT57" s="172"/>
      <c r="AU57" s="173"/>
      <c r="AV57" s="174"/>
      <c r="AW57" s="174"/>
      <c r="AX57" s="174"/>
      <c r="AY57" s="174"/>
      <c r="AZ57" s="174"/>
      <c r="BA57" s="174"/>
      <c r="BB57" s="176"/>
    </row>
    <row r="58" spans="1:54" hidden="1" x14ac:dyDescent="0.25">
      <c r="A58" s="120" t="s">
        <v>1828</v>
      </c>
      <c r="B58" s="177" t="s">
        <v>1472</v>
      </c>
      <c r="C58" s="156" t="str">
        <f t="shared" si="4"/>
        <v>100.11</v>
      </c>
      <c r="D58" s="156" t="str">
        <f t="shared" si="5"/>
        <v>001</v>
      </c>
      <c r="E58" s="157" t="str">
        <f t="shared" si="6"/>
        <v>6300.02</v>
      </c>
      <c r="F58" s="157">
        <f>VLOOKUP(E58,'Projections Cheat Sheet'!$A$3:$B$536,2,FALSE)</f>
        <v>6</v>
      </c>
      <c r="G58" s="157" t="str">
        <f>VLOOKUP(F58,'Projections Cheat Sheet'!$B$8:$C$196,2,FALSE)</f>
        <v>Zero</v>
      </c>
      <c r="H58" s="157" t="s">
        <v>1393</v>
      </c>
      <c r="I58" s="179">
        <f>IFERROR(VLOOKUP(A58,[3]rptBudgetaryBudgetCrossOrganiza!$A$2:$M$411,5,FALSE),"0")</f>
        <v>0</v>
      </c>
      <c r="J58" s="179">
        <f>IFERROR(VLOOKUP(A58,[3]rptBudgetaryBudgetCrossOrganiza!$A$2:$M$411,7,FALSE),"0")</f>
        <v>0</v>
      </c>
      <c r="K58" s="195"/>
      <c r="L58" s="179"/>
      <c r="M58" s="179"/>
      <c r="N58" s="179">
        <f>IFERROR(VLOOKUP(A58,[3]rptBudgetaryBudgetCrossOrganiza!$A$2:$M$411,10,FALSE),"0")</f>
        <v>0</v>
      </c>
      <c r="O58" s="179">
        <v>0</v>
      </c>
      <c r="P58" s="158"/>
      <c r="R58" s="159">
        <v>0</v>
      </c>
      <c r="S58" s="159">
        <v>0</v>
      </c>
      <c r="T58" s="168"/>
      <c r="U58" s="168"/>
      <c r="V58" s="168"/>
      <c r="W58" s="159">
        <v>0</v>
      </c>
      <c r="X58" s="159">
        <v>0</v>
      </c>
      <c r="Y58" s="160"/>
      <c r="AA58" s="161">
        <v>0</v>
      </c>
      <c r="AB58" s="161">
        <v>0</v>
      </c>
      <c r="AC58" s="169"/>
      <c r="AD58" s="169"/>
      <c r="AE58" s="169"/>
      <c r="AF58" s="161">
        <v>0</v>
      </c>
      <c r="AG58" s="161">
        <v>0</v>
      </c>
      <c r="AH58" s="163"/>
      <c r="AJ58" s="164">
        <v>0</v>
      </c>
      <c r="AK58" s="164">
        <v>0</v>
      </c>
      <c r="AL58" s="164"/>
      <c r="AM58" s="165">
        <f>IFERROR(VLOOKUP(A58,[4]rptBudgetaryBudgetCrossOrganiza!$A$384:$O$794,13,FALSE),"0")</f>
        <v>0</v>
      </c>
      <c r="AN58" s="170"/>
      <c r="AO58" s="170"/>
      <c r="AP58" s="171"/>
      <c r="AQ58" s="164"/>
      <c r="AR58" s="166"/>
      <c r="AS58" s="209"/>
      <c r="AT58" s="172"/>
      <c r="AU58" s="173"/>
      <c r="AV58" s="174"/>
      <c r="AW58" s="174"/>
      <c r="AX58" s="174"/>
      <c r="AY58" s="174"/>
      <c r="AZ58" s="174"/>
      <c r="BA58" s="174"/>
      <c r="BB58" s="176"/>
    </row>
    <row r="59" spans="1:54" hidden="1" x14ac:dyDescent="0.25">
      <c r="A59" s="120" t="s">
        <v>1832</v>
      </c>
      <c r="B59" s="177" t="s">
        <v>1473</v>
      </c>
      <c r="C59" s="156" t="str">
        <f t="shared" si="4"/>
        <v>100.11</v>
      </c>
      <c r="D59" s="156" t="str">
        <f t="shared" si="5"/>
        <v>001</v>
      </c>
      <c r="E59" s="157" t="str">
        <f t="shared" si="6"/>
        <v>6350.01</v>
      </c>
      <c r="F59" s="157">
        <f>VLOOKUP(E59,'Projections Cheat Sheet'!$A$3:$B$536,2,FALSE)</f>
        <v>6</v>
      </c>
      <c r="G59" s="157" t="str">
        <f>VLOOKUP(F59,'Projections Cheat Sheet'!$B$8:$C$196,2,FALSE)</f>
        <v>Zero</v>
      </c>
      <c r="H59" s="157" t="s">
        <v>1393</v>
      </c>
      <c r="I59" s="179">
        <f>IFERROR(VLOOKUP(A59,[3]rptBudgetaryBudgetCrossOrganiza!$A$2:$M$411,5,FALSE),"0")</f>
        <v>11500</v>
      </c>
      <c r="J59" s="179">
        <f>IFERROR(VLOOKUP(A59,[3]rptBudgetaryBudgetCrossOrganiza!$A$2:$M$411,7,FALSE),"0")</f>
        <v>11500</v>
      </c>
      <c r="K59" s="195"/>
      <c r="L59" s="179"/>
      <c r="M59" s="179"/>
      <c r="N59" s="179">
        <f>IFERROR(VLOOKUP(A59,[3]rptBudgetaryBudgetCrossOrganiza!$A$2:$M$411,10,FALSE),"0")</f>
        <v>13678.86</v>
      </c>
      <c r="O59" s="179">
        <v>13678.86</v>
      </c>
      <c r="P59" s="158"/>
      <c r="R59" s="159">
        <v>12000</v>
      </c>
      <c r="S59" s="159">
        <v>12000</v>
      </c>
      <c r="T59" s="168"/>
      <c r="U59" s="168"/>
      <c r="V59" s="168"/>
      <c r="W59" s="159">
        <v>6425.54</v>
      </c>
      <c r="X59" s="159">
        <v>6425.54</v>
      </c>
      <c r="Y59" s="160"/>
      <c r="AA59" s="161">
        <v>12000</v>
      </c>
      <c r="AB59" s="161">
        <v>12000</v>
      </c>
      <c r="AC59" s="169"/>
      <c r="AD59" s="169"/>
      <c r="AE59" s="169"/>
      <c r="AF59" s="161">
        <v>11234.84</v>
      </c>
      <c r="AG59" s="161">
        <v>11234.84</v>
      </c>
      <c r="AH59" s="163"/>
      <c r="AJ59" s="164">
        <v>12000</v>
      </c>
      <c r="AK59" s="164">
        <v>12000</v>
      </c>
      <c r="AL59" s="164"/>
      <c r="AM59" s="165">
        <f>IFERROR(VLOOKUP(A59,[4]rptBudgetaryBudgetCrossOrganiza!$A$384:$O$794,13,FALSE),"0")</f>
        <v>934.75</v>
      </c>
      <c r="AN59" s="170"/>
      <c r="AO59" s="170"/>
      <c r="AP59" s="171"/>
      <c r="AQ59" s="164"/>
      <c r="AR59" s="166"/>
      <c r="AS59" s="209"/>
      <c r="AT59" s="172"/>
      <c r="AU59" s="173"/>
      <c r="AV59" s="174"/>
      <c r="AW59" s="174"/>
      <c r="AX59" s="174"/>
      <c r="AY59" s="174"/>
      <c r="AZ59" s="174"/>
      <c r="BA59" s="174"/>
      <c r="BB59" s="176"/>
    </row>
    <row r="60" spans="1:54" hidden="1" x14ac:dyDescent="0.25">
      <c r="A60" s="120" t="s">
        <v>1836</v>
      </c>
      <c r="B60" s="177" t="s">
        <v>1475</v>
      </c>
      <c r="C60" s="156" t="str">
        <f t="shared" si="4"/>
        <v>100.11</v>
      </c>
      <c r="D60" s="156" t="str">
        <f t="shared" si="5"/>
        <v>001</v>
      </c>
      <c r="E60" s="157" t="str">
        <f t="shared" si="6"/>
        <v>6400.01</v>
      </c>
      <c r="F60" s="157">
        <f>VLOOKUP(E60,'Projections Cheat Sheet'!$A$3:$B$536,2,FALSE)</f>
        <v>6</v>
      </c>
      <c r="G60" s="157" t="str">
        <f>VLOOKUP(F60,'Projections Cheat Sheet'!$B$8:$C$196,2,FALSE)</f>
        <v>Zero</v>
      </c>
      <c r="H60" s="157" t="s">
        <v>1393</v>
      </c>
      <c r="I60" s="179">
        <f>IFERROR(VLOOKUP(A60,[3]rptBudgetaryBudgetCrossOrganiza!$A$2:$M$411,5,FALSE),"0")</f>
        <v>0</v>
      </c>
      <c r="J60" s="179">
        <f>IFERROR(VLOOKUP(A60,[3]rptBudgetaryBudgetCrossOrganiza!$A$2:$M$411,7,FALSE),"0")</f>
        <v>0</v>
      </c>
      <c r="K60" s="195"/>
      <c r="L60" s="179"/>
      <c r="M60" s="179"/>
      <c r="N60" s="179">
        <f>IFERROR(VLOOKUP(A60,[3]rptBudgetaryBudgetCrossOrganiza!$A$2:$M$411,10,FALSE),"0")</f>
        <v>0</v>
      </c>
      <c r="O60" s="179">
        <v>0</v>
      </c>
      <c r="P60" s="158"/>
      <c r="R60" s="159">
        <v>0</v>
      </c>
      <c r="S60" s="159">
        <v>0</v>
      </c>
      <c r="T60" s="168"/>
      <c r="U60" s="168"/>
      <c r="V60" s="168"/>
      <c r="W60" s="159">
        <v>0</v>
      </c>
      <c r="X60" s="159">
        <v>0</v>
      </c>
      <c r="Y60" s="160"/>
      <c r="AA60" s="161">
        <v>0</v>
      </c>
      <c r="AB60" s="161">
        <v>0</v>
      </c>
      <c r="AC60" s="169"/>
      <c r="AD60" s="169"/>
      <c r="AE60" s="169"/>
      <c r="AF60" s="161">
        <v>0</v>
      </c>
      <c r="AG60" s="161">
        <v>0</v>
      </c>
      <c r="AH60" s="163"/>
      <c r="AJ60" s="164">
        <v>0</v>
      </c>
      <c r="AK60" s="164">
        <v>0</v>
      </c>
      <c r="AL60" s="164"/>
      <c r="AM60" s="165">
        <f>IFERROR(VLOOKUP(A60,[4]rptBudgetaryBudgetCrossOrganiza!$A$384:$O$794,13,FALSE),"0")</f>
        <v>0</v>
      </c>
      <c r="AN60" s="170"/>
      <c r="AO60" s="170"/>
      <c r="AP60" s="171"/>
      <c r="AQ60" s="164"/>
      <c r="AR60" s="166"/>
      <c r="AS60" s="209"/>
      <c r="AT60" s="172"/>
      <c r="AU60" s="173"/>
      <c r="AV60" s="174"/>
      <c r="AW60" s="174"/>
      <c r="AX60" s="174"/>
      <c r="AY60" s="174"/>
      <c r="AZ60" s="174"/>
      <c r="BA60" s="174"/>
      <c r="BB60" s="176"/>
    </row>
    <row r="61" spans="1:54" hidden="1" x14ac:dyDescent="0.25">
      <c r="A61" s="120" t="s">
        <v>1839</v>
      </c>
      <c r="B61" s="177" t="s">
        <v>1476</v>
      </c>
      <c r="C61" s="156" t="str">
        <f t="shared" si="4"/>
        <v>100.11</v>
      </c>
      <c r="D61" s="156" t="str">
        <f t="shared" si="5"/>
        <v>001</v>
      </c>
      <c r="E61" s="157" t="str">
        <f t="shared" si="6"/>
        <v>6400.02</v>
      </c>
      <c r="F61" s="157">
        <f>VLOOKUP(E61,'Projections Cheat Sheet'!$A$3:$B$536,2,FALSE)</f>
        <v>6</v>
      </c>
      <c r="G61" s="157" t="str">
        <f>VLOOKUP(F61,'Projections Cheat Sheet'!$B$8:$C$196,2,FALSE)</f>
        <v>Zero</v>
      </c>
      <c r="H61" s="157" t="s">
        <v>1393</v>
      </c>
      <c r="I61" s="179">
        <f>IFERROR(VLOOKUP(A61,[3]rptBudgetaryBudgetCrossOrganiza!$A$2:$M$411,5,FALSE),"0")</f>
        <v>400</v>
      </c>
      <c r="J61" s="179">
        <f>IFERROR(VLOOKUP(A61,[3]rptBudgetaryBudgetCrossOrganiza!$A$2:$M$411,7,FALSE),"0")</f>
        <v>400</v>
      </c>
      <c r="K61" s="195"/>
      <c r="L61" s="179"/>
      <c r="M61" s="179"/>
      <c r="N61" s="179">
        <f>IFERROR(VLOOKUP(A61,[3]rptBudgetaryBudgetCrossOrganiza!$A$2:$M$411,10,FALSE),"0")</f>
        <v>0</v>
      </c>
      <c r="O61" s="179">
        <v>0</v>
      </c>
      <c r="P61" s="158"/>
      <c r="R61" s="159">
        <v>400</v>
      </c>
      <c r="S61" s="159">
        <v>400</v>
      </c>
      <c r="T61" s="168"/>
      <c r="U61" s="168"/>
      <c r="V61" s="168"/>
      <c r="W61" s="159">
        <v>156.83000000000001</v>
      </c>
      <c r="X61" s="159">
        <v>156.83000000000001</v>
      </c>
      <c r="Y61" s="160"/>
      <c r="AA61" s="161">
        <v>400</v>
      </c>
      <c r="AB61" s="161">
        <v>400</v>
      </c>
      <c r="AC61" s="169"/>
      <c r="AD61" s="169"/>
      <c r="AE61" s="169"/>
      <c r="AF61" s="161">
        <v>0</v>
      </c>
      <c r="AG61" s="161">
        <v>0</v>
      </c>
      <c r="AH61" s="163"/>
      <c r="AJ61" s="164">
        <v>400</v>
      </c>
      <c r="AK61" s="164">
        <v>400</v>
      </c>
      <c r="AL61" s="164"/>
      <c r="AM61" s="165">
        <f>IFERROR(VLOOKUP(A61,[4]rptBudgetaryBudgetCrossOrganiza!$A$384:$O$794,13,FALSE),"0")</f>
        <v>0</v>
      </c>
      <c r="AN61" s="170"/>
      <c r="AO61" s="170"/>
      <c r="AP61" s="171"/>
      <c r="AQ61" s="164"/>
      <c r="AR61" s="166"/>
      <c r="AS61" s="209"/>
      <c r="AT61" s="172"/>
      <c r="AU61" s="173"/>
      <c r="AV61" s="174"/>
      <c r="AW61" s="174"/>
      <c r="AX61" s="174"/>
      <c r="AY61" s="174"/>
      <c r="AZ61" s="174"/>
      <c r="BA61" s="174"/>
      <c r="BB61" s="176"/>
    </row>
    <row r="62" spans="1:54" hidden="1" x14ac:dyDescent="0.25">
      <c r="A62" s="120" t="s">
        <v>1844</v>
      </c>
      <c r="B62" s="177" t="s">
        <v>1477</v>
      </c>
      <c r="C62" s="156" t="str">
        <f t="shared" si="4"/>
        <v>100.11</v>
      </c>
      <c r="D62" s="156" t="str">
        <f t="shared" si="5"/>
        <v>001</v>
      </c>
      <c r="E62" s="157" t="str">
        <f t="shared" si="6"/>
        <v>6400.03</v>
      </c>
      <c r="F62" s="157">
        <f>VLOOKUP(E62,'Projections Cheat Sheet'!$A$3:$B$536,2,FALSE)</f>
        <v>6</v>
      </c>
      <c r="G62" s="157" t="str">
        <f>VLOOKUP(F62,'Projections Cheat Sheet'!$B$8:$C$196,2,FALSE)</f>
        <v>Zero</v>
      </c>
      <c r="H62" s="157" t="s">
        <v>1393</v>
      </c>
      <c r="I62" s="179">
        <f>IFERROR(VLOOKUP(A62,[3]rptBudgetaryBudgetCrossOrganiza!$A$2:$M$411,5,FALSE),"0")</f>
        <v>0</v>
      </c>
      <c r="J62" s="179">
        <f>IFERROR(VLOOKUP(A62,[3]rptBudgetaryBudgetCrossOrganiza!$A$2:$M$411,7,FALSE),"0")</f>
        <v>0</v>
      </c>
      <c r="K62" s="195"/>
      <c r="L62" s="179"/>
      <c r="M62" s="179"/>
      <c r="N62" s="179">
        <f>IFERROR(VLOOKUP(A62,[3]rptBudgetaryBudgetCrossOrganiza!$A$2:$M$411,10,FALSE),"0")</f>
        <v>0</v>
      </c>
      <c r="O62" s="179">
        <v>0</v>
      </c>
      <c r="P62" s="158"/>
      <c r="R62" s="159">
        <v>0</v>
      </c>
      <c r="S62" s="159">
        <v>0</v>
      </c>
      <c r="T62" s="168"/>
      <c r="U62" s="168"/>
      <c r="V62" s="168"/>
      <c r="W62" s="159">
        <v>0</v>
      </c>
      <c r="X62" s="159">
        <v>0</v>
      </c>
      <c r="Y62" s="160"/>
      <c r="AA62" s="161">
        <v>0</v>
      </c>
      <c r="AB62" s="161">
        <v>0</v>
      </c>
      <c r="AC62" s="169"/>
      <c r="AD62" s="169"/>
      <c r="AE62" s="169"/>
      <c r="AF62" s="161">
        <v>0</v>
      </c>
      <c r="AG62" s="161">
        <v>0</v>
      </c>
      <c r="AH62" s="163"/>
      <c r="AJ62" s="164">
        <v>0</v>
      </c>
      <c r="AK62" s="164">
        <v>0</v>
      </c>
      <c r="AL62" s="164"/>
      <c r="AM62" s="165">
        <f>IFERROR(VLOOKUP(A62,[4]rptBudgetaryBudgetCrossOrganiza!$A$384:$O$794,13,FALSE),"0")</f>
        <v>0</v>
      </c>
      <c r="AN62" s="170"/>
      <c r="AO62" s="170"/>
      <c r="AP62" s="171"/>
      <c r="AQ62" s="164"/>
      <c r="AR62" s="166"/>
      <c r="AS62" s="209"/>
      <c r="AT62" s="172"/>
      <c r="AU62" s="173"/>
      <c r="AV62" s="174"/>
      <c r="AW62" s="174"/>
      <c r="AX62" s="174"/>
      <c r="AY62" s="174"/>
      <c r="AZ62" s="174"/>
      <c r="BA62" s="174"/>
      <c r="BB62" s="176"/>
    </row>
    <row r="63" spans="1:54" hidden="1" x14ac:dyDescent="0.25">
      <c r="A63" s="120" t="s">
        <v>1847</v>
      </c>
      <c r="B63" s="177" t="s">
        <v>1478</v>
      </c>
      <c r="C63" s="156" t="str">
        <f t="shared" si="4"/>
        <v>100.11</v>
      </c>
      <c r="D63" s="156" t="str">
        <f t="shared" si="5"/>
        <v>001</v>
      </c>
      <c r="E63" s="157" t="str">
        <f t="shared" si="6"/>
        <v>6400.04</v>
      </c>
      <c r="F63" s="157">
        <f>VLOOKUP(E63,'Projections Cheat Sheet'!$A$3:$B$536,2,FALSE)</f>
        <v>6</v>
      </c>
      <c r="G63" s="157" t="str">
        <f>VLOOKUP(F63,'Projections Cheat Sheet'!$B$8:$C$196,2,FALSE)</f>
        <v>Zero</v>
      </c>
      <c r="H63" s="157" t="s">
        <v>1393</v>
      </c>
      <c r="I63" s="179">
        <f>IFERROR(VLOOKUP(A63,[3]rptBudgetaryBudgetCrossOrganiza!$A$2:$M$411,5,FALSE),"0")</f>
        <v>0</v>
      </c>
      <c r="J63" s="179">
        <f>IFERROR(VLOOKUP(A63,[3]rptBudgetaryBudgetCrossOrganiza!$A$2:$M$411,7,FALSE),"0")</f>
        <v>0</v>
      </c>
      <c r="K63" s="195"/>
      <c r="L63" s="179"/>
      <c r="M63" s="179"/>
      <c r="N63" s="179">
        <f>IFERROR(VLOOKUP(A63,[3]rptBudgetaryBudgetCrossOrganiza!$A$2:$M$411,10,FALSE),"0")</f>
        <v>0</v>
      </c>
      <c r="O63" s="179">
        <v>0</v>
      </c>
      <c r="P63" s="158"/>
      <c r="R63" s="159">
        <v>0</v>
      </c>
      <c r="S63" s="159">
        <v>0</v>
      </c>
      <c r="T63" s="168"/>
      <c r="U63" s="168"/>
      <c r="V63" s="168"/>
      <c r="W63" s="159">
        <v>0</v>
      </c>
      <c r="X63" s="159">
        <v>0</v>
      </c>
      <c r="Y63" s="160"/>
      <c r="AA63" s="161">
        <v>0</v>
      </c>
      <c r="AB63" s="161">
        <v>0</v>
      </c>
      <c r="AC63" s="169"/>
      <c r="AD63" s="169"/>
      <c r="AE63" s="169"/>
      <c r="AF63" s="161">
        <v>0</v>
      </c>
      <c r="AG63" s="161">
        <v>0</v>
      </c>
      <c r="AH63" s="163"/>
      <c r="AJ63" s="164">
        <v>0</v>
      </c>
      <c r="AK63" s="164">
        <v>0</v>
      </c>
      <c r="AL63" s="164"/>
      <c r="AM63" s="165">
        <f>IFERROR(VLOOKUP(A63,[4]rptBudgetaryBudgetCrossOrganiza!$A$384:$O$794,13,FALSE),"0")</f>
        <v>0</v>
      </c>
      <c r="AN63" s="170"/>
      <c r="AO63" s="170"/>
      <c r="AP63" s="171"/>
      <c r="AQ63" s="164"/>
      <c r="AR63" s="166"/>
      <c r="AS63" s="209"/>
      <c r="AT63" s="172"/>
      <c r="AU63" s="173"/>
      <c r="AV63" s="174"/>
      <c r="AW63" s="174"/>
      <c r="AX63" s="174"/>
      <c r="AY63" s="174"/>
      <c r="AZ63" s="174"/>
      <c r="BA63" s="174"/>
      <c r="BB63" s="176"/>
    </row>
    <row r="64" spans="1:54" hidden="1" x14ac:dyDescent="0.25">
      <c r="A64" s="120" t="s">
        <v>1848</v>
      </c>
      <c r="B64" s="177" t="s">
        <v>1479</v>
      </c>
      <c r="C64" s="156" t="str">
        <f t="shared" si="4"/>
        <v>100.11</v>
      </c>
      <c r="D64" s="156" t="str">
        <f t="shared" si="5"/>
        <v>001</v>
      </c>
      <c r="E64" s="157" t="str">
        <f t="shared" si="6"/>
        <v>6400.05</v>
      </c>
      <c r="F64" s="157">
        <f>VLOOKUP(E64,'Projections Cheat Sheet'!$A$3:$B$536,2,FALSE)</f>
        <v>6</v>
      </c>
      <c r="G64" s="157" t="str">
        <f>VLOOKUP(F64,'Projections Cheat Sheet'!$B$8:$C$196,2,FALSE)</f>
        <v>Zero</v>
      </c>
      <c r="H64" s="157" t="s">
        <v>1393</v>
      </c>
      <c r="I64" s="179">
        <f>IFERROR(VLOOKUP(A64,[3]rptBudgetaryBudgetCrossOrganiza!$A$2:$M$411,5,FALSE),"0")</f>
        <v>0</v>
      </c>
      <c r="J64" s="179">
        <f>IFERROR(VLOOKUP(A64,[3]rptBudgetaryBudgetCrossOrganiza!$A$2:$M$411,7,FALSE),"0")</f>
        <v>2500</v>
      </c>
      <c r="K64" s="195"/>
      <c r="L64" s="179"/>
      <c r="M64" s="179"/>
      <c r="N64" s="179">
        <f>IFERROR(VLOOKUP(A64,[3]rptBudgetaryBudgetCrossOrganiza!$A$2:$M$411,10,FALSE),"0")</f>
        <v>1080</v>
      </c>
      <c r="O64" s="179">
        <v>1080</v>
      </c>
      <c r="P64" s="158"/>
      <c r="R64" s="159">
        <v>0</v>
      </c>
      <c r="S64" s="159">
        <v>0</v>
      </c>
      <c r="T64" s="168"/>
      <c r="U64" s="168"/>
      <c r="V64" s="168"/>
      <c r="W64" s="159">
        <v>2500</v>
      </c>
      <c r="X64" s="159">
        <v>2500</v>
      </c>
      <c r="Y64" s="160"/>
      <c r="AA64" s="161">
        <v>0</v>
      </c>
      <c r="AB64" s="161">
        <v>0</v>
      </c>
      <c r="AC64" s="169"/>
      <c r="AD64" s="169"/>
      <c r="AE64" s="169"/>
      <c r="AF64" s="161">
        <v>0</v>
      </c>
      <c r="AG64" s="161">
        <v>0</v>
      </c>
      <c r="AH64" s="163"/>
      <c r="AJ64" s="164">
        <v>0</v>
      </c>
      <c r="AK64" s="164">
        <v>0</v>
      </c>
      <c r="AL64" s="164"/>
      <c r="AM64" s="165">
        <f>IFERROR(VLOOKUP(A64,[4]rptBudgetaryBudgetCrossOrganiza!$A$384:$O$794,13,FALSE),"0")</f>
        <v>0</v>
      </c>
      <c r="AN64" s="170"/>
      <c r="AO64" s="170"/>
      <c r="AP64" s="171"/>
      <c r="AQ64" s="164"/>
      <c r="AR64" s="166"/>
      <c r="AS64" s="209"/>
      <c r="AT64" s="172"/>
      <c r="AU64" s="173"/>
      <c r="AV64" s="174"/>
      <c r="AW64" s="174"/>
      <c r="AX64" s="174"/>
      <c r="AY64" s="174"/>
      <c r="AZ64" s="174"/>
      <c r="BA64" s="174"/>
      <c r="BB64" s="176"/>
    </row>
    <row r="65" spans="1:54" hidden="1" x14ac:dyDescent="0.25">
      <c r="A65" s="120" t="s">
        <v>1850</v>
      </c>
      <c r="B65" s="177" t="s">
        <v>1480</v>
      </c>
      <c r="C65" s="156" t="str">
        <f t="shared" si="4"/>
        <v>100.11</v>
      </c>
      <c r="D65" s="156" t="str">
        <f t="shared" si="5"/>
        <v>001</v>
      </c>
      <c r="E65" s="157" t="str">
        <f t="shared" si="6"/>
        <v>6400.07</v>
      </c>
      <c r="F65" s="157">
        <f>VLOOKUP(E65,'Projections Cheat Sheet'!$A$3:$B$536,2,FALSE)</f>
        <v>6</v>
      </c>
      <c r="G65" s="157" t="str">
        <f>VLOOKUP(F65,'Projections Cheat Sheet'!$B$8:$C$196,2,FALSE)</f>
        <v>Zero</v>
      </c>
      <c r="H65" s="157" t="s">
        <v>1393</v>
      </c>
      <c r="I65" s="179">
        <f>IFERROR(VLOOKUP(A65,[3]rptBudgetaryBudgetCrossOrganiza!$A$2:$M$411,5,FALSE),"0")</f>
        <v>0</v>
      </c>
      <c r="J65" s="179">
        <f>IFERROR(VLOOKUP(A65,[3]rptBudgetaryBudgetCrossOrganiza!$A$2:$M$411,7,FALSE),"0")</f>
        <v>0</v>
      </c>
      <c r="K65" s="195"/>
      <c r="L65" s="179"/>
      <c r="M65" s="179"/>
      <c r="N65" s="179">
        <f>IFERROR(VLOOKUP(A65,[3]rptBudgetaryBudgetCrossOrganiza!$A$2:$M$411,10,FALSE),"0")</f>
        <v>0</v>
      </c>
      <c r="O65" s="179">
        <v>0</v>
      </c>
      <c r="P65" s="158"/>
      <c r="R65" s="159">
        <v>0</v>
      </c>
      <c r="S65" s="159">
        <v>0</v>
      </c>
      <c r="T65" s="168"/>
      <c r="U65" s="168"/>
      <c r="V65" s="168"/>
      <c r="W65" s="159">
        <v>0</v>
      </c>
      <c r="X65" s="159">
        <v>0</v>
      </c>
      <c r="Y65" s="160"/>
      <c r="AA65" s="161">
        <v>0</v>
      </c>
      <c r="AB65" s="161">
        <v>0</v>
      </c>
      <c r="AC65" s="169"/>
      <c r="AD65" s="169"/>
      <c r="AE65" s="169"/>
      <c r="AF65" s="161">
        <v>0</v>
      </c>
      <c r="AG65" s="161">
        <v>0</v>
      </c>
      <c r="AH65" s="163"/>
      <c r="AJ65" s="164">
        <v>0</v>
      </c>
      <c r="AK65" s="164">
        <v>0</v>
      </c>
      <c r="AL65" s="164"/>
      <c r="AM65" s="165">
        <f>IFERROR(VLOOKUP(A65,[4]rptBudgetaryBudgetCrossOrganiza!$A$384:$O$794,13,FALSE),"0")</f>
        <v>0</v>
      </c>
      <c r="AN65" s="170"/>
      <c r="AO65" s="170"/>
      <c r="AP65" s="171"/>
      <c r="AQ65" s="164"/>
      <c r="AR65" s="166"/>
      <c r="AS65" s="209"/>
      <c r="AT65" s="172"/>
      <c r="AU65" s="173"/>
      <c r="AV65" s="174"/>
      <c r="AW65" s="174"/>
      <c r="AX65" s="174"/>
      <c r="AY65" s="174"/>
      <c r="AZ65" s="174"/>
      <c r="BA65" s="174"/>
      <c r="BB65" s="176"/>
    </row>
    <row r="66" spans="1:54" hidden="1" x14ac:dyDescent="0.25">
      <c r="A66" s="120" t="s">
        <v>1852</v>
      </c>
      <c r="B66" s="177" t="s">
        <v>1481</v>
      </c>
      <c r="C66" s="156" t="str">
        <f t="shared" si="4"/>
        <v>100.11</v>
      </c>
      <c r="D66" s="156" t="str">
        <f t="shared" si="5"/>
        <v>001</v>
      </c>
      <c r="E66" s="157" t="str">
        <f t="shared" si="6"/>
        <v>6400.16</v>
      </c>
      <c r="F66" s="157">
        <f>VLOOKUP(E66,'Projections Cheat Sheet'!$A$3:$B$536,2,FALSE)</f>
        <v>6</v>
      </c>
      <c r="G66" s="157" t="str">
        <f>VLOOKUP(F66,'Projections Cheat Sheet'!$B$8:$C$196,2,FALSE)</f>
        <v>Zero</v>
      </c>
      <c r="H66" s="157" t="s">
        <v>1393</v>
      </c>
      <c r="I66" s="179">
        <f>IFERROR(VLOOKUP(A66,[3]rptBudgetaryBudgetCrossOrganiza!$A$2:$M$411,5,FALSE),"0")</f>
        <v>0</v>
      </c>
      <c r="J66" s="179">
        <f>IFERROR(VLOOKUP(A66,[3]rptBudgetaryBudgetCrossOrganiza!$A$2:$M$411,7,FALSE),"0")</f>
        <v>0</v>
      </c>
      <c r="K66" s="195"/>
      <c r="L66" s="179"/>
      <c r="M66" s="179"/>
      <c r="N66" s="179">
        <f>IFERROR(VLOOKUP(A66,[3]rptBudgetaryBudgetCrossOrganiza!$A$2:$M$411,10,FALSE),"0")</f>
        <v>0</v>
      </c>
      <c r="O66" s="179">
        <v>0</v>
      </c>
      <c r="P66" s="158"/>
      <c r="R66" s="159">
        <v>0</v>
      </c>
      <c r="S66" s="159">
        <v>0</v>
      </c>
      <c r="T66" s="168"/>
      <c r="U66" s="168"/>
      <c r="V66" s="168"/>
      <c r="W66" s="159">
        <v>0</v>
      </c>
      <c r="X66" s="159">
        <v>0</v>
      </c>
      <c r="Y66" s="160"/>
      <c r="AA66" s="161">
        <v>0</v>
      </c>
      <c r="AB66" s="161">
        <v>0</v>
      </c>
      <c r="AC66" s="169"/>
      <c r="AD66" s="169"/>
      <c r="AE66" s="169"/>
      <c r="AF66" s="161">
        <v>0</v>
      </c>
      <c r="AG66" s="161">
        <v>0</v>
      </c>
      <c r="AH66" s="163"/>
      <c r="AJ66" s="164">
        <v>0</v>
      </c>
      <c r="AK66" s="164">
        <v>0</v>
      </c>
      <c r="AL66" s="164"/>
      <c r="AM66" s="165">
        <f>IFERROR(VLOOKUP(A66,[4]rptBudgetaryBudgetCrossOrganiza!$A$384:$O$794,13,FALSE),"0")</f>
        <v>0</v>
      </c>
      <c r="AN66" s="170"/>
      <c r="AO66" s="170"/>
      <c r="AP66" s="171"/>
      <c r="AQ66" s="164"/>
      <c r="AR66" s="166"/>
      <c r="AS66" s="209"/>
      <c r="AT66" s="172"/>
      <c r="AU66" s="173"/>
      <c r="AV66" s="174"/>
      <c r="AW66" s="174"/>
      <c r="AX66" s="174"/>
      <c r="AY66" s="174"/>
      <c r="AZ66" s="174"/>
      <c r="BA66" s="174"/>
      <c r="BB66" s="176"/>
    </row>
    <row r="67" spans="1:54" hidden="1" x14ac:dyDescent="0.25">
      <c r="A67" s="120" t="s">
        <v>1853</v>
      </c>
      <c r="B67" s="177" t="s">
        <v>1482</v>
      </c>
      <c r="C67" s="156" t="str">
        <f t="shared" si="4"/>
        <v>100.11</v>
      </c>
      <c r="D67" s="156" t="str">
        <f t="shared" si="5"/>
        <v>001</v>
      </c>
      <c r="E67" s="157" t="str">
        <f t="shared" si="6"/>
        <v>6400.19</v>
      </c>
      <c r="F67" s="157">
        <f>VLOOKUP(E67,'Projections Cheat Sheet'!$A$3:$B$536,2,FALSE)</f>
        <v>6</v>
      </c>
      <c r="G67" s="157" t="str">
        <f>VLOOKUP(F67,'Projections Cheat Sheet'!$B$8:$C$196,2,FALSE)</f>
        <v>Zero</v>
      </c>
      <c r="H67" s="157" t="s">
        <v>1393</v>
      </c>
      <c r="I67" s="179">
        <f>IFERROR(VLOOKUP(A67,[3]rptBudgetaryBudgetCrossOrganiza!$A$2:$M$411,5,FALSE),"0")</f>
        <v>2500</v>
      </c>
      <c r="J67" s="179">
        <f>IFERROR(VLOOKUP(A67,[3]rptBudgetaryBudgetCrossOrganiza!$A$2:$M$411,7,FALSE),"0")</f>
        <v>2500</v>
      </c>
      <c r="K67" s="195"/>
      <c r="L67" s="179"/>
      <c r="M67" s="179"/>
      <c r="N67" s="179">
        <f>IFERROR(VLOOKUP(A67,[3]rptBudgetaryBudgetCrossOrganiza!$A$2:$M$411,10,FALSE),"0")</f>
        <v>1013</v>
      </c>
      <c r="O67" s="179">
        <v>1013</v>
      </c>
      <c r="P67" s="158"/>
      <c r="R67" s="159">
        <v>2500</v>
      </c>
      <c r="S67" s="159">
        <v>2500</v>
      </c>
      <c r="T67" s="168"/>
      <c r="U67" s="168"/>
      <c r="V67" s="168"/>
      <c r="W67" s="159">
        <v>1026</v>
      </c>
      <c r="X67" s="159">
        <v>1026</v>
      </c>
      <c r="Y67" s="160"/>
      <c r="AA67" s="161">
        <v>2500</v>
      </c>
      <c r="AB67" s="161">
        <v>2500</v>
      </c>
      <c r="AC67" s="169"/>
      <c r="AD67" s="169"/>
      <c r="AE67" s="169"/>
      <c r="AF67" s="161">
        <v>774</v>
      </c>
      <c r="AG67" s="161">
        <v>774</v>
      </c>
      <c r="AH67" s="163"/>
      <c r="AJ67" s="164">
        <v>2500</v>
      </c>
      <c r="AK67" s="164">
        <v>2500</v>
      </c>
      <c r="AL67" s="164"/>
      <c r="AM67" s="165">
        <f>IFERROR(VLOOKUP(A67,[4]rptBudgetaryBudgetCrossOrganiza!$A$384:$O$794,13,FALSE),"0")</f>
        <v>937</v>
      </c>
      <c r="AN67" s="170"/>
      <c r="AO67" s="170"/>
      <c r="AP67" s="171"/>
      <c r="AQ67" s="164"/>
      <c r="AR67" s="166"/>
      <c r="AS67" s="209"/>
      <c r="AT67" s="172"/>
      <c r="AU67" s="173"/>
      <c r="AV67" s="174"/>
      <c r="AW67" s="174"/>
      <c r="AX67" s="174"/>
      <c r="AY67" s="174"/>
      <c r="AZ67" s="174"/>
      <c r="BA67" s="174"/>
      <c r="BB67" s="176"/>
    </row>
    <row r="68" spans="1:54" hidden="1" x14ac:dyDescent="0.25">
      <c r="A68" s="120" t="s">
        <v>1854</v>
      </c>
      <c r="B68" s="177" t="s">
        <v>1483</v>
      </c>
      <c r="C68" s="156" t="str">
        <f t="shared" si="4"/>
        <v>100.11</v>
      </c>
      <c r="D68" s="156" t="str">
        <f t="shared" si="5"/>
        <v>001</v>
      </c>
      <c r="E68" s="157" t="str">
        <f t="shared" si="6"/>
        <v>6400.20</v>
      </c>
      <c r="F68" s="157">
        <f>VLOOKUP(E68,'Projections Cheat Sheet'!$A$3:$B$536,2,FALSE)</f>
        <v>6</v>
      </c>
      <c r="G68" s="157" t="str">
        <f>VLOOKUP(F68,'Projections Cheat Sheet'!$B$8:$C$196,2,FALSE)</f>
        <v>Zero</v>
      </c>
      <c r="H68" s="157" t="s">
        <v>1393</v>
      </c>
      <c r="I68" s="179">
        <f>IFERROR(VLOOKUP(A68,[3]rptBudgetaryBudgetCrossOrganiza!$A$2:$M$411,5,FALSE),"0")</f>
        <v>820</v>
      </c>
      <c r="J68" s="179">
        <f>IFERROR(VLOOKUP(A68,[3]rptBudgetaryBudgetCrossOrganiza!$A$2:$M$411,7,FALSE),"0")</f>
        <v>820</v>
      </c>
      <c r="K68" s="195"/>
      <c r="L68" s="179"/>
      <c r="M68" s="179"/>
      <c r="N68" s="179">
        <f>IFERROR(VLOOKUP(A68,[3]rptBudgetaryBudgetCrossOrganiza!$A$2:$M$411,10,FALSE),"0")</f>
        <v>1217.46</v>
      </c>
      <c r="O68" s="179">
        <v>1217.46</v>
      </c>
      <c r="P68" s="158"/>
      <c r="R68" s="159">
        <v>820</v>
      </c>
      <c r="S68" s="159">
        <v>820</v>
      </c>
      <c r="T68" s="168"/>
      <c r="U68" s="168"/>
      <c r="V68" s="168"/>
      <c r="W68" s="159">
        <v>840.75</v>
      </c>
      <c r="X68" s="159">
        <v>840.75</v>
      </c>
      <c r="Y68" s="160"/>
      <c r="AA68" s="161">
        <v>820</v>
      </c>
      <c r="AB68" s="161">
        <v>820</v>
      </c>
      <c r="AC68" s="169"/>
      <c r="AD68" s="169"/>
      <c r="AE68" s="169"/>
      <c r="AF68" s="161">
        <v>1073.25</v>
      </c>
      <c r="AG68" s="161">
        <v>1073.25</v>
      </c>
      <c r="AH68" s="163"/>
      <c r="AJ68" s="164">
        <v>1000</v>
      </c>
      <c r="AK68" s="164">
        <v>1000</v>
      </c>
      <c r="AL68" s="164">
        <v>1500</v>
      </c>
      <c r="AM68" s="165">
        <f>IFERROR(VLOOKUP(A68,[4]rptBudgetaryBudgetCrossOrganiza!$A$384:$O$794,13,FALSE),"0")</f>
        <v>82</v>
      </c>
      <c r="AN68" s="170"/>
      <c r="AO68" s="170"/>
      <c r="AP68" s="171"/>
      <c r="AQ68" s="164"/>
      <c r="AR68" s="166"/>
      <c r="AS68" s="209" t="s">
        <v>1947</v>
      </c>
      <c r="AT68" s="172"/>
      <c r="AU68" s="173"/>
      <c r="AV68" s="174"/>
      <c r="AW68" s="174"/>
      <c r="AX68" s="174"/>
      <c r="AY68" s="174"/>
      <c r="AZ68" s="174"/>
      <c r="BA68" s="174"/>
      <c r="BB68" s="176"/>
    </row>
    <row r="69" spans="1:54" hidden="1" x14ac:dyDescent="0.25">
      <c r="A69" s="120" t="s">
        <v>1856</v>
      </c>
      <c r="B69" s="177" t="s">
        <v>1484</v>
      </c>
      <c r="C69" s="156" t="str">
        <f t="shared" ref="C69:C132" si="8">LEFT(A69,6)</f>
        <v>100.11</v>
      </c>
      <c r="D69" s="156" t="str">
        <f t="shared" ref="D69:D132" si="9">MID(A69,11,3)</f>
        <v>001</v>
      </c>
      <c r="E69" s="157" t="str">
        <f t="shared" ref="E69:E132" si="10">RIGHT(A69,7)</f>
        <v>6500.04</v>
      </c>
      <c r="F69" s="157">
        <f>VLOOKUP(E69,'Projections Cheat Sheet'!$A$3:$B$536,2,FALSE)</f>
        <v>1</v>
      </c>
      <c r="G69" s="157" t="str">
        <f>VLOOKUP(F69,'Projections Cheat Sheet'!$B$8:$C$196,2,FALSE)</f>
        <v>salary</v>
      </c>
      <c r="H69" s="157" t="s">
        <v>1393</v>
      </c>
      <c r="I69" s="179">
        <f>IFERROR(VLOOKUP(A69,[3]rptBudgetaryBudgetCrossOrganiza!$A$2:$M$411,5,FALSE),"0")</f>
        <v>348730</v>
      </c>
      <c r="J69" s="179">
        <f>IFERROR(VLOOKUP(A69,[3]rptBudgetaryBudgetCrossOrganiza!$A$2:$M$411,7,FALSE),"0")</f>
        <v>348730</v>
      </c>
      <c r="K69" s="195"/>
      <c r="L69" s="179"/>
      <c r="M69" s="179"/>
      <c r="N69" s="179">
        <f>IFERROR(VLOOKUP(A69,[3]rptBudgetaryBudgetCrossOrganiza!$A$2:$M$411,10,FALSE),"0")</f>
        <v>348730</v>
      </c>
      <c r="O69" s="179">
        <v>348730</v>
      </c>
      <c r="P69" s="158"/>
      <c r="R69" s="159">
        <v>439840</v>
      </c>
      <c r="S69" s="159">
        <v>439840</v>
      </c>
      <c r="T69" s="168"/>
      <c r="U69" s="168"/>
      <c r="V69" s="168"/>
      <c r="W69" s="159">
        <v>439840</v>
      </c>
      <c r="X69" s="159">
        <v>439840</v>
      </c>
      <c r="Y69" s="160"/>
      <c r="AA69" s="161">
        <v>506970</v>
      </c>
      <c r="AB69" s="161">
        <v>506970</v>
      </c>
      <c r="AC69" s="169"/>
      <c r="AD69" s="169"/>
      <c r="AE69" s="169"/>
      <c r="AF69" s="161">
        <v>211237.5</v>
      </c>
      <c r="AG69" s="161">
        <v>211237.5</v>
      </c>
      <c r="AH69" s="163"/>
      <c r="AJ69" s="164">
        <v>506970</v>
      </c>
      <c r="AK69" s="164">
        <v>506970</v>
      </c>
      <c r="AL69" s="164"/>
      <c r="AM69" s="165">
        <f>IFERROR(VLOOKUP(A69,[4]rptBudgetaryBudgetCrossOrganiza!$A$384:$O$794,13,FALSE),"0")</f>
        <v>0</v>
      </c>
      <c r="AN69" s="170"/>
      <c r="AO69" s="170"/>
      <c r="AP69" s="171"/>
      <c r="AQ69" s="164"/>
      <c r="AR69" s="166"/>
      <c r="AS69" s="205"/>
      <c r="AT69" s="172"/>
      <c r="AU69" s="173"/>
      <c r="AV69" s="174"/>
      <c r="AW69" s="174"/>
      <c r="AX69" s="174"/>
      <c r="AY69" s="174"/>
      <c r="AZ69" s="174"/>
      <c r="BA69" s="174"/>
      <c r="BB69" s="176"/>
    </row>
    <row r="70" spans="1:54" hidden="1" x14ac:dyDescent="0.25">
      <c r="A70" s="120" t="s">
        <v>1858</v>
      </c>
      <c r="B70" s="177" t="s">
        <v>1485</v>
      </c>
      <c r="C70" s="156" t="str">
        <f t="shared" si="8"/>
        <v>100.11</v>
      </c>
      <c r="D70" s="156" t="str">
        <f t="shared" si="9"/>
        <v>001</v>
      </c>
      <c r="E70" s="157" t="str">
        <f t="shared" si="10"/>
        <v>6600.01</v>
      </c>
      <c r="F70" s="157">
        <f>VLOOKUP(E70,'Projections Cheat Sheet'!$A$3:$B$536,2,FALSE)</f>
        <v>6</v>
      </c>
      <c r="G70" s="157" t="str">
        <f>VLOOKUP(F70,'Projections Cheat Sheet'!$B$8:$C$196,2,FALSE)</f>
        <v>Zero</v>
      </c>
      <c r="H70" s="157" t="s">
        <v>1393</v>
      </c>
      <c r="I70" s="179">
        <f>IFERROR(VLOOKUP(A70,[3]rptBudgetaryBudgetCrossOrganiza!$A$2:$M$411,5,FALSE),"0")</f>
        <v>300</v>
      </c>
      <c r="J70" s="179">
        <f>IFERROR(VLOOKUP(A70,[3]rptBudgetaryBudgetCrossOrganiza!$A$2:$M$411,7,FALSE),"0")</f>
        <v>300</v>
      </c>
      <c r="K70" s="195"/>
      <c r="L70" s="179"/>
      <c r="M70" s="179"/>
      <c r="N70" s="179">
        <f>IFERROR(VLOOKUP(A70,[3]rptBudgetaryBudgetCrossOrganiza!$A$2:$M$411,10,FALSE),"0")</f>
        <v>256.19</v>
      </c>
      <c r="O70" s="179">
        <v>256.19</v>
      </c>
      <c r="P70" s="158"/>
      <c r="R70" s="159">
        <v>300</v>
      </c>
      <c r="S70" s="159">
        <v>300</v>
      </c>
      <c r="T70" s="168"/>
      <c r="U70" s="168"/>
      <c r="V70" s="168"/>
      <c r="W70" s="159">
        <v>233.41</v>
      </c>
      <c r="X70" s="159">
        <v>233.41</v>
      </c>
      <c r="Y70" s="160"/>
      <c r="AA70" s="161">
        <v>500</v>
      </c>
      <c r="AB70" s="161">
        <v>500</v>
      </c>
      <c r="AC70" s="169"/>
      <c r="AD70" s="169"/>
      <c r="AE70" s="169"/>
      <c r="AF70" s="161">
        <v>326.75</v>
      </c>
      <c r="AG70" s="161">
        <v>326.75</v>
      </c>
      <c r="AH70" s="163"/>
      <c r="AJ70" s="164">
        <v>500</v>
      </c>
      <c r="AK70" s="164">
        <v>500</v>
      </c>
      <c r="AL70" s="164"/>
      <c r="AM70" s="165">
        <f>IFERROR(VLOOKUP(A70,[4]rptBudgetaryBudgetCrossOrganiza!$A$384:$O$794,13,FALSE),"0")</f>
        <v>0</v>
      </c>
      <c r="AN70" s="170"/>
      <c r="AO70" s="170"/>
      <c r="AP70" s="171"/>
      <c r="AQ70" s="164"/>
      <c r="AR70" s="166"/>
      <c r="AS70" s="209"/>
      <c r="AT70" s="172"/>
      <c r="AU70" s="173"/>
      <c r="AV70" s="174"/>
      <c r="AW70" s="174"/>
      <c r="AX70" s="174"/>
      <c r="AY70" s="174"/>
      <c r="AZ70" s="174"/>
      <c r="BA70" s="174"/>
      <c r="BB70" s="176"/>
    </row>
    <row r="71" spans="1:54" hidden="1" x14ac:dyDescent="0.25">
      <c r="A71" s="120" t="s">
        <v>1863</v>
      </c>
      <c r="B71" s="177" t="s">
        <v>1486</v>
      </c>
      <c r="C71" s="156" t="str">
        <f t="shared" si="8"/>
        <v>100.11</v>
      </c>
      <c r="D71" s="156" t="str">
        <f t="shared" si="9"/>
        <v>001</v>
      </c>
      <c r="E71" s="157" t="str">
        <f t="shared" si="10"/>
        <v>6600.02</v>
      </c>
      <c r="F71" s="157">
        <f>VLOOKUP(E71,'Projections Cheat Sheet'!$A$3:$B$536,2,FALSE)</f>
        <v>6</v>
      </c>
      <c r="G71" s="157" t="str">
        <f>VLOOKUP(F71,'Projections Cheat Sheet'!$B$8:$C$196,2,FALSE)</f>
        <v>Zero</v>
      </c>
      <c r="H71" s="157" t="s">
        <v>1393</v>
      </c>
      <c r="I71" s="179">
        <f>IFERROR(VLOOKUP(A71,[3]rptBudgetaryBudgetCrossOrganiza!$A$2:$M$411,5,FALSE),"0")</f>
        <v>0</v>
      </c>
      <c r="J71" s="179">
        <f>IFERROR(VLOOKUP(A71,[3]rptBudgetaryBudgetCrossOrganiza!$A$2:$M$411,7,FALSE),"0")</f>
        <v>0</v>
      </c>
      <c r="K71" s="195"/>
      <c r="L71" s="179"/>
      <c r="M71" s="179"/>
      <c r="N71" s="179">
        <f>IFERROR(VLOOKUP(A71,[3]rptBudgetaryBudgetCrossOrganiza!$A$2:$M$411,10,FALSE),"0")</f>
        <v>0</v>
      </c>
      <c r="O71" s="179">
        <v>0</v>
      </c>
      <c r="P71" s="158"/>
      <c r="R71" s="159">
        <v>0</v>
      </c>
      <c r="S71" s="159">
        <v>0</v>
      </c>
      <c r="T71" s="168"/>
      <c r="U71" s="168"/>
      <c r="V71" s="168"/>
      <c r="W71" s="159">
        <v>0</v>
      </c>
      <c r="X71" s="159">
        <v>0</v>
      </c>
      <c r="Y71" s="160"/>
      <c r="AA71" s="161">
        <v>0</v>
      </c>
      <c r="AB71" s="161">
        <v>0</v>
      </c>
      <c r="AC71" s="169"/>
      <c r="AD71" s="169"/>
      <c r="AE71" s="169"/>
      <c r="AF71" s="161">
        <v>6.53</v>
      </c>
      <c r="AG71" s="161">
        <v>6.53</v>
      </c>
      <c r="AH71" s="163"/>
      <c r="AJ71" s="164">
        <v>0</v>
      </c>
      <c r="AK71" s="164">
        <v>0</v>
      </c>
      <c r="AL71" s="164"/>
      <c r="AM71" s="165">
        <f>IFERROR(VLOOKUP(A71,[4]rptBudgetaryBudgetCrossOrganiza!$A$384:$O$794,13,FALSE),"0")</f>
        <v>0</v>
      </c>
      <c r="AN71" s="170"/>
      <c r="AO71" s="170"/>
      <c r="AP71" s="171"/>
      <c r="AQ71" s="164"/>
      <c r="AR71" s="166"/>
      <c r="AS71" s="209"/>
      <c r="AT71" s="172"/>
      <c r="AU71" s="173"/>
      <c r="AV71" s="174"/>
      <c r="AW71" s="174"/>
      <c r="AX71" s="174"/>
      <c r="AY71" s="174"/>
      <c r="AZ71" s="174"/>
      <c r="BA71" s="174"/>
      <c r="BB71" s="176"/>
    </row>
    <row r="72" spans="1:54" hidden="1" x14ac:dyDescent="0.25">
      <c r="A72" s="120" t="s">
        <v>1866</v>
      </c>
      <c r="B72" s="177" t="s">
        <v>1487</v>
      </c>
      <c r="C72" s="156" t="str">
        <f t="shared" si="8"/>
        <v>100.11</v>
      </c>
      <c r="D72" s="156" t="str">
        <f t="shared" si="9"/>
        <v>001</v>
      </c>
      <c r="E72" s="157" t="str">
        <f t="shared" si="10"/>
        <v>6600.03</v>
      </c>
      <c r="F72" s="157">
        <f>VLOOKUP(E72,'Projections Cheat Sheet'!$A$3:$B$536,2,FALSE)</f>
        <v>6</v>
      </c>
      <c r="G72" s="157" t="str">
        <f>VLOOKUP(F72,'Projections Cheat Sheet'!$B$8:$C$196,2,FALSE)</f>
        <v>Zero</v>
      </c>
      <c r="H72" s="157" t="s">
        <v>1393</v>
      </c>
      <c r="I72" s="179">
        <f>IFERROR(VLOOKUP(A72,[3]rptBudgetaryBudgetCrossOrganiza!$A$2:$M$411,5,FALSE),"0")</f>
        <v>0</v>
      </c>
      <c r="J72" s="179">
        <f>IFERROR(VLOOKUP(A72,[3]rptBudgetaryBudgetCrossOrganiza!$A$2:$M$411,7,FALSE),"0")</f>
        <v>0</v>
      </c>
      <c r="K72" s="195"/>
      <c r="L72" s="179"/>
      <c r="M72" s="179"/>
      <c r="N72" s="179">
        <f>IFERROR(VLOOKUP(A72,[3]rptBudgetaryBudgetCrossOrganiza!$A$2:$M$411,10,FALSE),"0")</f>
        <v>0</v>
      </c>
      <c r="O72" s="179">
        <v>0</v>
      </c>
      <c r="P72" s="158"/>
      <c r="R72" s="159">
        <v>0</v>
      </c>
      <c r="S72" s="159">
        <v>0</v>
      </c>
      <c r="T72" s="168"/>
      <c r="U72" s="168"/>
      <c r="V72" s="168"/>
      <c r="W72" s="159">
        <v>-26.5</v>
      </c>
      <c r="X72" s="159">
        <v>-26.5</v>
      </c>
      <c r="Y72" s="160"/>
      <c r="AA72" s="161">
        <v>0</v>
      </c>
      <c r="AB72" s="161">
        <v>0</v>
      </c>
      <c r="AC72" s="169"/>
      <c r="AD72" s="169"/>
      <c r="AE72" s="169"/>
      <c r="AF72" s="161">
        <v>0</v>
      </c>
      <c r="AG72" s="161">
        <v>0</v>
      </c>
      <c r="AH72" s="163"/>
      <c r="AJ72" s="164">
        <v>0</v>
      </c>
      <c r="AK72" s="164">
        <v>0</v>
      </c>
      <c r="AL72" s="164"/>
      <c r="AM72" s="165">
        <f>IFERROR(VLOOKUP(A72,[4]rptBudgetaryBudgetCrossOrganiza!$A$384:$O$794,13,FALSE),"0")</f>
        <v>0</v>
      </c>
      <c r="AN72" s="170"/>
      <c r="AO72" s="170"/>
      <c r="AP72" s="171"/>
      <c r="AQ72" s="164"/>
      <c r="AR72" s="166"/>
      <c r="AS72" s="209"/>
      <c r="AT72" s="172"/>
      <c r="AU72" s="173"/>
      <c r="AV72" s="174"/>
      <c r="AW72" s="174"/>
      <c r="AX72" s="174"/>
      <c r="AY72" s="174"/>
      <c r="AZ72" s="174"/>
      <c r="BA72" s="174"/>
      <c r="BB72" s="176"/>
    </row>
    <row r="73" spans="1:54" hidden="1" x14ac:dyDescent="0.25">
      <c r="A73" s="120" t="s">
        <v>1871</v>
      </c>
      <c r="B73" s="177" t="s">
        <v>1488</v>
      </c>
      <c r="C73" s="156" t="str">
        <f t="shared" si="8"/>
        <v>100.11</v>
      </c>
      <c r="D73" s="156" t="str">
        <f t="shared" si="9"/>
        <v>001</v>
      </c>
      <c r="E73" s="157" t="str">
        <f t="shared" si="10"/>
        <v>6600.04</v>
      </c>
      <c r="F73" s="157">
        <f>VLOOKUP(E73,'Projections Cheat Sheet'!$A$3:$B$536,2,FALSE)</f>
        <v>6</v>
      </c>
      <c r="G73" s="157" t="str">
        <f>VLOOKUP(F73,'Projections Cheat Sheet'!$B$8:$C$196,2,FALSE)</f>
        <v>Zero</v>
      </c>
      <c r="H73" s="157" t="s">
        <v>1393</v>
      </c>
      <c r="I73" s="179">
        <f>IFERROR(VLOOKUP(A73,[3]rptBudgetaryBudgetCrossOrganiza!$A$2:$M$411,5,FALSE),"0")</f>
        <v>12500</v>
      </c>
      <c r="J73" s="179">
        <f>IFERROR(VLOOKUP(A73,[3]rptBudgetaryBudgetCrossOrganiza!$A$2:$M$411,7,FALSE),"0")</f>
        <v>12500</v>
      </c>
      <c r="K73" s="195"/>
      <c r="L73" s="179"/>
      <c r="M73" s="179"/>
      <c r="N73" s="179">
        <f>IFERROR(VLOOKUP(A73,[3]rptBudgetaryBudgetCrossOrganiza!$A$2:$M$411,10,FALSE),"0")</f>
        <v>10937.17</v>
      </c>
      <c r="O73" s="179">
        <v>10937.17</v>
      </c>
      <c r="P73" s="158"/>
      <c r="R73" s="159">
        <v>12500</v>
      </c>
      <c r="S73" s="159">
        <v>12500</v>
      </c>
      <c r="T73" s="168"/>
      <c r="U73" s="168"/>
      <c r="V73" s="168"/>
      <c r="W73" s="159">
        <v>11689.38</v>
      </c>
      <c r="X73" s="159">
        <v>11689.38</v>
      </c>
      <c r="Y73" s="160"/>
      <c r="AA73" s="161">
        <v>12000</v>
      </c>
      <c r="AB73" s="161">
        <v>12000</v>
      </c>
      <c r="AC73" s="169"/>
      <c r="AD73" s="169"/>
      <c r="AE73" s="169"/>
      <c r="AF73" s="161">
        <v>10233.25</v>
      </c>
      <c r="AG73" s="161">
        <v>10233.25</v>
      </c>
      <c r="AH73" s="163"/>
      <c r="AJ73" s="164">
        <v>20000</v>
      </c>
      <c r="AK73" s="164">
        <v>20000</v>
      </c>
      <c r="AL73" s="164"/>
      <c r="AM73" s="165">
        <f>IFERROR(VLOOKUP(A73,[4]rptBudgetaryBudgetCrossOrganiza!$A$384:$O$794,13,FALSE),"0")</f>
        <v>-491.75</v>
      </c>
      <c r="AN73" s="170"/>
      <c r="AO73" s="170"/>
      <c r="AP73" s="171"/>
      <c r="AQ73" s="164"/>
      <c r="AR73" s="166"/>
      <c r="AS73" s="209"/>
      <c r="AT73" s="172"/>
      <c r="AU73" s="173"/>
      <c r="AV73" s="174"/>
      <c r="AW73" s="174"/>
      <c r="AX73" s="174"/>
      <c r="AY73" s="174"/>
      <c r="AZ73" s="174"/>
      <c r="BA73" s="174"/>
      <c r="BB73" s="176"/>
    </row>
    <row r="74" spans="1:54" hidden="1" x14ac:dyDescent="0.25">
      <c r="A74" s="120" t="s">
        <v>1880</v>
      </c>
      <c r="B74" s="177" t="s">
        <v>1489</v>
      </c>
      <c r="C74" s="156" t="str">
        <f t="shared" si="8"/>
        <v>100.11</v>
      </c>
      <c r="D74" s="156" t="str">
        <f t="shared" si="9"/>
        <v>001</v>
      </c>
      <c r="E74" s="157" t="str">
        <f t="shared" si="10"/>
        <v>6600.07</v>
      </c>
      <c r="F74" s="157">
        <f>VLOOKUP(E74,'Projections Cheat Sheet'!$A$3:$B$536,2,FALSE)</f>
        <v>6</v>
      </c>
      <c r="G74" s="157" t="str">
        <f>VLOOKUP(F74,'Projections Cheat Sheet'!$B$8:$C$196,2,FALSE)</f>
        <v>Zero</v>
      </c>
      <c r="H74" s="157" t="s">
        <v>1393</v>
      </c>
      <c r="I74" s="179">
        <f>IFERROR(VLOOKUP(A74,[3]rptBudgetaryBudgetCrossOrganiza!$A$2:$M$411,5,FALSE),"0")</f>
        <v>31500</v>
      </c>
      <c r="J74" s="179">
        <f>IFERROR(VLOOKUP(A74,[3]rptBudgetaryBudgetCrossOrganiza!$A$2:$M$411,7,FALSE),"0")</f>
        <v>36250</v>
      </c>
      <c r="K74" s="195"/>
      <c r="L74" s="179"/>
      <c r="M74" s="179"/>
      <c r="N74" s="179">
        <f>IFERROR(VLOOKUP(A74,[3]rptBudgetaryBudgetCrossOrganiza!$A$2:$M$411,10,FALSE),"0")</f>
        <v>73514.05</v>
      </c>
      <c r="O74" s="179">
        <v>73514.05</v>
      </c>
      <c r="P74" s="158"/>
      <c r="R74" s="159">
        <v>62000</v>
      </c>
      <c r="S74" s="159">
        <v>62000</v>
      </c>
      <c r="T74" s="168"/>
      <c r="U74" s="168"/>
      <c r="V74" s="168"/>
      <c r="W74" s="159">
        <v>35394.43</v>
      </c>
      <c r="X74" s="159">
        <v>35394.43</v>
      </c>
      <c r="Y74" s="160"/>
      <c r="AA74" s="161">
        <v>62000</v>
      </c>
      <c r="AB74" s="161">
        <v>63885</v>
      </c>
      <c r="AC74" s="169"/>
      <c r="AD74" s="169"/>
      <c r="AE74" s="169"/>
      <c r="AF74" s="161">
        <v>31178.29</v>
      </c>
      <c r="AG74" s="161">
        <v>31178.29</v>
      </c>
      <c r="AH74" s="163"/>
      <c r="AJ74" s="164">
        <v>0</v>
      </c>
      <c r="AK74" s="164">
        <v>0</v>
      </c>
      <c r="AL74" s="164"/>
      <c r="AM74" s="165">
        <f>IFERROR(VLOOKUP(A74,[4]rptBudgetaryBudgetCrossOrganiza!$A$384:$O$794,13,FALSE),"0")</f>
        <v>3766.1</v>
      </c>
      <c r="AN74" s="170"/>
      <c r="AO74" s="170"/>
      <c r="AP74" s="171"/>
      <c r="AQ74" s="164"/>
      <c r="AR74" s="166"/>
      <c r="AS74" s="206" t="s">
        <v>1949</v>
      </c>
      <c r="AT74" s="172"/>
      <c r="AU74" s="173"/>
      <c r="AV74" s="174"/>
      <c r="AW74" s="174"/>
      <c r="AX74" s="174"/>
      <c r="AY74" s="174"/>
      <c r="AZ74" s="174"/>
      <c r="BA74" s="174"/>
      <c r="BB74" s="176"/>
    </row>
    <row r="75" spans="1:54" hidden="1" x14ac:dyDescent="0.25">
      <c r="A75" s="120" t="s">
        <v>1888</v>
      </c>
      <c r="B75" s="177" t="s">
        <v>1490</v>
      </c>
      <c r="C75" s="156" t="str">
        <f t="shared" si="8"/>
        <v>100.11</v>
      </c>
      <c r="D75" s="156" t="str">
        <f t="shared" si="9"/>
        <v>001</v>
      </c>
      <c r="E75" s="157" t="str">
        <f t="shared" si="10"/>
        <v>6600.30</v>
      </c>
      <c r="F75" s="157">
        <f>VLOOKUP(E75,'Projections Cheat Sheet'!$A$3:$B$536,2,FALSE)</f>
        <v>6</v>
      </c>
      <c r="G75" s="157" t="str">
        <f>VLOOKUP(F75,'Projections Cheat Sheet'!$B$8:$C$196,2,FALSE)</f>
        <v>Zero</v>
      </c>
      <c r="H75" s="157" t="s">
        <v>1393</v>
      </c>
      <c r="I75" s="179">
        <f>IFERROR(VLOOKUP(A75,[3]rptBudgetaryBudgetCrossOrganiza!$A$2:$M$411,5,FALSE),"0")</f>
        <v>0</v>
      </c>
      <c r="J75" s="179">
        <f>IFERROR(VLOOKUP(A75,[3]rptBudgetaryBudgetCrossOrganiza!$A$2:$M$411,7,FALSE),"0")</f>
        <v>0</v>
      </c>
      <c r="K75" s="195"/>
      <c r="L75" s="179"/>
      <c r="M75" s="179"/>
      <c r="N75" s="179">
        <f>IFERROR(VLOOKUP(A75,[3]rptBudgetaryBudgetCrossOrganiza!$A$2:$M$411,10,FALSE),"0")</f>
        <v>0</v>
      </c>
      <c r="O75" s="179">
        <v>0</v>
      </c>
      <c r="P75" s="158"/>
      <c r="R75" s="159">
        <v>0</v>
      </c>
      <c r="S75" s="159">
        <v>0</v>
      </c>
      <c r="T75" s="168"/>
      <c r="U75" s="168"/>
      <c r="V75" s="168"/>
      <c r="W75" s="159">
        <v>0</v>
      </c>
      <c r="X75" s="159">
        <v>0</v>
      </c>
      <c r="Y75" s="160"/>
      <c r="AA75" s="161">
        <v>0</v>
      </c>
      <c r="AB75" s="161">
        <v>0</v>
      </c>
      <c r="AC75" s="169"/>
      <c r="AD75" s="169"/>
      <c r="AE75" s="169"/>
      <c r="AF75" s="161">
        <v>0</v>
      </c>
      <c r="AG75" s="161">
        <v>0</v>
      </c>
      <c r="AH75" s="163"/>
      <c r="AJ75" s="164">
        <v>0</v>
      </c>
      <c r="AK75" s="164">
        <v>0</v>
      </c>
      <c r="AL75" s="164"/>
      <c r="AM75" s="165">
        <f>IFERROR(VLOOKUP(A75,[4]rptBudgetaryBudgetCrossOrganiza!$A$384:$O$794,13,FALSE),"0")</f>
        <v>0</v>
      </c>
      <c r="AN75" s="170"/>
      <c r="AO75" s="170"/>
      <c r="AP75" s="171"/>
      <c r="AQ75" s="164"/>
      <c r="AR75" s="166"/>
      <c r="AS75" s="209"/>
      <c r="AT75" s="172"/>
      <c r="AU75" s="173"/>
      <c r="AV75" s="174"/>
      <c r="AW75" s="174"/>
      <c r="AX75" s="174"/>
      <c r="AY75" s="174"/>
      <c r="AZ75" s="174"/>
      <c r="BA75" s="174"/>
      <c r="BB75" s="176"/>
    </row>
    <row r="76" spans="1:54" hidden="1" x14ac:dyDescent="0.25">
      <c r="A76" s="120" t="s">
        <v>1889</v>
      </c>
      <c r="B76" s="177" t="s">
        <v>1491</v>
      </c>
      <c r="C76" s="156" t="str">
        <f t="shared" si="8"/>
        <v>100.11</v>
      </c>
      <c r="D76" s="156" t="str">
        <f t="shared" si="9"/>
        <v>001</v>
      </c>
      <c r="E76" s="157" t="str">
        <f t="shared" si="10"/>
        <v>6600.33</v>
      </c>
      <c r="F76" s="157">
        <f>VLOOKUP(E76,'Projections Cheat Sheet'!$A$3:$B$536,2,FALSE)</f>
        <v>6</v>
      </c>
      <c r="G76" s="157" t="str">
        <f>VLOOKUP(F76,'Projections Cheat Sheet'!$B$8:$C$196,2,FALSE)</f>
        <v>Zero</v>
      </c>
      <c r="H76" s="157" t="s">
        <v>1393</v>
      </c>
      <c r="I76" s="179">
        <f>IFERROR(VLOOKUP(A76,[3]rptBudgetaryBudgetCrossOrganiza!$A$2:$M$411,5,FALSE),"0")</f>
        <v>0</v>
      </c>
      <c r="J76" s="179">
        <f>IFERROR(VLOOKUP(A76,[3]rptBudgetaryBudgetCrossOrganiza!$A$2:$M$411,7,FALSE),"0")</f>
        <v>0</v>
      </c>
      <c r="K76" s="195"/>
      <c r="L76" s="179"/>
      <c r="M76" s="179"/>
      <c r="N76" s="179">
        <f>IFERROR(VLOOKUP(A76,[3]rptBudgetaryBudgetCrossOrganiza!$A$2:$M$411,10,FALSE),"0")</f>
        <v>0</v>
      </c>
      <c r="O76" s="179">
        <v>0</v>
      </c>
      <c r="P76" s="158"/>
      <c r="R76" s="159">
        <v>0</v>
      </c>
      <c r="S76" s="159">
        <v>0</v>
      </c>
      <c r="T76" s="168"/>
      <c r="U76" s="168"/>
      <c r="V76" s="168"/>
      <c r="W76" s="159">
        <v>0</v>
      </c>
      <c r="X76" s="159">
        <v>0</v>
      </c>
      <c r="Y76" s="160"/>
      <c r="AA76" s="161">
        <v>0</v>
      </c>
      <c r="AB76" s="161">
        <v>0</v>
      </c>
      <c r="AC76" s="169"/>
      <c r="AD76" s="169"/>
      <c r="AE76" s="169"/>
      <c r="AF76" s="161">
        <v>0</v>
      </c>
      <c r="AG76" s="161">
        <v>0</v>
      </c>
      <c r="AH76" s="163"/>
      <c r="AJ76" s="164">
        <v>0</v>
      </c>
      <c r="AK76" s="164">
        <v>0</v>
      </c>
      <c r="AL76" s="164"/>
      <c r="AM76" s="165">
        <f>IFERROR(VLOOKUP(A76,[4]rptBudgetaryBudgetCrossOrganiza!$A$384:$O$794,13,FALSE),"0")</f>
        <v>0</v>
      </c>
      <c r="AN76" s="170"/>
      <c r="AO76" s="170"/>
      <c r="AP76" s="171"/>
      <c r="AQ76" s="164"/>
      <c r="AR76" s="166"/>
      <c r="AS76" s="209"/>
      <c r="AT76" s="172"/>
      <c r="AU76" s="173"/>
      <c r="AV76" s="174"/>
      <c r="AW76" s="174"/>
      <c r="AX76" s="174"/>
      <c r="AY76" s="174"/>
      <c r="AZ76" s="174"/>
      <c r="BA76" s="174"/>
      <c r="BB76" s="176"/>
    </row>
    <row r="77" spans="1:54" s="126" customFormat="1" hidden="1" x14ac:dyDescent="0.25">
      <c r="A77" s="120" t="s">
        <v>1894</v>
      </c>
      <c r="B77" s="177" t="s">
        <v>1493</v>
      </c>
      <c r="C77" s="156" t="str">
        <f t="shared" si="8"/>
        <v>100.11</v>
      </c>
      <c r="D77" s="156" t="str">
        <f t="shared" si="9"/>
        <v>001</v>
      </c>
      <c r="E77" s="157" t="str">
        <f t="shared" si="10"/>
        <v>7000.03</v>
      </c>
      <c r="F77" s="157">
        <f>VLOOKUP(E77,'Projections Cheat Sheet'!$A$3:$B$536,2,FALSE)</f>
        <v>6</v>
      </c>
      <c r="G77" s="157" t="str">
        <f>VLOOKUP(F77,'Projections Cheat Sheet'!$B$8:$C$196,2,FALSE)</f>
        <v>Zero</v>
      </c>
      <c r="H77" s="157" t="s">
        <v>1394</v>
      </c>
      <c r="I77" s="179">
        <f>IFERROR(VLOOKUP(A77,[3]rptBudgetaryBudgetCrossOrganiza!$A$2:$M$411,5,FALSE),"0")</f>
        <v>0</v>
      </c>
      <c r="J77" s="179">
        <f>IFERROR(VLOOKUP(A77,[3]rptBudgetaryBudgetCrossOrganiza!$A$2:$M$411,7,FALSE),"0")</f>
        <v>0</v>
      </c>
      <c r="K77" s="195"/>
      <c r="L77" s="179"/>
      <c r="M77" s="179"/>
      <c r="N77" s="179">
        <f>IFERROR(VLOOKUP(A77,[3]rptBudgetaryBudgetCrossOrganiza!$A$2:$M$411,10,FALSE),"0")</f>
        <v>0</v>
      </c>
      <c r="O77" s="179">
        <v>0</v>
      </c>
      <c r="P77" s="158"/>
      <c r="Q77" s="125"/>
      <c r="R77" s="159">
        <v>0</v>
      </c>
      <c r="S77" s="159">
        <v>0</v>
      </c>
      <c r="T77" s="168"/>
      <c r="U77" s="168"/>
      <c r="V77" s="168"/>
      <c r="W77" s="159">
        <v>0</v>
      </c>
      <c r="X77" s="159">
        <v>0</v>
      </c>
      <c r="Y77" s="160"/>
      <c r="Z77" s="125"/>
      <c r="AA77" s="161">
        <v>0</v>
      </c>
      <c r="AB77" s="161">
        <v>0</v>
      </c>
      <c r="AC77" s="169"/>
      <c r="AD77" s="169"/>
      <c r="AE77" s="169"/>
      <c r="AF77" s="161">
        <v>0</v>
      </c>
      <c r="AG77" s="161">
        <v>0</v>
      </c>
      <c r="AH77" s="163"/>
      <c r="AI77" s="125"/>
      <c r="AJ77" s="164">
        <v>0</v>
      </c>
      <c r="AK77" s="164">
        <v>0</v>
      </c>
      <c r="AL77" s="164"/>
      <c r="AM77" s="165">
        <f>IFERROR(VLOOKUP(A77,[4]rptBudgetaryBudgetCrossOrganiza!$A$384:$O$794,13,FALSE),"0")</f>
        <v>0</v>
      </c>
      <c r="AN77" s="170"/>
      <c r="AO77" s="170"/>
      <c r="AP77" s="171"/>
      <c r="AQ77" s="164"/>
      <c r="AR77" s="166"/>
      <c r="AS77" s="209"/>
      <c r="AT77" s="172"/>
      <c r="AU77" s="173"/>
      <c r="AV77" s="174"/>
      <c r="AW77" s="174"/>
      <c r="AX77" s="174"/>
      <c r="AY77" s="174"/>
      <c r="AZ77" s="174"/>
      <c r="BA77" s="174"/>
      <c r="BB77" s="176"/>
    </row>
    <row r="78" spans="1:54" s="126" customFormat="1" hidden="1" x14ac:dyDescent="0.25">
      <c r="A78" s="120" t="s">
        <v>1899</v>
      </c>
      <c r="B78" s="177" t="s">
        <v>1494</v>
      </c>
      <c r="C78" s="156" t="str">
        <f t="shared" si="8"/>
        <v>100.11</v>
      </c>
      <c r="D78" s="156" t="str">
        <f t="shared" si="9"/>
        <v>001</v>
      </c>
      <c r="E78" s="157" t="str">
        <f t="shared" si="10"/>
        <v>7000.04</v>
      </c>
      <c r="F78" s="157">
        <f>VLOOKUP(E78,'Projections Cheat Sheet'!$A$3:$B$536,2,FALSE)</f>
        <v>6</v>
      </c>
      <c r="G78" s="157" t="str">
        <f>VLOOKUP(F78,'Projections Cheat Sheet'!$B$8:$C$196,2,FALSE)</f>
        <v>Zero</v>
      </c>
      <c r="H78" s="157" t="s">
        <v>1394</v>
      </c>
      <c r="I78" s="179">
        <f>IFERROR(VLOOKUP(A78,[3]rptBudgetaryBudgetCrossOrganiza!$A$2:$M$411,5,FALSE),"0")</f>
        <v>0</v>
      </c>
      <c r="J78" s="179">
        <f>IFERROR(VLOOKUP(A78,[3]rptBudgetaryBudgetCrossOrganiza!$A$2:$M$411,7,FALSE),"0")</f>
        <v>300000</v>
      </c>
      <c r="K78" s="195"/>
      <c r="L78" s="179"/>
      <c r="M78" s="179"/>
      <c r="N78" s="179">
        <f>IFERROR(VLOOKUP(A78,[3]rptBudgetaryBudgetCrossOrganiza!$A$2:$M$411,10,FALSE),"0")</f>
        <v>0</v>
      </c>
      <c r="O78" s="179">
        <v>0</v>
      </c>
      <c r="P78" s="158"/>
      <c r="Q78" s="125"/>
      <c r="R78" s="159">
        <v>0</v>
      </c>
      <c r="S78" s="159">
        <v>626000</v>
      </c>
      <c r="T78" s="168"/>
      <c r="U78" s="168"/>
      <c r="V78" s="168"/>
      <c r="W78" s="159">
        <v>223521.49</v>
      </c>
      <c r="X78" s="159">
        <v>223521.49</v>
      </c>
      <c r="Y78" s="160"/>
      <c r="Z78" s="125"/>
      <c r="AA78" s="161">
        <v>0</v>
      </c>
      <c r="AB78" s="161">
        <v>536728</v>
      </c>
      <c r="AC78" s="169"/>
      <c r="AD78" s="169"/>
      <c r="AE78" s="169"/>
      <c r="AF78" s="161">
        <v>493907.79</v>
      </c>
      <c r="AG78" s="161">
        <v>493907.79</v>
      </c>
      <c r="AH78" s="163"/>
      <c r="AI78" s="125"/>
      <c r="AJ78" s="164">
        <v>0</v>
      </c>
      <c r="AK78" s="164">
        <v>206752</v>
      </c>
      <c r="AL78" s="164"/>
      <c r="AM78" s="165">
        <f>IFERROR(VLOOKUP(A78,[4]rptBudgetaryBudgetCrossOrganiza!$A$384:$O$794,13,FALSE),"0")</f>
        <v>166645.88</v>
      </c>
      <c r="AN78" s="170"/>
      <c r="AO78" s="170"/>
      <c r="AP78" s="171"/>
      <c r="AQ78" s="164"/>
      <c r="AR78" s="166"/>
      <c r="AS78" s="209"/>
      <c r="AT78" s="172"/>
      <c r="AU78" s="173"/>
      <c r="AV78" s="174"/>
      <c r="AW78" s="174"/>
      <c r="AX78" s="174"/>
      <c r="AY78" s="174"/>
      <c r="AZ78" s="174"/>
      <c r="BA78" s="174"/>
      <c r="BB78" s="176"/>
    </row>
    <row r="79" spans="1:54" s="126" customFormat="1" hidden="1" x14ac:dyDescent="0.25">
      <c r="A79" s="120" t="s">
        <v>1902</v>
      </c>
      <c r="B79" s="177" t="s">
        <v>1495</v>
      </c>
      <c r="C79" s="156" t="str">
        <f t="shared" si="8"/>
        <v>100.11</v>
      </c>
      <c r="D79" s="156" t="str">
        <f t="shared" si="9"/>
        <v>001</v>
      </c>
      <c r="E79" s="157" t="str">
        <f t="shared" si="10"/>
        <v>7000.05</v>
      </c>
      <c r="F79" s="157">
        <f>VLOOKUP(E79,'Projections Cheat Sheet'!$A$3:$B$536,2,FALSE)</f>
        <v>6</v>
      </c>
      <c r="G79" s="157" t="str">
        <f>VLOOKUP(F79,'Projections Cheat Sheet'!$B$8:$C$196,2,FALSE)</f>
        <v>Zero</v>
      </c>
      <c r="H79" s="157" t="s">
        <v>1394</v>
      </c>
      <c r="I79" s="179">
        <f>IFERROR(VLOOKUP(A79,[3]rptBudgetaryBudgetCrossOrganiza!$A$2:$M$411,5,FALSE),"0")</f>
        <v>0</v>
      </c>
      <c r="J79" s="179">
        <f>IFERROR(VLOOKUP(A79,[3]rptBudgetaryBudgetCrossOrganiza!$A$2:$M$411,7,FALSE),"0")</f>
        <v>0</v>
      </c>
      <c r="K79" s="195"/>
      <c r="L79" s="179"/>
      <c r="M79" s="179"/>
      <c r="N79" s="179">
        <f>IFERROR(VLOOKUP(A79,[3]rptBudgetaryBudgetCrossOrganiza!$A$2:$M$411,10,FALSE),"0")</f>
        <v>0</v>
      </c>
      <c r="O79" s="179">
        <v>0</v>
      </c>
      <c r="P79" s="158"/>
      <c r="Q79" s="125"/>
      <c r="R79" s="159">
        <v>0</v>
      </c>
      <c r="S79" s="159">
        <v>0</v>
      </c>
      <c r="T79" s="168"/>
      <c r="U79" s="168"/>
      <c r="V79" s="168"/>
      <c r="W79" s="159">
        <v>0</v>
      </c>
      <c r="X79" s="159">
        <v>0</v>
      </c>
      <c r="Y79" s="160"/>
      <c r="Z79" s="125"/>
      <c r="AA79" s="161">
        <v>0</v>
      </c>
      <c r="AB79" s="161">
        <v>0</v>
      </c>
      <c r="AC79" s="169"/>
      <c r="AD79" s="169"/>
      <c r="AE79" s="169"/>
      <c r="AF79" s="161">
        <v>0</v>
      </c>
      <c r="AG79" s="161">
        <v>0</v>
      </c>
      <c r="AH79" s="163"/>
      <c r="AI79" s="125"/>
      <c r="AJ79" s="164">
        <v>0</v>
      </c>
      <c r="AK79" s="164">
        <v>0</v>
      </c>
      <c r="AL79" s="164"/>
      <c r="AM79" s="165">
        <f>IFERROR(VLOOKUP(A79,[4]rptBudgetaryBudgetCrossOrganiza!$A$384:$O$794,13,FALSE),"0")</f>
        <v>0</v>
      </c>
      <c r="AN79" s="170"/>
      <c r="AO79" s="170"/>
      <c r="AP79" s="171"/>
      <c r="AQ79" s="164"/>
      <c r="AR79" s="166"/>
      <c r="AS79" s="209"/>
      <c r="AT79" s="172"/>
      <c r="AU79" s="173"/>
      <c r="AV79" s="174"/>
      <c r="AW79" s="174"/>
      <c r="AX79" s="174"/>
      <c r="AY79" s="174"/>
      <c r="AZ79" s="174"/>
      <c r="BA79" s="174"/>
      <c r="BB79" s="176"/>
    </row>
    <row r="80" spans="1:54" hidden="1" x14ac:dyDescent="0.25">
      <c r="A80" s="120" t="s">
        <v>1904</v>
      </c>
      <c r="B80" s="177" t="s">
        <v>1497</v>
      </c>
      <c r="C80" s="156" t="str">
        <f t="shared" si="8"/>
        <v>100.11</v>
      </c>
      <c r="D80" s="156" t="str">
        <f t="shared" si="9"/>
        <v>001</v>
      </c>
      <c r="E80" s="157" t="str">
        <f t="shared" si="10"/>
        <v>7000.12</v>
      </c>
      <c r="F80" s="157">
        <f>VLOOKUP(E80,'Projections Cheat Sheet'!$A$3:$B$536,2,FALSE)</f>
        <v>6</v>
      </c>
      <c r="G80" s="157" t="str">
        <f>VLOOKUP(F80,'Projections Cheat Sheet'!$B$8:$C$196,2,FALSE)</f>
        <v>Zero</v>
      </c>
      <c r="H80" s="157" t="s">
        <v>1394</v>
      </c>
      <c r="I80" s="179">
        <f>IFERROR(VLOOKUP(A80,[3]rptBudgetaryBudgetCrossOrganiza!$A$2:$M$411,5,FALSE),"0")</f>
        <v>0</v>
      </c>
      <c r="J80" s="179">
        <f>IFERROR(VLOOKUP(A80,[3]rptBudgetaryBudgetCrossOrganiza!$A$2:$M$411,7,FALSE),"0")</f>
        <v>0</v>
      </c>
      <c r="K80" s="195"/>
      <c r="L80" s="179"/>
      <c r="M80" s="179"/>
      <c r="N80" s="179">
        <f>IFERROR(VLOOKUP(A80,[3]rptBudgetaryBudgetCrossOrganiza!$A$2:$M$411,10,FALSE),"0")</f>
        <v>0</v>
      </c>
      <c r="O80" s="179">
        <v>0</v>
      </c>
      <c r="P80" s="158"/>
      <c r="R80" s="159">
        <v>0</v>
      </c>
      <c r="S80" s="159">
        <v>0</v>
      </c>
      <c r="T80" s="168"/>
      <c r="U80" s="168"/>
      <c r="V80" s="168"/>
      <c r="W80" s="159">
        <v>0</v>
      </c>
      <c r="X80" s="159">
        <v>0</v>
      </c>
      <c r="Y80" s="160"/>
      <c r="AA80" s="161">
        <v>0</v>
      </c>
      <c r="AB80" s="161">
        <v>0</v>
      </c>
      <c r="AC80" s="169"/>
      <c r="AD80" s="169"/>
      <c r="AE80" s="169"/>
      <c r="AF80" s="161">
        <v>0</v>
      </c>
      <c r="AG80" s="161">
        <v>0</v>
      </c>
      <c r="AH80" s="163"/>
      <c r="AJ80" s="164">
        <v>0</v>
      </c>
      <c r="AK80" s="164">
        <v>0</v>
      </c>
      <c r="AL80" s="164"/>
      <c r="AM80" s="165">
        <f>IFERROR(VLOOKUP(A80,[4]rptBudgetaryBudgetCrossOrganiza!$A$384:$O$794,13,FALSE),"0")</f>
        <v>0</v>
      </c>
      <c r="AN80" s="170"/>
      <c r="AO80" s="170"/>
      <c r="AP80" s="171"/>
      <c r="AQ80" s="164"/>
      <c r="AR80" s="166"/>
      <c r="AS80" s="209"/>
      <c r="AT80" s="172"/>
      <c r="AU80" s="173"/>
      <c r="AV80" s="174"/>
      <c r="AW80" s="174"/>
      <c r="AX80" s="174"/>
      <c r="AY80" s="174"/>
      <c r="AZ80" s="174"/>
      <c r="BA80" s="174"/>
      <c r="BB80" s="176"/>
    </row>
    <row r="81" spans="1:54" hidden="1" x14ac:dyDescent="0.25">
      <c r="A81" s="120" t="s">
        <v>1905</v>
      </c>
      <c r="B81" s="177" t="s">
        <v>1498</v>
      </c>
      <c r="C81" s="156" t="str">
        <f t="shared" si="8"/>
        <v>100.11</v>
      </c>
      <c r="D81" s="156" t="str">
        <f t="shared" si="9"/>
        <v>001</v>
      </c>
      <c r="E81" s="157" t="str">
        <f t="shared" si="10"/>
        <v>7000.99</v>
      </c>
      <c r="F81" s="157">
        <f>VLOOKUP(E81,'Projections Cheat Sheet'!$A$3:$B$536,2,FALSE)</f>
        <v>6</v>
      </c>
      <c r="G81" s="157" t="str">
        <f>VLOOKUP(F81,'Projections Cheat Sheet'!$B$8:$C$196,2,FALSE)</f>
        <v>Zero</v>
      </c>
      <c r="H81" s="157" t="s">
        <v>1394</v>
      </c>
      <c r="I81" s="179">
        <f>IFERROR(VLOOKUP(A81,[3]rptBudgetaryBudgetCrossOrganiza!$A$2:$M$411,5,FALSE),"0")</f>
        <v>34170</v>
      </c>
      <c r="J81" s="179">
        <f>IFERROR(VLOOKUP(A81,[3]rptBudgetaryBudgetCrossOrganiza!$A$2:$M$411,7,FALSE),"0")</f>
        <v>0</v>
      </c>
      <c r="K81" s="195"/>
      <c r="L81" s="179"/>
      <c r="M81" s="179"/>
      <c r="N81" s="179">
        <f>IFERROR(VLOOKUP(A81,[3]rptBudgetaryBudgetCrossOrganiza!$A$2:$M$411,10,FALSE),"0")</f>
        <v>0</v>
      </c>
      <c r="O81" s="179">
        <v>0</v>
      </c>
      <c r="P81" s="158"/>
      <c r="R81" s="159">
        <v>12000</v>
      </c>
      <c r="S81" s="159">
        <v>0</v>
      </c>
      <c r="T81" s="168"/>
      <c r="U81" s="168"/>
      <c r="V81" s="168"/>
      <c r="W81" s="159">
        <v>0</v>
      </c>
      <c r="X81" s="159">
        <v>0</v>
      </c>
      <c r="Y81" s="160"/>
      <c r="AA81" s="161">
        <v>0</v>
      </c>
      <c r="AB81" s="161">
        <v>0</v>
      </c>
      <c r="AC81" s="169"/>
      <c r="AD81" s="169"/>
      <c r="AE81" s="169"/>
      <c r="AF81" s="161">
        <v>0</v>
      </c>
      <c r="AG81" s="161">
        <v>0</v>
      </c>
      <c r="AH81" s="163"/>
      <c r="AJ81" s="164">
        <v>0</v>
      </c>
      <c r="AK81" s="164">
        <v>0</v>
      </c>
      <c r="AL81" s="164"/>
      <c r="AM81" s="165">
        <f>IFERROR(VLOOKUP(A81,[4]rptBudgetaryBudgetCrossOrganiza!$A$384:$O$794,13,FALSE),"0")</f>
        <v>0</v>
      </c>
      <c r="AN81" s="170"/>
      <c r="AO81" s="170"/>
      <c r="AP81" s="171"/>
      <c r="AQ81" s="164"/>
      <c r="AR81" s="166"/>
      <c r="AS81" s="209"/>
      <c r="AT81" s="172"/>
      <c r="AU81" s="173"/>
      <c r="AV81" s="174"/>
      <c r="AW81" s="174"/>
      <c r="AX81" s="174"/>
      <c r="AY81" s="174"/>
      <c r="AZ81" s="174"/>
      <c r="BA81" s="174"/>
      <c r="BB81" s="176"/>
    </row>
    <row r="82" spans="1:54" hidden="1" x14ac:dyDescent="0.25">
      <c r="A82" s="120" t="s">
        <v>1909</v>
      </c>
      <c r="B82" s="177" t="s">
        <v>1500</v>
      </c>
      <c r="C82" s="156" t="str">
        <f t="shared" si="8"/>
        <v>100.11</v>
      </c>
      <c r="D82" s="156" t="str">
        <f t="shared" si="9"/>
        <v>001</v>
      </c>
      <c r="E82" s="157" t="str">
        <f t="shared" si="10"/>
        <v>8000.16</v>
      </c>
      <c r="F82" s="157">
        <f>VLOOKUP(E82,'Projections Cheat Sheet'!$A$3:$B$536,2,FALSE)</f>
        <v>6</v>
      </c>
      <c r="G82" s="157" t="str">
        <f>VLOOKUP(F82,'Projections Cheat Sheet'!$B$8:$C$196,2,FALSE)</f>
        <v>Zero</v>
      </c>
      <c r="H82" s="157" t="s">
        <v>1394</v>
      </c>
      <c r="I82" s="179">
        <f>IFERROR(VLOOKUP(A82,[3]rptBudgetaryBudgetCrossOrganiza!$A$2:$M$411,5,FALSE),"0")</f>
        <v>0</v>
      </c>
      <c r="J82" s="179">
        <f>IFERROR(VLOOKUP(A82,[3]rptBudgetaryBudgetCrossOrganiza!$A$2:$M$411,7,FALSE),"0")</f>
        <v>0</v>
      </c>
      <c r="K82" s="195"/>
      <c r="L82" s="179"/>
      <c r="M82" s="179"/>
      <c r="N82" s="179">
        <f>IFERROR(VLOOKUP(A82,[3]rptBudgetaryBudgetCrossOrganiza!$A$2:$M$411,10,FALSE),"0")</f>
        <v>0</v>
      </c>
      <c r="O82" s="179">
        <v>0</v>
      </c>
      <c r="P82" s="158"/>
      <c r="R82" s="159">
        <v>0</v>
      </c>
      <c r="S82" s="159">
        <v>0</v>
      </c>
      <c r="T82" s="168"/>
      <c r="U82" s="168"/>
      <c r="V82" s="168"/>
      <c r="W82" s="159">
        <v>0</v>
      </c>
      <c r="X82" s="159">
        <v>0</v>
      </c>
      <c r="Y82" s="160"/>
      <c r="AA82" s="161">
        <v>0</v>
      </c>
      <c r="AB82" s="161">
        <v>0</v>
      </c>
      <c r="AC82" s="169"/>
      <c r="AD82" s="169"/>
      <c r="AE82" s="169"/>
      <c r="AF82" s="161">
        <v>0</v>
      </c>
      <c r="AG82" s="161">
        <v>0</v>
      </c>
      <c r="AH82" s="163"/>
      <c r="AJ82" s="164">
        <v>0</v>
      </c>
      <c r="AK82" s="164">
        <v>0</v>
      </c>
      <c r="AL82" s="164"/>
      <c r="AM82" s="165">
        <f>IFERROR(VLOOKUP(A82,[4]rptBudgetaryBudgetCrossOrganiza!$A$384:$O$794,13,FALSE),"0")</f>
        <v>0</v>
      </c>
      <c r="AN82" s="170"/>
      <c r="AO82" s="170"/>
      <c r="AP82" s="171"/>
      <c r="AQ82" s="164"/>
      <c r="AR82" s="166"/>
      <c r="AS82" s="209"/>
      <c r="AT82" s="172"/>
      <c r="AU82" s="173"/>
      <c r="AV82" s="174"/>
      <c r="AW82" s="174"/>
      <c r="AX82" s="174"/>
      <c r="AY82" s="174"/>
      <c r="AZ82" s="174"/>
      <c r="BA82" s="174"/>
      <c r="BB82" s="176"/>
    </row>
    <row r="83" spans="1:54" hidden="1" x14ac:dyDescent="0.25">
      <c r="A83" s="120" t="s">
        <v>1910</v>
      </c>
      <c r="B83" s="177" t="s">
        <v>1501</v>
      </c>
      <c r="C83" s="156" t="str">
        <f t="shared" si="8"/>
        <v>100.11</v>
      </c>
      <c r="D83" s="156" t="str">
        <f t="shared" si="9"/>
        <v>001</v>
      </c>
      <c r="E83" s="157" t="str">
        <f t="shared" si="10"/>
        <v>8000.99</v>
      </c>
      <c r="F83" s="157">
        <f>VLOOKUP(E83,'Projections Cheat Sheet'!$A$3:$B$536,2,FALSE)</f>
        <v>6</v>
      </c>
      <c r="G83" s="157" t="str">
        <f>VLOOKUP(F83,'Projections Cheat Sheet'!$B$8:$C$196,2,FALSE)</f>
        <v>Zero</v>
      </c>
      <c r="H83" s="157" t="s">
        <v>1394</v>
      </c>
      <c r="I83" s="179">
        <f>IFERROR(VLOOKUP(A83,[3]rptBudgetaryBudgetCrossOrganiza!$A$2:$M$411,5,FALSE),"0")</f>
        <v>0</v>
      </c>
      <c r="J83" s="179">
        <f>IFERROR(VLOOKUP(A83,[3]rptBudgetaryBudgetCrossOrganiza!$A$2:$M$411,7,FALSE),"0")</f>
        <v>0</v>
      </c>
      <c r="K83" s="195"/>
      <c r="L83" s="179"/>
      <c r="M83" s="179"/>
      <c r="N83" s="179">
        <f>IFERROR(VLOOKUP(A83,[3]rptBudgetaryBudgetCrossOrganiza!$A$2:$M$411,10,FALSE),"0")</f>
        <v>0</v>
      </c>
      <c r="O83" s="179">
        <v>0</v>
      </c>
      <c r="P83" s="158"/>
      <c r="R83" s="159">
        <v>0</v>
      </c>
      <c r="S83" s="159">
        <v>0</v>
      </c>
      <c r="T83" s="168"/>
      <c r="U83" s="168"/>
      <c r="V83" s="168"/>
      <c r="W83" s="159">
        <v>0</v>
      </c>
      <c r="X83" s="159">
        <v>0</v>
      </c>
      <c r="Y83" s="160"/>
      <c r="AA83" s="161">
        <v>383500</v>
      </c>
      <c r="AB83" s="161">
        <v>0</v>
      </c>
      <c r="AC83" s="169"/>
      <c r="AD83" s="169"/>
      <c r="AE83" s="169"/>
      <c r="AF83" s="161">
        <v>0</v>
      </c>
      <c r="AG83" s="161">
        <v>0</v>
      </c>
      <c r="AH83" s="163"/>
      <c r="AJ83" s="164">
        <v>0</v>
      </c>
      <c r="AK83" s="164">
        <v>0</v>
      </c>
      <c r="AL83" s="164"/>
      <c r="AM83" s="165">
        <f>IFERROR(VLOOKUP(A83,[4]rptBudgetaryBudgetCrossOrganiza!$A$384:$O$794,13,FALSE),"0")</f>
        <v>0</v>
      </c>
      <c r="AN83" s="170"/>
      <c r="AO83" s="170"/>
      <c r="AP83" s="171"/>
      <c r="AQ83" s="164"/>
      <c r="AR83" s="166"/>
      <c r="AS83" s="209"/>
      <c r="AT83" s="172"/>
      <c r="AU83" s="173"/>
      <c r="AV83" s="174"/>
      <c r="AW83" s="174"/>
      <c r="AX83" s="174"/>
      <c r="AY83" s="174"/>
      <c r="AZ83" s="174"/>
      <c r="BA83" s="174"/>
      <c r="BB83" s="176"/>
    </row>
    <row r="84" spans="1:54" hidden="1" x14ac:dyDescent="0.25">
      <c r="A84" s="120" t="s">
        <v>1503</v>
      </c>
      <c r="B84" s="155" t="s">
        <v>280</v>
      </c>
      <c r="C84" s="156" t="str">
        <f t="shared" si="8"/>
        <v>100.11</v>
      </c>
      <c r="D84" s="156" t="str">
        <f t="shared" si="9"/>
        <v>200</v>
      </c>
      <c r="E84" s="157" t="str">
        <f t="shared" si="10"/>
        <v>5000.01</v>
      </c>
      <c r="F84" s="157">
        <f>VLOOKUP(E84,'Projections Cheat Sheet'!$A$3:$B$536,2,FALSE)</f>
        <v>1</v>
      </c>
      <c r="G84" s="157" t="str">
        <f>VLOOKUP(F84,'Projections Cheat Sheet'!$B$8:$C$196,2,FALSE)</f>
        <v>salary</v>
      </c>
      <c r="H84" s="157" t="s">
        <v>1395</v>
      </c>
      <c r="I84" s="179">
        <f>IFERROR(VLOOKUP(A84,[3]rptBudgetaryBudgetCrossOrganiza!$A$2:$M$411,5,FALSE),"0")</f>
        <v>5118995</v>
      </c>
      <c r="J84" s="179">
        <f>IFERROR(VLOOKUP(A84,[3]rptBudgetaryBudgetCrossOrganiza!$A$2:$M$411,7,FALSE),"0")</f>
        <v>5208755</v>
      </c>
      <c r="K84" s="194"/>
      <c r="L84" s="194"/>
      <c r="M84" s="194"/>
      <c r="N84" s="179">
        <f>IFERROR(VLOOKUP(A84,[3]rptBudgetaryBudgetCrossOrganiza!$A$2:$M$411,10,FALSE),"0")</f>
        <v>5059396.8099999996</v>
      </c>
      <c r="O84" s="179">
        <v>5059396.8099999996</v>
      </c>
      <c r="P84" s="158">
        <f t="shared" ref="P84:P91" si="11">O84-J84</f>
        <v>-149358.19000000041</v>
      </c>
      <c r="Q84" s="140"/>
      <c r="R84" s="159">
        <v>5483990</v>
      </c>
      <c r="S84" s="159">
        <v>5697550</v>
      </c>
      <c r="T84" s="142"/>
      <c r="U84" s="142"/>
      <c r="V84" s="142"/>
      <c r="W84" s="159">
        <v>4298084.53</v>
      </c>
      <c r="X84" s="159">
        <v>4298084.53</v>
      </c>
      <c r="Y84" s="160">
        <f t="shared" ref="Y84:Y91" si="12">X84-S84</f>
        <v>-1399465.4699999997</v>
      </c>
      <c r="Z84" s="140"/>
      <c r="AA84" s="161">
        <v>5259925</v>
      </c>
      <c r="AB84" s="161">
        <v>5526850</v>
      </c>
      <c r="AC84" s="162"/>
      <c r="AD84" s="162"/>
      <c r="AE84" s="162"/>
      <c r="AF84" s="161">
        <v>5104095.0199999996</v>
      </c>
      <c r="AG84" s="161">
        <v>5104095.0199999996</v>
      </c>
      <c r="AH84" s="163">
        <f t="shared" ref="AH84:AH91" si="13">AG84-AB84</f>
        <v>-422754.98000000045</v>
      </c>
      <c r="AI84" s="140"/>
      <c r="AJ84" s="164">
        <v>5417723</v>
      </c>
      <c r="AK84" s="164">
        <v>5417723</v>
      </c>
      <c r="AL84" s="164"/>
      <c r="AM84" s="165">
        <f>IFERROR(VLOOKUP(A84,[4]rptBudgetaryBudgetCrossOrganiza!$A$384:$O$794,13,FALSE),"0")</f>
        <v>1305842.44</v>
      </c>
      <c r="AN84" s="165"/>
      <c r="AO84" s="165"/>
      <c r="AP84" s="165"/>
      <c r="AQ84" s="164"/>
      <c r="AR84" s="166">
        <f t="shared" ref="AR84:AR91" si="14">AQ84-AK84</f>
        <v>-5417723</v>
      </c>
      <c r="AS84" s="205"/>
      <c r="AT84" s="151"/>
      <c r="AU84" s="152"/>
      <c r="AV84" s="153"/>
      <c r="AW84" s="153"/>
      <c r="AX84" s="153"/>
      <c r="AY84" s="153"/>
      <c r="AZ84" s="153"/>
      <c r="BA84" s="153"/>
      <c r="BB84" s="178"/>
    </row>
    <row r="85" spans="1:54" hidden="1" x14ac:dyDescent="0.25">
      <c r="A85" s="120" t="s">
        <v>1511</v>
      </c>
      <c r="B85" s="167" t="s">
        <v>281</v>
      </c>
      <c r="C85" s="156" t="str">
        <f t="shared" si="8"/>
        <v>100.11</v>
      </c>
      <c r="D85" s="156" t="str">
        <f t="shared" si="9"/>
        <v>200</v>
      </c>
      <c r="E85" s="157" t="str">
        <f t="shared" si="10"/>
        <v>5000.02</v>
      </c>
      <c r="F85" s="157">
        <f>VLOOKUP(E85,'Projections Cheat Sheet'!$A$3:$B$536,2,FALSE)</f>
        <v>1</v>
      </c>
      <c r="G85" s="157" t="str">
        <f>VLOOKUP(F85,'Projections Cheat Sheet'!$B$8:$C$196,2,FALSE)</f>
        <v>salary</v>
      </c>
      <c r="H85" s="157" t="s">
        <v>1395</v>
      </c>
      <c r="I85" s="179">
        <f>IFERROR(VLOOKUP(A85,[3]rptBudgetaryBudgetCrossOrganiza!$A$2:$M$411,5,FALSE),"0")</f>
        <v>60000</v>
      </c>
      <c r="J85" s="179">
        <f>IFERROR(VLOOKUP(A85,[3]rptBudgetaryBudgetCrossOrganiza!$A$2:$M$411,7,FALSE),"0")</f>
        <v>60000</v>
      </c>
      <c r="K85" s="195"/>
      <c r="L85" s="179"/>
      <c r="M85" s="179"/>
      <c r="N85" s="179">
        <f>IFERROR(VLOOKUP(A85,[3]rptBudgetaryBudgetCrossOrganiza!$A$2:$M$411,10,FALSE),"0")</f>
        <v>58841.95</v>
      </c>
      <c r="O85" s="179">
        <v>58841.95</v>
      </c>
      <c r="P85" s="158">
        <f t="shared" si="11"/>
        <v>-1158.0500000000029</v>
      </c>
      <c r="R85" s="159">
        <v>33400</v>
      </c>
      <c r="S85" s="159">
        <v>33400</v>
      </c>
      <c r="T85" s="168"/>
      <c r="U85" s="168"/>
      <c r="V85" s="168"/>
      <c r="W85" s="159">
        <v>32257.59</v>
      </c>
      <c r="X85" s="159">
        <v>32257.59</v>
      </c>
      <c r="Y85" s="160">
        <f t="shared" si="12"/>
        <v>-1142.4099999999999</v>
      </c>
      <c r="AA85" s="161">
        <v>11500</v>
      </c>
      <c r="AB85" s="161">
        <v>11500</v>
      </c>
      <c r="AC85" s="169"/>
      <c r="AD85" s="169"/>
      <c r="AE85" s="169"/>
      <c r="AF85" s="161">
        <v>3088.67</v>
      </c>
      <c r="AG85" s="161">
        <v>3088.67</v>
      </c>
      <c r="AH85" s="163">
        <f t="shared" si="13"/>
        <v>-8411.33</v>
      </c>
      <c r="AJ85" s="164">
        <v>11500</v>
      </c>
      <c r="AK85" s="164">
        <v>11500</v>
      </c>
      <c r="AL85" s="164"/>
      <c r="AM85" s="165">
        <f>IFERROR(VLOOKUP(A85,[4]rptBudgetaryBudgetCrossOrganiza!$A$384:$O$794,13,FALSE),"0")</f>
        <v>0</v>
      </c>
      <c r="AN85" s="170"/>
      <c r="AO85" s="170"/>
      <c r="AP85" s="171"/>
      <c r="AQ85" s="164"/>
      <c r="AR85" s="166">
        <f t="shared" si="14"/>
        <v>-11500</v>
      </c>
      <c r="AS85" s="205"/>
      <c r="AT85" s="172"/>
      <c r="AU85" s="173">
        <f>IFERROR(VLOOKUP(A85,#REF!,36,FALSE),0)</f>
        <v>0</v>
      </c>
      <c r="AV85" s="174"/>
      <c r="AW85" s="174"/>
      <c r="AX85" s="174"/>
      <c r="AY85" s="174"/>
      <c r="AZ85" s="174"/>
      <c r="BA85" s="174"/>
      <c r="BB85" s="176">
        <f t="shared" ref="BB85:BB91" si="15">BA85-AV85</f>
        <v>0</v>
      </c>
    </row>
    <row r="86" spans="1:54" hidden="1" x14ac:dyDescent="0.25">
      <c r="A86" s="120" t="s">
        <v>1519</v>
      </c>
      <c r="B86" s="167" t="s">
        <v>1404</v>
      </c>
      <c r="C86" s="156" t="str">
        <f t="shared" si="8"/>
        <v>100.11</v>
      </c>
      <c r="D86" s="156" t="str">
        <f t="shared" si="9"/>
        <v>200</v>
      </c>
      <c r="E86" s="157" t="str">
        <f t="shared" si="10"/>
        <v>5000.03</v>
      </c>
      <c r="F86" s="157">
        <f>VLOOKUP(E86,'Projections Cheat Sheet'!$A$3:$B$536,2,FALSE)</f>
        <v>1</v>
      </c>
      <c r="G86" s="157" t="str">
        <f>VLOOKUP(F86,'Projections Cheat Sheet'!$B$8:$C$196,2,FALSE)</f>
        <v>salary</v>
      </c>
      <c r="H86" s="157" t="s">
        <v>1395</v>
      </c>
      <c r="I86" s="179">
        <f>IFERROR(VLOOKUP(A86,[3]rptBudgetaryBudgetCrossOrganiza!$A$2:$M$411,5,FALSE),"0")</f>
        <v>602080</v>
      </c>
      <c r="J86" s="179">
        <f>IFERROR(VLOOKUP(A86,[3]rptBudgetaryBudgetCrossOrganiza!$A$2:$M$411,7,FALSE),"0")</f>
        <v>602080</v>
      </c>
      <c r="K86" s="195"/>
      <c r="L86" s="179"/>
      <c r="M86" s="179"/>
      <c r="N86" s="179">
        <f>IFERROR(VLOOKUP(A86,[3]rptBudgetaryBudgetCrossOrganiza!$A$2:$M$411,10,FALSE),"0")</f>
        <v>910140.71</v>
      </c>
      <c r="O86" s="179">
        <v>910140.71</v>
      </c>
      <c r="P86" s="158">
        <f t="shared" si="11"/>
        <v>308060.70999999996</v>
      </c>
      <c r="R86" s="159">
        <v>459125</v>
      </c>
      <c r="S86" s="159">
        <v>459125</v>
      </c>
      <c r="T86" s="168"/>
      <c r="U86" s="168"/>
      <c r="V86" s="168"/>
      <c r="W86" s="159">
        <v>471393.97</v>
      </c>
      <c r="X86" s="159">
        <v>471393.97</v>
      </c>
      <c r="Y86" s="160">
        <f t="shared" si="12"/>
        <v>12268.969999999972</v>
      </c>
      <c r="AA86" s="161">
        <v>600000</v>
      </c>
      <c r="AB86" s="161">
        <v>600000</v>
      </c>
      <c r="AC86" s="169"/>
      <c r="AD86" s="169"/>
      <c r="AE86" s="169"/>
      <c r="AF86" s="161">
        <v>631617.66</v>
      </c>
      <c r="AG86" s="161">
        <v>631617.66</v>
      </c>
      <c r="AH86" s="163">
        <f t="shared" si="13"/>
        <v>31617.660000000033</v>
      </c>
      <c r="AJ86" s="164">
        <v>618000</v>
      </c>
      <c r="AK86" s="164">
        <v>618000</v>
      </c>
      <c r="AL86" s="164"/>
      <c r="AM86" s="165">
        <f>IFERROR(VLOOKUP(A86,[4]rptBudgetaryBudgetCrossOrganiza!$A$384:$O$794,13,FALSE),"0")</f>
        <v>198892.9</v>
      </c>
      <c r="AN86" s="170"/>
      <c r="AO86" s="170"/>
      <c r="AP86" s="171"/>
      <c r="AQ86" s="164"/>
      <c r="AR86" s="166">
        <f t="shared" si="14"/>
        <v>-618000</v>
      </c>
      <c r="AS86" s="205"/>
      <c r="AT86" s="172"/>
      <c r="AU86" s="173">
        <f>IFERROR(VLOOKUP(A86,#REF!,36,FALSE),0)</f>
        <v>0</v>
      </c>
      <c r="AV86" s="174"/>
      <c r="AW86" s="174"/>
      <c r="AX86" s="174"/>
      <c r="AY86" s="174"/>
      <c r="AZ86" s="174"/>
      <c r="BA86" s="174"/>
      <c r="BB86" s="176">
        <f t="shared" si="15"/>
        <v>0</v>
      </c>
    </row>
    <row r="87" spans="1:54" hidden="1" x14ac:dyDescent="0.25">
      <c r="A87" s="120" t="s">
        <v>1527</v>
      </c>
      <c r="B87" s="167" t="s">
        <v>1405</v>
      </c>
      <c r="C87" s="156" t="str">
        <f t="shared" si="8"/>
        <v>100.11</v>
      </c>
      <c r="D87" s="156" t="str">
        <f t="shared" si="9"/>
        <v>200</v>
      </c>
      <c r="E87" s="157" t="str">
        <f t="shared" si="10"/>
        <v>5000.04</v>
      </c>
      <c r="F87" s="157">
        <f>VLOOKUP(E87,'Projections Cheat Sheet'!$A$3:$B$536,2,FALSE)</f>
        <v>1</v>
      </c>
      <c r="G87" s="157" t="str">
        <f>VLOOKUP(F87,'Projections Cheat Sheet'!$B$8:$C$196,2,FALSE)</f>
        <v>salary</v>
      </c>
      <c r="H87" s="157" t="s">
        <v>1395</v>
      </c>
      <c r="I87" s="179">
        <f>IFERROR(VLOOKUP(A87,[3]rptBudgetaryBudgetCrossOrganiza!$A$2:$M$411,5,FALSE),"0")</f>
        <v>10950</v>
      </c>
      <c r="J87" s="179">
        <f>IFERROR(VLOOKUP(A87,[3]rptBudgetaryBudgetCrossOrganiza!$A$2:$M$411,7,FALSE),"0")</f>
        <v>10950</v>
      </c>
      <c r="K87" s="195"/>
      <c r="L87" s="179"/>
      <c r="M87" s="179"/>
      <c r="N87" s="179">
        <f>IFERROR(VLOOKUP(A87,[3]rptBudgetaryBudgetCrossOrganiza!$A$2:$M$411,10,FALSE),"0")</f>
        <v>12179.27</v>
      </c>
      <c r="O87" s="179">
        <v>12179.27</v>
      </c>
      <c r="P87" s="158">
        <f t="shared" si="11"/>
        <v>1229.2700000000004</v>
      </c>
      <c r="R87" s="159">
        <v>11170</v>
      </c>
      <c r="S87" s="159">
        <v>11170</v>
      </c>
      <c r="T87" s="168"/>
      <c r="U87" s="168"/>
      <c r="V87" s="168"/>
      <c r="W87" s="159">
        <v>5808.42</v>
      </c>
      <c r="X87" s="159">
        <v>5808.42</v>
      </c>
      <c r="Y87" s="160">
        <f t="shared" si="12"/>
        <v>-5361.58</v>
      </c>
      <c r="AA87" s="161">
        <v>11170</v>
      </c>
      <c r="AB87" s="161">
        <v>11170</v>
      </c>
      <c r="AC87" s="169"/>
      <c r="AD87" s="169"/>
      <c r="AE87" s="169"/>
      <c r="AF87" s="161">
        <v>10973.51</v>
      </c>
      <c r="AG87" s="161">
        <v>10973.51</v>
      </c>
      <c r="AH87" s="163">
        <f t="shared" si="13"/>
        <v>-196.48999999999978</v>
      </c>
      <c r="AJ87" s="164">
        <v>11170</v>
      </c>
      <c r="AK87" s="164">
        <v>11170</v>
      </c>
      <c r="AL87" s="164"/>
      <c r="AM87" s="165">
        <f>IFERROR(VLOOKUP(A87,[4]rptBudgetaryBudgetCrossOrganiza!$A$384:$O$794,13,FALSE),"0")</f>
        <v>1446.3</v>
      </c>
      <c r="AN87" s="170"/>
      <c r="AO87" s="170"/>
      <c r="AP87" s="171"/>
      <c r="AQ87" s="164"/>
      <c r="AR87" s="166">
        <f t="shared" si="14"/>
        <v>-11170</v>
      </c>
      <c r="AS87" s="205"/>
      <c r="AT87" s="172"/>
      <c r="AU87" s="173">
        <f>IFERROR(VLOOKUP(A87,#REF!,36,FALSE),0)</f>
        <v>0</v>
      </c>
      <c r="AV87" s="174"/>
      <c r="AW87" s="174"/>
      <c r="AX87" s="174"/>
      <c r="AY87" s="174"/>
      <c r="AZ87" s="174"/>
      <c r="BA87" s="174"/>
      <c r="BB87" s="176">
        <f t="shared" si="15"/>
        <v>0</v>
      </c>
    </row>
    <row r="88" spans="1:54" hidden="1" x14ac:dyDescent="0.25">
      <c r="A88" s="120" t="s">
        <v>1535</v>
      </c>
      <c r="B88" s="167" t="s">
        <v>1406</v>
      </c>
      <c r="C88" s="156" t="str">
        <f t="shared" si="8"/>
        <v>100.11</v>
      </c>
      <c r="D88" s="156" t="str">
        <f t="shared" si="9"/>
        <v>200</v>
      </c>
      <c r="E88" s="157" t="str">
        <f t="shared" si="10"/>
        <v>5000.06</v>
      </c>
      <c r="F88" s="157">
        <f>VLOOKUP(E88,'Projections Cheat Sheet'!$A$3:$B$536,2,FALSE)</f>
        <v>1</v>
      </c>
      <c r="G88" s="157" t="str">
        <f>VLOOKUP(F88,'Projections Cheat Sheet'!$B$8:$C$196,2,FALSE)</f>
        <v>salary</v>
      </c>
      <c r="H88" s="157" t="s">
        <v>1395</v>
      </c>
      <c r="I88" s="179">
        <f>IFERROR(VLOOKUP(A88,[3]rptBudgetaryBudgetCrossOrganiza!$A$2:$M$411,5,FALSE),"0")</f>
        <v>5000</v>
      </c>
      <c r="J88" s="179">
        <f>IFERROR(VLOOKUP(A88,[3]rptBudgetaryBudgetCrossOrganiza!$A$2:$M$411,7,FALSE),"0")</f>
        <v>5000</v>
      </c>
      <c r="K88" s="195"/>
      <c r="L88" s="179"/>
      <c r="M88" s="179"/>
      <c r="N88" s="179">
        <f>IFERROR(VLOOKUP(A88,[3]rptBudgetaryBudgetCrossOrganiza!$A$2:$M$411,10,FALSE),"0")</f>
        <v>4597.22</v>
      </c>
      <c r="O88" s="179">
        <v>4597.22</v>
      </c>
      <c r="P88" s="158">
        <f t="shared" si="11"/>
        <v>-402.77999999999975</v>
      </c>
      <c r="R88" s="159">
        <v>5000</v>
      </c>
      <c r="S88" s="159">
        <v>5000</v>
      </c>
      <c r="T88" s="168"/>
      <c r="U88" s="168"/>
      <c r="V88" s="168"/>
      <c r="W88" s="159">
        <v>7215.83</v>
      </c>
      <c r="X88" s="159">
        <v>7215.83</v>
      </c>
      <c r="Y88" s="160">
        <f t="shared" si="12"/>
        <v>2215.83</v>
      </c>
      <c r="AA88" s="161">
        <v>5000</v>
      </c>
      <c r="AB88" s="161">
        <v>5000</v>
      </c>
      <c r="AC88" s="169"/>
      <c r="AD88" s="169"/>
      <c r="AE88" s="169"/>
      <c r="AF88" s="161">
        <v>5944.47</v>
      </c>
      <c r="AG88" s="161">
        <v>5944.47</v>
      </c>
      <c r="AH88" s="163">
        <f t="shared" si="13"/>
        <v>944.47000000000025</v>
      </c>
      <c r="AJ88" s="164">
        <v>5000</v>
      </c>
      <c r="AK88" s="164">
        <v>5000</v>
      </c>
      <c r="AL88" s="164"/>
      <c r="AM88" s="165">
        <f>IFERROR(VLOOKUP(A88,[4]rptBudgetaryBudgetCrossOrganiza!$A$384:$O$794,13,FALSE),"0")</f>
        <v>312.95</v>
      </c>
      <c r="AN88" s="170"/>
      <c r="AO88" s="170"/>
      <c r="AP88" s="171"/>
      <c r="AQ88" s="164"/>
      <c r="AR88" s="166">
        <f t="shared" si="14"/>
        <v>-5000</v>
      </c>
      <c r="AS88" s="205"/>
      <c r="AT88" s="172"/>
      <c r="AU88" s="173">
        <f>IFERROR(VLOOKUP(A88,#REF!,36,FALSE),0)</f>
        <v>0</v>
      </c>
      <c r="AV88" s="174"/>
      <c r="AW88" s="174"/>
      <c r="AX88" s="174"/>
      <c r="AY88" s="174"/>
      <c r="AZ88" s="174"/>
      <c r="BA88" s="174"/>
      <c r="BB88" s="176">
        <f t="shared" si="15"/>
        <v>0</v>
      </c>
    </row>
    <row r="89" spans="1:54" hidden="1" x14ac:dyDescent="0.25">
      <c r="A89" s="120" t="s">
        <v>1542</v>
      </c>
      <c r="B89" s="167" t="s">
        <v>1407</v>
      </c>
      <c r="C89" s="156" t="str">
        <f t="shared" si="8"/>
        <v>100.11</v>
      </c>
      <c r="D89" s="156" t="str">
        <f t="shared" si="9"/>
        <v>200</v>
      </c>
      <c r="E89" s="157" t="str">
        <f t="shared" si="10"/>
        <v>5000.07</v>
      </c>
      <c r="F89" s="157">
        <f>VLOOKUP(E89,'Projections Cheat Sheet'!$A$3:$B$536,2,FALSE)</f>
        <v>1</v>
      </c>
      <c r="G89" s="157" t="str">
        <f>VLOOKUP(F89,'Projections Cheat Sheet'!$B$8:$C$196,2,FALSE)</f>
        <v>salary</v>
      </c>
      <c r="H89" s="157" t="s">
        <v>1395</v>
      </c>
      <c r="I89" s="179">
        <f>IFERROR(VLOOKUP(A89,[3]rptBudgetaryBudgetCrossOrganiza!$A$2:$M$411,5,FALSE),"0")</f>
        <v>0</v>
      </c>
      <c r="J89" s="179">
        <f>IFERROR(VLOOKUP(A89,[3]rptBudgetaryBudgetCrossOrganiza!$A$2:$M$411,7,FALSE),"0")</f>
        <v>0</v>
      </c>
      <c r="K89" s="195"/>
      <c r="L89" s="179"/>
      <c r="M89" s="179"/>
      <c r="N89" s="179">
        <f>IFERROR(VLOOKUP(A89,[3]rptBudgetaryBudgetCrossOrganiza!$A$2:$M$411,10,FALSE),"0")</f>
        <v>0</v>
      </c>
      <c r="O89" s="179">
        <v>0</v>
      </c>
      <c r="P89" s="158">
        <f t="shared" si="11"/>
        <v>0</v>
      </c>
      <c r="R89" s="159">
        <v>0</v>
      </c>
      <c r="S89" s="159">
        <v>0</v>
      </c>
      <c r="T89" s="168"/>
      <c r="U89" s="168"/>
      <c r="V89" s="168"/>
      <c r="W89" s="159">
        <v>0</v>
      </c>
      <c r="X89" s="159">
        <v>0</v>
      </c>
      <c r="Y89" s="160">
        <f t="shared" si="12"/>
        <v>0</v>
      </c>
      <c r="AA89" s="161">
        <v>0</v>
      </c>
      <c r="AB89" s="161">
        <v>0</v>
      </c>
      <c r="AC89" s="169"/>
      <c r="AD89" s="169"/>
      <c r="AE89" s="169"/>
      <c r="AF89" s="161">
        <v>0</v>
      </c>
      <c r="AG89" s="161">
        <v>0</v>
      </c>
      <c r="AH89" s="163">
        <f t="shared" si="13"/>
        <v>0</v>
      </c>
      <c r="AJ89" s="164">
        <v>0</v>
      </c>
      <c r="AK89" s="164">
        <v>0</v>
      </c>
      <c r="AL89" s="164"/>
      <c r="AM89" s="165">
        <f>IFERROR(VLOOKUP(A89,[4]rptBudgetaryBudgetCrossOrganiza!$A$384:$O$794,13,FALSE),"0")</f>
        <v>0</v>
      </c>
      <c r="AN89" s="170"/>
      <c r="AO89" s="170"/>
      <c r="AP89" s="171"/>
      <c r="AQ89" s="164"/>
      <c r="AR89" s="166">
        <f t="shared" si="14"/>
        <v>0</v>
      </c>
      <c r="AS89" s="205"/>
      <c r="AT89" s="172"/>
      <c r="AU89" s="173">
        <f>IFERROR(VLOOKUP(A89,#REF!,36,FALSE),0)</f>
        <v>0</v>
      </c>
      <c r="AV89" s="174"/>
      <c r="AW89" s="174"/>
      <c r="AX89" s="174"/>
      <c r="AY89" s="174"/>
      <c r="AZ89" s="174"/>
      <c r="BA89" s="174"/>
      <c r="BB89" s="176">
        <f t="shared" si="15"/>
        <v>0</v>
      </c>
    </row>
    <row r="90" spans="1:54" hidden="1" x14ac:dyDescent="0.25">
      <c r="A90" s="120" t="s">
        <v>1548</v>
      </c>
      <c r="B90" s="167" t="s">
        <v>1388</v>
      </c>
      <c r="C90" s="156" t="str">
        <f t="shared" si="8"/>
        <v>100.11</v>
      </c>
      <c r="D90" s="156" t="str">
        <f t="shared" si="9"/>
        <v>200</v>
      </c>
      <c r="E90" s="157" t="str">
        <f t="shared" si="10"/>
        <v>5000.08</v>
      </c>
      <c r="F90" s="157">
        <f>VLOOKUP(E90,'Projections Cheat Sheet'!$A$3:$B$536,2,FALSE)</f>
        <v>1</v>
      </c>
      <c r="G90" s="157" t="str">
        <f>VLOOKUP(F90,'Projections Cheat Sheet'!$B$8:$C$196,2,FALSE)</f>
        <v>salary</v>
      </c>
      <c r="H90" s="157" t="s">
        <v>1395</v>
      </c>
      <c r="I90" s="179">
        <f>IFERROR(VLOOKUP(A90,[3]rptBudgetaryBudgetCrossOrganiza!$A$2:$M$411,5,FALSE),"0")</f>
        <v>133685</v>
      </c>
      <c r="J90" s="179">
        <f>IFERROR(VLOOKUP(A90,[3]rptBudgetaryBudgetCrossOrganiza!$A$2:$M$411,7,FALSE),"0")</f>
        <v>133685</v>
      </c>
      <c r="K90" s="195"/>
      <c r="L90" s="179"/>
      <c r="M90" s="179"/>
      <c r="N90" s="179">
        <f>IFERROR(VLOOKUP(A90,[3]rptBudgetaryBudgetCrossOrganiza!$A$2:$M$411,10,FALSE),"0")</f>
        <v>110883.63</v>
      </c>
      <c r="O90" s="179">
        <v>110883.63</v>
      </c>
      <c r="P90" s="158">
        <f t="shared" si="11"/>
        <v>-22801.369999999995</v>
      </c>
      <c r="R90" s="159">
        <v>114415</v>
      </c>
      <c r="S90" s="159">
        <v>114415</v>
      </c>
      <c r="T90" s="168"/>
      <c r="U90" s="168"/>
      <c r="V90" s="168"/>
      <c r="W90" s="159">
        <v>68465.070000000007</v>
      </c>
      <c r="X90" s="159">
        <v>68465.070000000007</v>
      </c>
      <c r="Y90" s="160">
        <f t="shared" si="12"/>
        <v>-45949.929999999993</v>
      </c>
      <c r="AA90" s="161">
        <v>75550</v>
      </c>
      <c r="AB90" s="161">
        <v>75550</v>
      </c>
      <c r="AC90" s="169"/>
      <c r="AD90" s="169"/>
      <c r="AE90" s="169"/>
      <c r="AF90" s="161">
        <v>74495.100000000006</v>
      </c>
      <c r="AG90" s="161">
        <v>74495.100000000006</v>
      </c>
      <c r="AH90" s="163">
        <f t="shared" si="13"/>
        <v>-1054.8999999999942</v>
      </c>
      <c r="AJ90" s="164">
        <v>77817</v>
      </c>
      <c r="AK90" s="164">
        <v>77817</v>
      </c>
      <c r="AL90" s="164"/>
      <c r="AM90" s="165">
        <f>IFERROR(VLOOKUP(A90,[4]rptBudgetaryBudgetCrossOrganiza!$A$384:$O$794,13,FALSE),"0")</f>
        <v>16525.05</v>
      </c>
      <c r="AN90" s="170"/>
      <c r="AO90" s="170"/>
      <c r="AP90" s="171"/>
      <c r="AQ90" s="164"/>
      <c r="AR90" s="166">
        <f t="shared" si="14"/>
        <v>-77817</v>
      </c>
      <c r="AS90" s="205"/>
      <c r="AT90" s="172"/>
      <c r="AU90" s="173">
        <f>IFERROR(VLOOKUP(A90,#REF!,36,FALSE),0)</f>
        <v>0</v>
      </c>
      <c r="AV90" s="174"/>
      <c r="AW90" s="174"/>
      <c r="AX90" s="174"/>
      <c r="AY90" s="174"/>
      <c r="AZ90" s="174"/>
      <c r="BA90" s="174"/>
      <c r="BB90" s="176">
        <f t="shared" si="15"/>
        <v>0</v>
      </c>
    </row>
    <row r="91" spans="1:54" hidden="1" x14ac:dyDescent="0.25">
      <c r="A91" s="120" t="s">
        <v>1555</v>
      </c>
      <c r="B91" s="167" t="s">
        <v>1408</v>
      </c>
      <c r="C91" s="156" t="str">
        <f t="shared" si="8"/>
        <v>100.11</v>
      </c>
      <c r="D91" s="156" t="str">
        <f t="shared" si="9"/>
        <v>200</v>
      </c>
      <c r="E91" s="157" t="str">
        <f t="shared" si="10"/>
        <v>5000.09</v>
      </c>
      <c r="F91" s="157">
        <f>VLOOKUP(E91,'Projections Cheat Sheet'!$A$3:$B$536,2,FALSE)</f>
        <v>1</v>
      </c>
      <c r="G91" s="157" t="str">
        <f>VLOOKUP(F91,'Projections Cheat Sheet'!$B$8:$C$196,2,FALSE)</f>
        <v>salary</v>
      </c>
      <c r="H91" s="157" t="s">
        <v>1395</v>
      </c>
      <c r="I91" s="179">
        <f>IFERROR(VLOOKUP(A91,[3]rptBudgetaryBudgetCrossOrganiza!$A$2:$M$411,5,FALSE),"0")</f>
        <v>20000</v>
      </c>
      <c r="J91" s="179">
        <f>IFERROR(VLOOKUP(A91,[3]rptBudgetaryBudgetCrossOrganiza!$A$2:$M$411,7,FALSE),"0")</f>
        <v>20000</v>
      </c>
      <c r="K91" s="195"/>
      <c r="L91" s="179"/>
      <c r="M91" s="179"/>
      <c r="N91" s="179">
        <f>IFERROR(VLOOKUP(A91,[3]rptBudgetaryBudgetCrossOrganiza!$A$2:$M$411,10,FALSE),"0")</f>
        <v>0</v>
      </c>
      <c r="O91" s="179">
        <v>0</v>
      </c>
      <c r="P91" s="158">
        <f t="shared" si="11"/>
        <v>-20000</v>
      </c>
      <c r="R91" s="159">
        <v>10000</v>
      </c>
      <c r="S91" s="159">
        <v>10000</v>
      </c>
      <c r="T91" s="168"/>
      <c r="U91" s="168"/>
      <c r="V91" s="168"/>
      <c r="W91" s="159">
        <v>2835.06</v>
      </c>
      <c r="X91" s="159">
        <v>2835.06</v>
      </c>
      <c r="Y91" s="160">
        <f t="shared" si="12"/>
        <v>-7164.9400000000005</v>
      </c>
      <c r="AA91" s="161">
        <v>0</v>
      </c>
      <c r="AB91" s="161">
        <v>0</v>
      </c>
      <c r="AC91" s="169"/>
      <c r="AD91" s="169"/>
      <c r="AE91" s="169"/>
      <c r="AF91" s="161">
        <v>10138.469999999999</v>
      </c>
      <c r="AG91" s="161">
        <v>10138.469999999999</v>
      </c>
      <c r="AH91" s="163">
        <f t="shared" si="13"/>
        <v>10138.469999999999</v>
      </c>
      <c r="AJ91" s="164">
        <v>0</v>
      </c>
      <c r="AK91" s="164">
        <v>0</v>
      </c>
      <c r="AL91" s="164"/>
      <c r="AM91" s="165">
        <f>IFERROR(VLOOKUP(A91,[4]rptBudgetaryBudgetCrossOrganiza!$A$384:$O$794,13,FALSE),"0")</f>
        <v>0</v>
      </c>
      <c r="AN91" s="170"/>
      <c r="AO91" s="170"/>
      <c r="AP91" s="171"/>
      <c r="AQ91" s="164"/>
      <c r="AR91" s="166">
        <f t="shared" si="14"/>
        <v>0</v>
      </c>
      <c r="AS91" s="205"/>
      <c r="AT91" s="172"/>
      <c r="AU91" s="173">
        <f>IFERROR(VLOOKUP(A91,#REF!,36,FALSE),0)</f>
        <v>0</v>
      </c>
      <c r="AV91" s="174"/>
      <c r="AW91" s="174"/>
      <c r="AX91" s="174"/>
      <c r="AY91" s="174"/>
      <c r="AZ91" s="174"/>
      <c r="BA91" s="174"/>
      <c r="BB91" s="176">
        <f t="shared" si="15"/>
        <v>0</v>
      </c>
    </row>
    <row r="92" spans="1:54" hidden="1" x14ac:dyDescent="0.25">
      <c r="A92" s="120" t="s">
        <v>1558</v>
      </c>
      <c r="B92" s="167" t="s">
        <v>1409</v>
      </c>
      <c r="C92" s="156" t="str">
        <f t="shared" si="8"/>
        <v>100.11</v>
      </c>
      <c r="D92" s="156" t="str">
        <f t="shared" si="9"/>
        <v>200</v>
      </c>
      <c r="E92" s="157" t="str">
        <f t="shared" si="10"/>
        <v>5000.10</v>
      </c>
      <c r="F92" s="157">
        <f>VLOOKUP(E92,'Projections Cheat Sheet'!$A$3:$B$536,2,FALSE)</f>
        <v>1</v>
      </c>
      <c r="G92" s="157" t="str">
        <f>VLOOKUP(F92,'Projections Cheat Sheet'!$B$8:$C$196,2,FALSE)</f>
        <v>salary</v>
      </c>
      <c r="H92" s="157" t="s">
        <v>1395</v>
      </c>
      <c r="I92" s="179">
        <f>IFERROR(VLOOKUP(A92,[3]rptBudgetaryBudgetCrossOrganiza!$A$2:$M$411,5,FALSE),"0")</f>
        <v>0</v>
      </c>
      <c r="J92" s="179">
        <f>IFERROR(VLOOKUP(A92,[3]rptBudgetaryBudgetCrossOrganiza!$A$2:$M$411,7,FALSE),"0")</f>
        <v>0</v>
      </c>
      <c r="K92" s="195"/>
      <c r="L92" s="179"/>
      <c r="M92" s="179"/>
      <c r="N92" s="179">
        <f>IFERROR(VLOOKUP(A92,[3]rptBudgetaryBudgetCrossOrganiza!$A$2:$M$411,10,FALSE),"0")</f>
        <v>0</v>
      </c>
      <c r="O92" s="179">
        <v>0</v>
      </c>
      <c r="P92" s="158"/>
      <c r="R92" s="159">
        <v>0</v>
      </c>
      <c r="S92" s="159">
        <v>0</v>
      </c>
      <c r="T92" s="168"/>
      <c r="U92" s="168"/>
      <c r="V92" s="168"/>
      <c r="W92" s="159">
        <v>0</v>
      </c>
      <c r="X92" s="159">
        <v>0</v>
      </c>
      <c r="Y92" s="160"/>
      <c r="AA92" s="161">
        <v>0</v>
      </c>
      <c r="AB92" s="161">
        <v>0</v>
      </c>
      <c r="AC92" s="169"/>
      <c r="AD92" s="169"/>
      <c r="AE92" s="169"/>
      <c r="AF92" s="161">
        <v>0</v>
      </c>
      <c r="AG92" s="161">
        <v>0</v>
      </c>
      <c r="AH92" s="163"/>
      <c r="AJ92" s="164">
        <v>0</v>
      </c>
      <c r="AK92" s="164">
        <v>0</v>
      </c>
      <c r="AL92" s="164"/>
      <c r="AM92" s="165">
        <f>IFERROR(VLOOKUP(A92,[4]rptBudgetaryBudgetCrossOrganiza!$A$384:$O$794,13,FALSE),"0")</f>
        <v>0</v>
      </c>
      <c r="AN92" s="170"/>
      <c r="AO92" s="170"/>
      <c r="AP92" s="171"/>
      <c r="AQ92" s="164"/>
      <c r="AR92" s="166"/>
      <c r="AS92" s="205"/>
      <c r="AT92" s="172"/>
      <c r="AU92" s="173"/>
      <c r="AV92" s="174"/>
      <c r="AW92" s="174"/>
      <c r="AX92" s="174"/>
      <c r="AY92" s="174"/>
      <c r="AZ92" s="174"/>
      <c r="BA92" s="174"/>
      <c r="BB92" s="176"/>
    </row>
    <row r="93" spans="1:54" hidden="1" x14ac:dyDescent="0.25">
      <c r="A93" s="120" t="s">
        <v>1566</v>
      </c>
      <c r="B93" s="167" t="s">
        <v>1410</v>
      </c>
      <c r="C93" s="156" t="str">
        <f t="shared" si="8"/>
        <v>100.11</v>
      </c>
      <c r="D93" s="156" t="str">
        <f t="shared" si="9"/>
        <v>200</v>
      </c>
      <c r="E93" s="157" t="str">
        <f t="shared" si="10"/>
        <v>5000.11</v>
      </c>
      <c r="F93" s="157">
        <f>VLOOKUP(E93,'Projections Cheat Sheet'!$A$3:$B$536,2,FALSE)</f>
        <v>1</v>
      </c>
      <c r="G93" s="157" t="str">
        <f>VLOOKUP(F93,'Projections Cheat Sheet'!$B$8:$C$196,2,FALSE)</f>
        <v>salary</v>
      </c>
      <c r="H93" s="157" t="s">
        <v>1395</v>
      </c>
      <c r="I93" s="179">
        <f>IFERROR(VLOOKUP(A93,[3]rptBudgetaryBudgetCrossOrganiza!$A$2:$M$411,5,FALSE),"0")</f>
        <v>0</v>
      </c>
      <c r="J93" s="179">
        <f>IFERROR(VLOOKUP(A93,[3]rptBudgetaryBudgetCrossOrganiza!$A$2:$M$411,7,FALSE),"0")</f>
        <v>0</v>
      </c>
      <c r="K93" s="195"/>
      <c r="L93" s="179"/>
      <c r="M93" s="179"/>
      <c r="N93" s="179">
        <f>IFERROR(VLOOKUP(A93,[3]rptBudgetaryBudgetCrossOrganiza!$A$2:$M$411,10,FALSE),"0")</f>
        <v>0</v>
      </c>
      <c r="O93" s="179">
        <v>0</v>
      </c>
      <c r="P93" s="158"/>
      <c r="R93" s="159">
        <v>0</v>
      </c>
      <c r="S93" s="159">
        <v>0</v>
      </c>
      <c r="T93" s="168"/>
      <c r="U93" s="168"/>
      <c r="V93" s="168"/>
      <c r="W93" s="159">
        <v>29544.9</v>
      </c>
      <c r="X93" s="159">
        <v>29544.9</v>
      </c>
      <c r="Y93" s="160"/>
      <c r="AA93" s="161">
        <v>0</v>
      </c>
      <c r="AB93" s="161">
        <v>0</v>
      </c>
      <c r="AC93" s="169"/>
      <c r="AD93" s="169"/>
      <c r="AE93" s="169"/>
      <c r="AF93" s="161">
        <v>105350.15</v>
      </c>
      <c r="AG93" s="161">
        <v>105350.15</v>
      </c>
      <c r="AH93" s="163"/>
      <c r="AJ93" s="164">
        <v>0</v>
      </c>
      <c r="AK93" s="164">
        <v>0</v>
      </c>
      <c r="AL93" s="164"/>
      <c r="AM93" s="165">
        <f>IFERROR(VLOOKUP(A93,[4]rptBudgetaryBudgetCrossOrganiza!$A$384:$O$794,13,FALSE),"0")</f>
        <v>0</v>
      </c>
      <c r="AN93" s="170"/>
      <c r="AO93" s="170"/>
      <c r="AP93" s="171"/>
      <c r="AQ93" s="164"/>
      <c r="AR93" s="166"/>
      <c r="AS93" s="205"/>
      <c r="AT93" s="172"/>
      <c r="AU93" s="173"/>
      <c r="AV93" s="174"/>
      <c r="AW93" s="174"/>
      <c r="AX93" s="174"/>
      <c r="AY93" s="174"/>
      <c r="AZ93" s="174"/>
      <c r="BA93" s="174"/>
      <c r="BB93" s="176"/>
    </row>
    <row r="94" spans="1:54" hidden="1" x14ac:dyDescent="0.25">
      <c r="A94" s="120" t="s">
        <v>1574</v>
      </c>
      <c r="B94" s="177" t="s">
        <v>1411</v>
      </c>
      <c r="C94" s="156" t="str">
        <f t="shared" si="8"/>
        <v>100.11</v>
      </c>
      <c r="D94" s="156" t="str">
        <f t="shared" si="9"/>
        <v>200</v>
      </c>
      <c r="E94" s="157" t="str">
        <f t="shared" si="10"/>
        <v>5000.12</v>
      </c>
      <c r="F94" s="157">
        <f>VLOOKUP(E94,'Projections Cheat Sheet'!$A$3:$B$536,2,FALSE)</f>
        <v>1</v>
      </c>
      <c r="G94" s="157" t="str">
        <f>VLOOKUP(F94,'Projections Cheat Sheet'!$B$8:$C$196,2,FALSE)</f>
        <v>salary</v>
      </c>
      <c r="H94" s="157" t="s">
        <v>1395</v>
      </c>
      <c r="I94" s="179">
        <f>IFERROR(VLOOKUP(A94,[3]rptBudgetaryBudgetCrossOrganiza!$A$2:$M$411,5,FALSE),"0")</f>
        <v>0</v>
      </c>
      <c r="J94" s="179">
        <f>IFERROR(VLOOKUP(A94,[3]rptBudgetaryBudgetCrossOrganiza!$A$2:$M$411,7,FALSE),"0")</f>
        <v>0</v>
      </c>
      <c r="K94" s="195"/>
      <c r="L94" s="179"/>
      <c r="M94" s="179"/>
      <c r="N94" s="179">
        <f>IFERROR(VLOOKUP(A94,[3]rptBudgetaryBudgetCrossOrganiza!$A$2:$M$411,10,FALSE),"0")</f>
        <v>0</v>
      </c>
      <c r="O94" s="179">
        <v>0</v>
      </c>
      <c r="P94" s="158"/>
      <c r="R94" s="159">
        <v>0</v>
      </c>
      <c r="S94" s="159">
        <v>0</v>
      </c>
      <c r="T94" s="168"/>
      <c r="U94" s="168"/>
      <c r="V94" s="168"/>
      <c r="W94" s="159">
        <v>0</v>
      </c>
      <c r="X94" s="159">
        <v>0</v>
      </c>
      <c r="Y94" s="160"/>
      <c r="AA94" s="161">
        <v>0</v>
      </c>
      <c r="AB94" s="161">
        <v>0</v>
      </c>
      <c r="AC94" s="169"/>
      <c r="AD94" s="169"/>
      <c r="AE94" s="169"/>
      <c r="AF94" s="161">
        <v>0</v>
      </c>
      <c r="AG94" s="161">
        <v>0</v>
      </c>
      <c r="AH94" s="163"/>
      <c r="AJ94" s="164">
        <v>0</v>
      </c>
      <c r="AK94" s="164">
        <v>0</v>
      </c>
      <c r="AL94" s="164"/>
      <c r="AM94" s="165">
        <f>IFERROR(VLOOKUP(A94,[4]rptBudgetaryBudgetCrossOrganiza!$A$384:$O$794,13,FALSE),"0")</f>
        <v>0</v>
      </c>
      <c r="AN94" s="170"/>
      <c r="AO94" s="170"/>
      <c r="AP94" s="171"/>
      <c r="AQ94" s="164"/>
      <c r="AR94" s="166"/>
      <c r="AS94" s="205"/>
      <c r="AT94" s="172"/>
      <c r="AU94" s="173"/>
      <c r="AV94" s="174"/>
      <c r="AW94" s="174"/>
      <c r="AX94" s="174"/>
      <c r="AY94" s="174"/>
      <c r="AZ94" s="174"/>
      <c r="BA94" s="174"/>
      <c r="BB94" s="176"/>
    </row>
    <row r="95" spans="1:54" hidden="1" x14ac:dyDescent="0.25">
      <c r="A95" s="120" t="s">
        <v>1582</v>
      </c>
      <c r="B95" s="177" t="s">
        <v>1412</v>
      </c>
      <c r="C95" s="156" t="str">
        <f t="shared" si="8"/>
        <v>100.11</v>
      </c>
      <c r="D95" s="156" t="str">
        <f t="shared" si="9"/>
        <v>200</v>
      </c>
      <c r="E95" s="157" t="str">
        <f t="shared" si="10"/>
        <v>5000.99</v>
      </c>
      <c r="F95" s="157">
        <f>VLOOKUP(E95,'Projections Cheat Sheet'!$A$3:$B$536,2,FALSE)</f>
        <v>1</v>
      </c>
      <c r="G95" s="157" t="str">
        <f>VLOOKUP(F95,'Projections Cheat Sheet'!$B$8:$C$196,2,FALSE)</f>
        <v>salary</v>
      </c>
      <c r="H95" s="157" t="s">
        <v>1395</v>
      </c>
      <c r="I95" s="179">
        <f>IFERROR(VLOOKUP(A95,[3]rptBudgetaryBudgetCrossOrganiza!$A$2:$M$411,5,FALSE),"0")</f>
        <v>124775</v>
      </c>
      <c r="J95" s="179">
        <f>IFERROR(VLOOKUP(A95,[3]rptBudgetaryBudgetCrossOrganiza!$A$2:$M$411,7,FALSE),"0")</f>
        <v>30000</v>
      </c>
      <c r="K95" s="195"/>
      <c r="L95" s="179"/>
      <c r="M95" s="179"/>
      <c r="N95" s="179">
        <f>IFERROR(VLOOKUP(A95,[3]rptBudgetaryBudgetCrossOrganiza!$A$2:$M$411,10,FALSE),"0")</f>
        <v>0</v>
      </c>
      <c r="O95" s="179">
        <v>0</v>
      </c>
      <c r="P95" s="158"/>
      <c r="R95" s="159">
        <v>199500</v>
      </c>
      <c r="S95" s="159">
        <v>0</v>
      </c>
      <c r="T95" s="168"/>
      <c r="U95" s="168"/>
      <c r="V95" s="168"/>
      <c r="W95" s="159">
        <v>0</v>
      </c>
      <c r="X95" s="159">
        <v>0</v>
      </c>
      <c r="Y95" s="160"/>
      <c r="AA95" s="161">
        <v>0</v>
      </c>
      <c r="AB95" s="161">
        <v>0</v>
      </c>
      <c r="AC95" s="169"/>
      <c r="AD95" s="169"/>
      <c r="AE95" s="169"/>
      <c r="AF95" s="161">
        <v>0</v>
      </c>
      <c r="AG95" s="161">
        <v>0</v>
      </c>
      <c r="AH95" s="163"/>
      <c r="AJ95" s="164">
        <v>0</v>
      </c>
      <c r="AK95" s="164">
        <v>0</v>
      </c>
      <c r="AL95" s="164"/>
      <c r="AM95" s="165">
        <f>IFERROR(VLOOKUP(A95,[4]rptBudgetaryBudgetCrossOrganiza!$A$384:$O$794,13,FALSE),"0")</f>
        <v>0</v>
      </c>
      <c r="AN95" s="170"/>
      <c r="AO95" s="170"/>
      <c r="AP95" s="171"/>
      <c r="AQ95" s="164"/>
      <c r="AR95" s="166"/>
      <c r="AS95" s="205"/>
      <c r="AT95" s="172"/>
      <c r="AU95" s="173"/>
      <c r="AV95" s="174"/>
      <c r="AW95" s="174"/>
      <c r="AX95" s="174"/>
      <c r="AY95" s="174"/>
      <c r="AZ95" s="174"/>
      <c r="BA95" s="174"/>
      <c r="BB95" s="176"/>
    </row>
    <row r="96" spans="1:54" hidden="1" x14ac:dyDescent="0.25">
      <c r="A96" s="120" t="s">
        <v>1591</v>
      </c>
      <c r="B96" s="177" t="s">
        <v>1413</v>
      </c>
      <c r="C96" s="156" t="str">
        <f t="shared" si="8"/>
        <v>100.11</v>
      </c>
      <c r="D96" s="156" t="str">
        <f t="shared" si="9"/>
        <v>200</v>
      </c>
      <c r="E96" s="157" t="str">
        <f t="shared" si="10"/>
        <v>5100.00</v>
      </c>
      <c r="F96" s="157">
        <f>VLOOKUP(E96,'Projections Cheat Sheet'!$A$3:$B$536,2,FALSE)</f>
        <v>1</v>
      </c>
      <c r="G96" s="157" t="str">
        <f>VLOOKUP(F96,'Projections Cheat Sheet'!$B$8:$C$196,2,FALSE)</f>
        <v>salary</v>
      </c>
      <c r="H96" s="157" t="s">
        <v>1395</v>
      </c>
      <c r="I96" s="179">
        <f>IFERROR(VLOOKUP(A96,[3]rptBudgetaryBudgetCrossOrganiza!$A$2:$M$411,5,FALSE),"0")</f>
        <v>1034370</v>
      </c>
      <c r="J96" s="179">
        <f>IFERROR(VLOOKUP(A96,[3]rptBudgetaryBudgetCrossOrganiza!$A$2:$M$411,7,FALSE),"0")</f>
        <v>1086470</v>
      </c>
      <c r="K96" s="195"/>
      <c r="L96" s="179"/>
      <c r="M96" s="179"/>
      <c r="N96" s="179">
        <f>IFERROR(VLOOKUP(A96,[3]rptBudgetaryBudgetCrossOrganiza!$A$2:$M$411,10,FALSE),"0")</f>
        <v>952810.76</v>
      </c>
      <c r="O96" s="179">
        <v>952810.76</v>
      </c>
      <c r="P96" s="158"/>
      <c r="R96" s="159">
        <v>1158900</v>
      </c>
      <c r="S96" s="159">
        <v>1186469</v>
      </c>
      <c r="T96" s="168"/>
      <c r="U96" s="168"/>
      <c r="V96" s="168"/>
      <c r="W96" s="159">
        <v>782879.9</v>
      </c>
      <c r="X96" s="159">
        <v>782879.9</v>
      </c>
      <c r="Y96" s="160"/>
      <c r="AA96" s="161">
        <v>1062115</v>
      </c>
      <c r="AB96" s="161">
        <v>1062115</v>
      </c>
      <c r="AC96" s="169"/>
      <c r="AD96" s="169"/>
      <c r="AE96" s="169"/>
      <c r="AF96" s="161">
        <v>1033901.09</v>
      </c>
      <c r="AG96" s="161">
        <v>1033901.09</v>
      </c>
      <c r="AH96" s="163"/>
      <c r="AJ96" s="164">
        <v>1062115</v>
      </c>
      <c r="AK96" s="164">
        <v>1062115</v>
      </c>
      <c r="AL96" s="164"/>
      <c r="AM96" s="165">
        <f>IFERROR(VLOOKUP(A96,[4]rptBudgetaryBudgetCrossOrganiza!$A$384:$O$794,13,FALSE),"0")</f>
        <v>275298.73</v>
      </c>
      <c r="AN96" s="170"/>
      <c r="AO96" s="170"/>
      <c r="AP96" s="171"/>
      <c r="AQ96" s="164"/>
      <c r="AR96" s="166"/>
      <c r="AS96" s="205"/>
      <c r="AT96" s="172"/>
      <c r="AU96" s="173"/>
      <c r="AV96" s="174"/>
      <c r="AW96" s="174"/>
      <c r="AX96" s="174"/>
      <c r="AY96" s="174"/>
      <c r="AZ96" s="174"/>
      <c r="BA96" s="174"/>
      <c r="BB96" s="176"/>
    </row>
    <row r="97" spans="1:54" hidden="1" x14ac:dyDescent="0.25">
      <c r="A97" s="120" t="s">
        <v>1600</v>
      </c>
      <c r="B97" s="177" t="s">
        <v>1414</v>
      </c>
      <c r="C97" s="156" t="str">
        <f t="shared" si="8"/>
        <v>100.11</v>
      </c>
      <c r="D97" s="156" t="str">
        <f t="shared" si="9"/>
        <v>200</v>
      </c>
      <c r="E97" s="157" t="str">
        <f t="shared" si="10"/>
        <v>5100.01</v>
      </c>
      <c r="F97" s="157">
        <f>VLOOKUP(E97,'Projections Cheat Sheet'!$A$3:$B$536,2,FALSE)</f>
        <v>1</v>
      </c>
      <c r="G97" s="157" t="str">
        <f>VLOOKUP(F97,'Projections Cheat Sheet'!$B$8:$C$196,2,FALSE)</f>
        <v>salary</v>
      </c>
      <c r="H97" s="157" t="s">
        <v>1395</v>
      </c>
      <c r="I97" s="179">
        <f>IFERROR(VLOOKUP(A97,[3]rptBudgetaryBudgetCrossOrganiza!$A$2:$M$411,5,FALSE),"0")</f>
        <v>544470</v>
      </c>
      <c r="J97" s="179">
        <f>IFERROR(VLOOKUP(A97,[3]rptBudgetaryBudgetCrossOrganiza!$A$2:$M$411,7,FALSE),"0")</f>
        <v>552530</v>
      </c>
      <c r="K97" s="195"/>
      <c r="L97" s="179"/>
      <c r="M97" s="179"/>
      <c r="N97" s="179">
        <f>IFERROR(VLOOKUP(A97,[3]rptBudgetaryBudgetCrossOrganiza!$A$2:$M$411,10,FALSE),"0")</f>
        <v>523827.13</v>
      </c>
      <c r="O97" s="179">
        <v>523827.13</v>
      </c>
      <c r="P97" s="158"/>
      <c r="R97" s="159">
        <v>627910</v>
      </c>
      <c r="S97" s="159">
        <v>646555</v>
      </c>
      <c r="T97" s="168"/>
      <c r="U97" s="168"/>
      <c r="V97" s="168"/>
      <c r="W97" s="159">
        <v>506987.41</v>
      </c>
      <c r="X97" s="159">
        <v>506987.41</v>
      </c>
      <c r="Y97" s="160"/>
      <c r="AA97" s="161">
        <v>658330</v>
      </c>
      <c r="AB97" s="161">
        <v>658330</v>
      </c>
      <c r="AC97" s="169"/>
      <c r="AD97" s="169"/>
      <c r="AE97" s="169"/>
      <c r="AF97" s="161">
        <v>664584.23</v>
      </c>
      <c r="AG97" s="161">
        <v>664584.23</v>
      </c>
      <c r="AH97" s="163"/>
      <c r="AJ97" s="164">
        <v>658330</v>
      </c>
      <c r="AK97" s="164">
        <v>658330</v>
      </c>
      <c r="AL97" s="164"/>
      <c r="AM97" s="165">
        <f>IFERROR(VLOOKUP(A97,[4]rptBudgetaryBudgetCrossOrganiza!$A$384:$O$794,13,FALSE),"0")</f>
        <v>182949.23</v>
      </c>
      <c r="AN97" s="170"/>
      <c r="AO97" s="170"/>
      <c r="AP97" s="171"/>
      <c r="AQ97" s="164"/>
      <c r="AR97" s="166"/>
      <c r="AS97" s="205"/>
      <c r="AT97" s="172"/>
      <c r="AU97" s="173"/>
      <c r="AV97" s="174"/>
      <c r="AW97" s="174"/>
      <c r="AX97" s="174"/>
      <c r="AY97" s="174"/>
      <c r="AZ97" s="174"/>
      <c r="BA97" s="174"/>
      <c r="BB97" s="176"/>
    </row>
    <row r="98" spans="1:54" hidden="1" x14ac:dyDescent="0.25">
      <c r="A98" s="120" t="s">
        <v>1608</v>
      </c>
      <c r="B98" s="177" t="s">
        <v>1415</v>
      </c>
      <c r="C98" s="156" t="str">
        <f t="shared" si="8"/>
        <v>100.11</v>
      </c>
      <c r="D98" s="156" t="str">
        <f t="shared" si="9"/>
        <v>200</v>
      </c>
      <c r="E98" s="157" t="str">
        <f t="shared" si="10"/>
        <v>5100.02</v>
      </c>
      <c r="F98" s="157">
        <f>VLOOKUP(E98,'Projections Cheat Sheet'!$A$3:$B$536,2,FALSE)</f>
        <v>1</v>
      </c>
      <c r="G98" s="157" t="str">
        <f>VLOOKUP(F98,'Projections Cheat Sheet'!$B$8:$C$196,2,FALSE)</f>
        <v>salary</v>
      </c>
      <c r="H98" s="157" t="s">
        <v>1395</v>
      </c>
      <c r="I98" s="179">
        <f>IFERROR(VLOOKUP(A98,[3]rptBudgetaryBudgetCrossOrganiza!$A$2:$M$411,5,FALSE),"0")</f>
        <v>501516</v>
      </c>
      <c r="J98" s="179">
        <f>IFERROR(VLOOKUP(A98,[3]rptBudgetaryBudgetCrossOrganiza!$A$2:$M$411,7,FALSE),"0")</f>
        <v>518796</v>
      </c>
      <c r="K98" s="195"/>
      <c r="L98" s="179"/>
      <c r="M98" s="179"/>
      <c r="N98" s="179">
        <f>IFERROR(VLOOKUP(A98,[3]rptBudgetaryBudgetCrossOrganiza!$A$2:$M$411,10,FALSE),"0")</f>
        <v>490703.76</v>
      </c>
      <c r="O98" s="179">
        <v>490703.76</v>
      </c>
      <c r="P98" s="158"/>
      <c r="R98" s="159">
        <v>532620</v>
      </c>
      <c r="S98" s="159">
        <v>558540</v>
      </c>
      <c r="T98" s="168"/>
      <c r="U98" s="168"/>
      <c r="V98" s="168"/>
      <c r="W98" s="159">
        <v>418798.78</v>
      </c>
      <c r="X98" s="159">
        <v>418798.78</v>
      </c>
      <c r="Y98" s="160"/>
      <c r="AA98" s="161">
        <v>522845</v>
      </c>
      <c r="AB98" s="161">
        <v>522845</v>
      </c>
      <c r="AC98" s="169"/>
      <c r="AD98" s="169"/>
      <c r="AE98" s="169"/>
      <c r="AF98" s="161">
        <v>505123</v>
      </c>
      <c r="AG98" s="161">
        <v>505123</v>
      </c>
      <c r="AH98" s="163"/>
      <c r="AJ98" s="164">
        <v>522845</v>
      </c>
      <c r="AK98" s="164">
        <v>522845</v>
      </c>
      <c r="AL98" s="164"/>
      <c r="AM98" s="165">
        <f>IFERROR(VLOOKUP(A98,[4]rptBudgetaryBudgetCrossOrganiza!$A$384:$O$794,13,FALSE),"0")</f>
        <v>143283.44</v>
      </c>
      <c r="AN98" s="170"/>
      <c r="AO98" s="170"/>
      <c r="AP98" s="171"/>
      <c r="AQ98" s="164"/>
      <c r="AR98" s="166"/>
      <c r="AS98" s="205"/>
      <c r="AT98" s="172"/>
      <c r="AU98" s="173"/>
      <c r="AV98" s="174"/>
      <c r="AW98" s="174"/>
      <c r="AX98" s="174"/>
      <c r="AY98" s="174"/>
      <c r="AZ98" s="174"/>
      <c r="BA98" s="174"/>
      <c r="BB98" s="176"/>
    </row>
    <row r="99" spans="1:54" hidden="1" x14ac:dyDescent="0.25">
      <c r="A99" s="120" t="s">
        <v>1616</v>
      </c>
      <c r="B99" s="177" t="s">
        <v>1416</v>
      </c>
      <c r="C99" s="156" t="str">
        <f t="shared" si="8"/>
        <v>100.11</v>
      </c>
      <c r="D99" s="156" t="str">
        <f t="shared" si="9"/>
        <v>200</v>
      </c>
      <c r="E99" s="157" t="str">
        <f t="shared" si="10"/>
        <v>5100.03</v>
      </c>
      <c r="F99" s="157">
        <f>VLOOKUP(E99,'Projections Cheat Sheet'!$A$3:$B$536,2,FALSE)</f>
        <v>1</v>
      </c>
      <c r="G99" s="157" t="str">
        <f>VLOOKUP(F99,'Projections Cheat Sheet'!$B$8:$C$196,2,FALSE)</f>
        <v>salary</v>
      </c>
      <c r="H99" s="157" t="s">
        <v>1395</v>
      </c>
      <c r="I99" s="179">
        <f>IFERROR(VLOOKUP(A99,[3]rptBudgetaryBudgetCrossOrganiza!$A$2:$M$411,5,FALSE),"0")</f>
        <v>58730</v>
      </c>
      <c r="J99" s="179">
        <f>IFERROR(VLOOKUP(A99,[3]rptBudgetaryBudgetCrossOrganiza!$A$2:$M$411,7,FALSE),"0")</f>
        <v>60271</v>
      </c>
      <c r="K99" s="195"/>
      <c r="L99" s="179"/>
      <c r="M99" s="179"/>
      <c r="N99" s="179">
        <f>IFERROR(VLOOKUP(A99,[3]rptBudgetaryBudgetCrossOrganiza!$A$2:$M$411,10,FALSE),"0")</f>
        <v>54226.62</v>
      </c>
      <c r="O99" s="179">
        <v>54226.62</v>
      </c>
      <c r="P99" s="158"/>
      <c r="R99" s="159">
        <v>59280</v>
      </c>
      <c r="S99" s="159">
        <v>61530</v>
      </c>
      <c r="T99" s="168"/>
      <c r="U99" s="168"/>
      <c r="V99" s="168"/>
      <c r="W99" s="159">
        <v>39467.160000000003</v>
      </c>
      <c r="X99" s="159">
        <v>39467.160000000003</v>
      </c>
      <c r="Y99" s="160"/>
      <c r="AA99" s="161">
        <v>51745</v>
      </c>
      <c r="AB99" s="161">
        <v>51745</v>
      </c>
      <c r="AC99" s="169"/>
      <c r="AD99" s="169"/>
      <c r="AE99" s="169"/>
      <c r="AF99" s="161">
        <v>51086.73</v>
      </c>
      <c r="AG99" s="161">
        <v>51086.73</v>
      </c>
      <c r="AH99" s="163"/>
      <c r="AJ99" s="164">
        <v>51745</v>
      </c>
      <c r="AK99" s="164">
        <v>51745</v>
      </c>
      <c r="AL99" s="164"/>
      <c r="AM99" s="165">
        <f>IFERROR(VLOOKUP(A99,[4]rptBudgetaryBudgetCrossOrganiza!$A$384:$O$794,13,FALSE),"0")</f>
        <v>12587.8</v>
      </c>
      <c r="AN99" s="170"/>
      <c r="AO99" s="170"/>
      <c r="AP99" s="171"/>
      <c r="AQ99" s="164"/>
      <c r="AR99" s="166"/>
      <c r="AS99" s="205"/>
      <c r="AT99" s="172"/>
      <c r="AU99" s="173"/>
      <c r="AV99" s="174"/>
      <c r="AW99" s="174"/>
      <c r="AX99" s="174"/>
      <c r="AY99" s="174"/>
      <c r="AZ99" s="174"/>
      <c r="BA99" s="174"/>
      <c r="BB99" s="176"/>
    </row>
    <row r="100" spans="1:54" hidden="1" x14ac:dyDescent="0.25">
      <c r="A100" s="120" t="s">
        <v>1624</v>
      </c>
      <c r="B100" s="177" t="s">
        <v>1417</v>
      </c>
      <c r="C100" s="156" t="str">
        <f t="shared" si="8"/>
        <v>100.11</v>
      </c>
      <c r="D100" s="156" t="str">
        <f t="shared" si="9"/>
        <v>200</v>
      </c>
      <c r="E100" s="157" t="str">
        <f t="shared" si="10"/>
        <v>5100.04</v>
      </c>
      <c r="F100" s="157">
        <f>VLOOKUP(E100,'Projections Cheat Sheet'!$A$3:$B$536,2,FALSE)</f>
        <v>1</v>
      </c>
      <c r="G100" s="157" t="str">
        <f>VLOOKUP(F100,'Projections Cheat Sheet'!$B$8:$C$196,2,FALSE)</f>
        <v>salary</v>
      </c>
      <c r="H100" s="157" t="s">
        <v>1395</v>
      </c>
      <c r="I100" s="179">
        <f>IFERROR(VLOOKUP(A100,[3]rptBudgetaryBudgetCrossOrganiza!$A$2:$M$411,5,FALSE),"0")</f>
        <v>7318</v>
      </c>
      <c r="J100" s="179">
        <f>IFERROR(VLOOKUP(A100,[3]rptBudgetaryBudgetCrossOrganiza!$A$2:$M$411,7,FALSE),"0")</f>
        <v>7497</v>
      </c>
      <c r="K100" s="195"/>
      <c r="L100" s="179"/>
      <c r="M100" s="179"/>
      <c r="N100" s="179">
        <f>IFERROR(VLOOKUP(A100,[3]rptBudgetaryBudgetCrossOrganiza!$A$2:$M$411,10,FALSE),"0")</f>
        <v>7157.23</v>
      </c>
      <c r="O100" s="179">
        <v>7157.23</v>
      </c>
      <c r="P100" s="158"/>
      <c r="R100" s="159">
        <v>7985</v>
      </c>
      <c r="S100" s="159">
        <v>8255</v>
      </c>
      <c r="T100" s="168"/>
      <c r="U100" s="168"/>
      <c r="V100" s="168"/>
      <c r="W100" s="159">
        <v>5916.51</v>
      </c>
      <c r="X100" s="159">
        <v>5916.51</v>
      </c>
      <c r="Y100" s="160"/>
      <c r="AA100" s="161">
        <v>6892</v>
      </c>
      <c r="AB100" s="161">
        <v>6892</v>
      </c>
      <c r="AC100" s="169"/>
      <c r="AD100" s="169"/>
      <c r="AE100" s="169"/>
      <c r="AF100" s="161">
        <v>8993.61</v>
      </c>
      <c r="AG100" s="161">
        <v>8993.61</v>
      </c>
      <c r="AH100" s="163"/>
      <c r="AJ100" s="164">
        <v>6892</v>
      </c>
      <c r="AK100" s="164">
        <v>6892</v>
      </c>
      <c r="AL100" s="164"/>
      <c r="AM100" s="165">
        <f>IFERROR(VLOOKUP(A100,[4]rptBudgetaryBudgetCrossOrganiza!$A$384:$O$794,13,FALSE),"0")</f>
        <v>2301.44</v>
      </c>
      <c r="AN100" s="170"/>
      <c r="AO100" s="170"/>
      <c r="AP100" s="171"/>
      <c r="AQ100" s="164"/>
      <c r="AR100" s="166"/>
      <c r="AS100" s="205"/>
      <c r="AT100" s="172"/>
      <c r="AU100" s="173"/>
      <c r="AV100" s="174"/>
      <c r="AW100" s="174"/>
      <c r="AX100" s="174"/>
      <c r="AY100" s="174"/>
      <c r="AZ100" s="174"/>
      <c r="BA100" s="174"/>
      <c r="BB100" s="176"/>
    </row>
    <row r="101" spans="1:54" hidden="1" x14ac:dyDescent="0.25">
      <c r="A101" s="120" t="s">
        <v>1632</v>
      </c>
      <c r="B101" s="177" t="s">
        <v>1418</v>
      </c>
      <c r="C101" s="156" t="str">
        <f t="shared" si="8"/>
        <v>100.11</v>
      </c>
      <c r="D101" s="156" t="str">
        <f t="shared" si="9"/>
        <v>200</v>
      </c>
      <c r="E101" s="157" t="str">
        <f t="shared" si="10"/>
        <v>5100.05</v>
      </c>
      <c r="F101" s="157">
        <f>VLOOKUP(E101,'Projections Cheat Sheet'!$A$3:$B$536,2,FALSE)</f>
        <v>1</v>
      </c>
      <c r="G101" s="157" t="str">
        <f>VLOOKUP(F101,'Projections Cheat Sheet'!$B$8:$C$196,2,FALSE)</f>
        <v>salary</v>
      </c>
      <c r="H101" s="157" t="s">
        <v>1395</v>
      </c>
      <c r="I101" s="179">
        <f>IFERROR(VLOOKUP(A101,[3]rptBudgetaryBudgetCrossOrganiza!$A$2:$M$411,5,FALSE),"0")</f>
        <v>1040</v>
      </c>
      <c r="J101" s="179">
        <f>IFERROR(VLOOKUP(A101,[3]rptBudgetaryBudgetCrossOrganiza!$A$2:$M$411,7,FALSE),"0")</f>
        <v>1079</v>
      </c>
      <c r="K101" s="195"/>
      <c r="L101" s="179"/>
      <c r="M101" s="179"/>
      <c r="N101" s="179">
        <f>IFERROR(VLOOKUP(A101,[3]rptBudgetaryBudgetCrossOrganiza!$A$2:$M$411,10,FALSE),"0")</f>
        <v>918.08</v>
      </c>
      <c r="O101" s="179">
        <v>918.08</v>
      </c>
      <c r="P101" s="158"/>
      <c r="R101" s="159">
        <v>1000</v>
      </c>
      <c r="S101" s="159">
        <v>1035</v>
      </c>
      <c r="T101" s="168"/>
      <c r="U101" s="168"/>
      <c r="V101" s="168"/>
      <c r="W101" s="159">
        <v>792.84</v>
      </c>
      <c r="X101" s="159">
        <v>792.84</v>
      </c>
      <c r="Y101" s="160"/>
      <c r="AA101" s="161">
        <v>1040</v>
      </c>
      <c r="AB101" s="161">
        <v>1040</v>
      </c>
      <c r="AC101" s="169"/>
      <c r="AD101" s="169"/>
      <c r="AE101" s="169"/>
      <c r="AF101" s="161">
        <v>909.76</v>
      </c>
      <c r="AG101" s="161">
        <v>909.76</v>
      </c>
      <c r="AH101" s="163"/>
      <c r="AJ101" s="164">
        <v>1040</v>
      </c>
      <c r="AK101" s="164">
        <v>1040</v>
      </c>
      <c r="AL101" s="164"/>
      <c r="AM101" s="165">
        <f>IFERROR(VLOOKUP(A101,[4]rptBudgetaryBudgetCrossOrganiza!$A$384:$O$794,13,FALSE),"0")</f>
        <v>222</v>
      </c>
      <c r="AN101" s="170"/>
      <c r="AO101" s="170"/>
      <c r="AP101" s="171"/>
      <c r="AQ101" s="164"/>
      <c r="AR101" s="166"/>
      <c r="AS101" s="205"/>
      <c r="AT101" s="172"/>
      <c r="AU101" s="173"/>
      <c r="AV101" s="174"/>
      <c r="AW101" s="174"/>
      <c r="AX101" s="174"/>
      <c r="AY101" s="174"/>
      <c r="AZ101" s="174"/>
      <c r="BA101" s="174"/>
      <c r="BB101" s="176"/>
    </row>
    <row r="102" spans="1:54" hidden="1" x14ac:dyDescent="0.25">
      <c r="A102" s="120" t="s">
        <v>1640</v>
      </c>
      <c r="B102" s="177" t="s">
        <v>1419</v>
      </c>
      <c r="C102" s="156" t="str">
        <f t="shared" si="8"/>
        <v>100.11</v>
      </c>
      <c r="D102" s="156" t="str">
        <f t="shared" si="9"/>
        <v>200</v>
      </c>
      <c r="E102" s="157" t="str">
        <f t="shared" si="10"/>
        <v>5100.06</v>
      </c>
      <c r="F102" s="157">
        <f>VLOOKUP(E102,'Projections Cheat Sheet'!$A$3:$B$536,2,FALSE)</f>
        <v>1</v>
      </c>
      <c r="G102" s="157" t="str">
        <f>VLOOKUP(F102,'Projections Cheat Sheet'!$B$8:$C$196,2,FALSE)</f>
        <v>salary</v>
      </c>
      <c r="H102" s="157" t="s">
        <v>1395</v>
      </c>
      <c r="I102" s="179">
        <f>IFERROR(VLOOKUP(A102,[3]rptBudgetaryBudgetCrossOrganiza!$A$2:$M$411,5,FALSE),"0")</f>
        <v>152020</v>
      </c>
      <c r="J102" s="179">
        <f>IFERROR(VLOOKUP(A102,[3]rptBudgetaryBudgetCrossOrganiza!$A$2:$M$411,7,FALSE),"0")</f>
        <v>152020</v>
      </c>
      <c r="K102" s="195"/>
      <c r="L102" s="179"/>
      <c r="M102" s="179"/>
      <c r="N102" s="179">
        <f>IFERROR(VLOOKUP(A102,[3]rptBudgetaryBudgetCrossOrganiza!$A$2:$M$411,10,FALSE),"0")</f>
        <v>152916.23000000001</v>
      </c>
      <c r="O102" s="179">
        <v>152916.23000000001</v>
      </c>
      <c r="P102" s="158"/>
      <c r="R102" s="159">
        <v>158610</v>
      </c>
      <c r="S102" s="159">
        <v>158610</v>
      </c>
      <c r="T102" s="168"/>
      <c r="U102" s="168"/>
      <c r="V102" s="168"/>
      <c r="W102" s="159">
        <v>161384.85999999999</v>
      </c>
      <c r="X102" s="159">
        <v>161384.85999999999</v>
      </c>
      <c r="Y102" s="160"/>
      <c r="AA102" s="161">
        <v>179760</v>
      </c>
      <c r="AB102" s="161">
        <v>179760</v>
      </c>
      <c r="AC102" s="169"/>
      <c r="AD102" s="169"/>
      <c r="AE102" s="169"/>
      <c r="AF102" s="161">
        <v>61209.760000000002</v>
      </c>
      <c r="AG102" s="161">
        <v>61209.760000000002</v>
      </c>
      <c r="AH102" s="163"/>
      <c r="AJ102" s="164">
        <v>179760</v>
      </c>
      <c r="AK102" s="164">
        <v>179760</v>
      </c>
      <c r="AL102" s="164"/>
      <c r="AM102" s="165">
        <f>IFERROR(VLOOKUP(A102,[4]rptBudgetaryBudgetCrossOrganiza!$A$384:$O$794,13,FALSE),"0")</f>
        <v>0</v>
      </c>
      <c r="AN102" s="170"/>
      <c r="AO102" s="170"/>
      <c r="AP102" s="171"/>
      <c r="AQ102" s="164"/>
      <c r="AR102" s="166"/>
      <c r="AS102" s="205"/>
      <c r="AT102" s="172"/>
      <c r="AU102" s="173"/>
      <c r="AV102" s="174"/>
      <c r="AW102" s="174"/>
      <c r="AX102" s="174"/>
      <c r="AY102" s="174"/>
      <c r="AZ102" s="174"/>
      <c r="BA102" s="174"/>
      <c r="BB102" s="176"/>
    </row>
    <row r="103" spans="1:54" hidden="1" x14ac:dyDescent="0.25">
      <c r="A103" s="120" t="s">
        <v>1648</v>
      </c>
      <c r="B103" s="177" t="s">
        <v>1420</v>
      </c>
      <c r="C103" s="156" t="str">
        <f t="shared" si="8"/>
        <v>100.11</v>
      </c>
      <c r="D103" s="156" t="str">
        <f t="shared" si="9"/>
        <v>200</v>
      </c>
      <c r="E103" s="157" t="str">
        <f t="shared" si="10"/>
        <v>5100.07</v>
      </c>
      <c r="F103" s="157">
        <f>VLOOKUP(E103,'Projections Cheat Sheet'!$A$3:$B$536,2,FALSE)</f>
        <v>1</v>
      </c>
      <c r="G103" s="157" t="str">
        <f>VLOOKUP(F103,'Projections Cheat Sheet'!$B$8:$C$196,2,FALSE)</f>
        <v>salary</v>
      </c>
      <c r="H103" s="157" t="s">
        <v>1395</v>
      </c>
      <c r="I103" s="179">
        <f>IFERROR(VLOOKUP(A103,[3]rptBudgetaryBudgetCrossOrganiza!$A$2:$M$411,5,FALSE),"0")</f>
        <v>2045</v>
      </c>
      <c r="J103" s="179">
        <f>IFERROR(VLOOKUP(A103,[3]rptBudgetaryBudgetCrossOrganiza!$A$2:$M$411,7,FALSE),"0")</f>
        <v>2045</v>
      </c>
      <c r="K103" s="195"/>
      <c r="L103" s="179"/>
      <c r="M103" s="179"/>
      <c r="N103" s="179">
        <f>IFERROR(VLOOKUP(A103,[3]rptBudgetaryBudgetCrossOrganiza!$A$2:$M$411,10,FALSE),"0")</f>
        <v>1243.93</v>
      </c>
      <c r="O103" s="179">
        <v>1243.93</v>
      </c>
      <c r="P103" s="158"/>
      <c r="R103" s="159">
        <v>1440</v>
      </c>
      <c r="S103" s="159">
        <v>1450</v>
      </c>
      <c r="T103" s="168"/>
      <c r="U103" s="168"/>
      <c r="V103" s="168"/>
      <c r="W103" s="159">
        <v>860.31</v>
      </c>
      <c r="X103" s="159">
        <v>860.31</v>
      </c>
      <c r="Y103" s="160"/>
      <c r="AA103" s="161">
        <v>940</v>
      </c>
      <c r="AB103" s="161">
        <v>940</v>
      </c>
      <c r="AC103" s="169"/>
      <c r="AD103" s="169"/>
      <c r="AE103" s="169"/>
      <c r="AF103" s="161">
        <v>822.32</v>
      </c>
      <c r="AG103" s="161">
        <v>822.32</v>
      </c>
      <c r="AH103" s="163"/>
      <c r="AJ103" s="164">
        <v>940</v>
      </c>
      <c r="AK103" s="164">
        <v>940</v>
      </c>
      <c r="AL103" s="164"/>
      <c r="AM103" s="165">
        <f>IFERROR(VLOOKUP(A103,[4]rptBudgetaryBudgetCrossOrganiza!$A$384:$O$794,13,FALSE),"0")</f>
        <v>182.91</v>
      </c>
      <c r="AN103" s="170"/>
      <c r="AO103" s="170"/>
      <c r="AP103" s="171"/>
      <c r="AQ103" s="164"/>
      <c r="AR103" s="166"/>
      <c r="AS103" s="205"/>
      <c r="AT103" s="172"/>
      <c r="AU103" s="173"/>
      <c r="AV103" s="174"/>
      <c r="AW103" s="174"/>
      <c r="AX103" s="174"/>
      <c r="AY103" s="174"/>
      <c r="AZ103" s="174"/>
      <c r="BA103" s="174"/>
      <c r="BB103" s="176"/>
    </row>
    <row r="104" spans="1:54" hidden="1" x14ac:dyDescent="0.25">
      <c r="A104" s="120" t="s">
        <v>1656</v>
      </c>
      <c r="B104" s="177" t="s">
        <v>1421</v>
      </c>
      <c r="C104" s="156" t="str">
        <f t="shared" si="8"/>
        <v>100.11</v>
      </c>
      <c r="D104" s="156" t="str">
        <f t="shared" si="9"/>
        <v>200</v>
      </c>
      <c r="E104" s="157" t="str">
        <f t="shared" si="10"/>
        <v>5100.08</v>
      </c>
      <c r="F104" s="157">
        <f>VLOOKUP(E104,'Projections Cheat Sheet'!$A$3:$B$536,2,FALSE)</f>
        <v>1</v>
      </c>
      <c r="G104" s="157" t="str">
        <f>VLOOKUP(F104,'Projections Cheat Sheet'!$B$8:$C$196,2,FALSE)</f>
        <v>salary</v>
      </c>
      <c r="H104" s="157" t="s">
        <v>1395</v>
      </c>
      <c r="I104" s="179">
        <f>IFERROR(VLOOKUP(A104,[3]rptBudgetaryBudgetCrossOrganiza!$A$2:$M$411,5,FALSE),"0")</f>
        <v>30240</v>
      </c>
      <c r="J104" s="179">
        <f>IFERROR(VLOOKUP(A104,[3]rptBudgetaryBudgetCrossOrganiza!$A$2:$M$411,7,FALSE),"0")</f>
        <v>30240</v>
      </c>
      <c r="K104" s="195"/>
      <c r="L104" s="179"/>
      <c r="M104" s="179"/>
      <c r="N104" s="179">
        <f>IFERROR(VLOOKUP(A104,[3]rptBudgetaryBudgetCrossOrganiza!$A$2:$M$411,10,FALSE),"0")</f>
        <v>23310</v>
      </c>
      <c r="O104" s="179">
        <v>23310</v>
      </c>
      <c r="P104" s="158"/>
      <c r="R104" s="159">
        <v>22680</v>
      </c>
      <c r="S104" s="159">
        <v>22680</v>
      </c>
      <c r="T104" s="168"/>
      <c r="U104" s="168"/>
      <c r="V104" s="168"/>
      <c r="W104" s="159">
        <v>16120</v>
      </c>
      <c r="X104" s="159">
        <v>16120</v>
      </c>
      <c r="Y104" s="160"/>
      <c r="AA104" s="161">
        <v>15120</v>
      </c>
      <c r="AB104" s="161">
        <v>15120</v>
      </c>
      <c r="AC104" s="169"/>
      <c r="AD104" s="169"/>
      <c r="AE104" s="169"/>
      <c r="AF104" s="161">
        <v>16140</v>
      </c>
      <c r="AG104" s="161">
        <v>16140</v>
      </c>
      <c r="AH104" s="163"/>
      <c r="AJ104" s="164">
        <v>15120</v>
      </c>
      <c r="AK104" s="164">
        <v>15120</v>
      </c>
      <c r="AL104" s="164"/>
      <c r="AM104" s="165">
        <f>IFERROR(VLOOKUP(A104,[4]rptBudgetaryBudgetCrossOrganiza!$A$384:$O$794,13,FALSE),"0")</f>
        <v>17008.509999999998</v>
      </c>
      <c r="AN104" s="170"/>
      <c r="AO104" s="170"/>
      <c r="AP104" s="171"/>
      <c r="AQ104" s="164"/>
      <c r="AR104" s="166"/>
      <c r="AS104" s="205"/>
      <c r="AT104" s="172"/>
      <c r="AU104" s="173"/>
      <c r="AV104" s="174"/>
      <c r="AW104" s="174"/>
      <c r="AX104" s="174"/>
      <c r="AY104" s="174"/>
      <c r="AZ104" s="174"/>
      <c r="BA104" s="174"/>
      <c r="BB104" s="176"/>
    </row>
    <row r="105" spans="1:54" hidden="1" x14ac:dyDescent="0.25">
      <c r="A105" s="120" t="s">
        <v>1664</v>
      </c>
      <c r="B105" s="177" t="s">
        <v>1422</v>
      </c>
      <c r="C105" s="156" t="str">
        <f t="shared" si="8"/>
        <v>100.11</v>
      </c>
      <c r="D105" s="156" t="str">
        <f t="shared" si="9"/>
        <v>200</v>
      </c>
      <c r="E105" s="157" t="str">
        <f t="shared" si="10"/>
        <v>5100.09</v>
      </c>
      <c r="F105" s="157">
        <f>VLOOKUP(E105,'Projections Cheat Sheet'!$A$3:$B$536,2,FALSE)</f>
        <v>1</v>
      </c>
      <c r="G105" s="157" t="str">
        <f>VLOOKUP(F105,'Projections Cheat Sheet'!$B$8:$C$196,2,FALSE)</f>
        <v>salary</v>
      </c>
      <c r="H105" s="157" t="s">
        <v>1395</v>
      </c>
      <c r="I105" s="179">
        <f>IFERROR(VLOOKUP(A105,[3]rptBudgetaryBudgetCrossOrganiza!$A$2:$M$411,5,FALSE),"0")</f>
        <v>0</v>
      </c>
      <c r="J105" s="179">
        <f>IFERROR(VLOOKUP(A105,[3]rptBudgetaryBudgetCrossOrganiza!$A$2:$M$411,7,FALSE),"0")</f>
        <v>0</v>
      </c>
      <c r="K105" s="195"/>
      <c r="L105" s="179"/>
      <c r="M105" s="179"/>
      <c r="N105" s="179">
        <f>IFERROR(VLOOKUP(A105,[3]rptBudgetaryBudgetCrossOrganiza!$A$2:$M$411,10,FALSE),"0")</f>
        <v>1236</v>
      </c>
      <c r="O105" s="179">
        <v>1236</v>
      </c>
      <c r="P105" s="158"/>
      <c r="R105" s="159">
        <v>0</v>
      </c>
      <c r="S105" s="159">
        <v>0</v>
      </c>
      <c r="T105" s="168"/>
      <c r="U105" s="168"/>
      <c r="V105" s="168"/>
      <c r="W105" s="159">
        <v>0</v>
      </c>
      <c r="X105" s="159">
        <v>0</v>
      </c>
      <c r="Y105" s="160"/>
      <c r="AA105" s="161">
        <v>0</v>
      </c>
      <c r="AB105" s="161">
        <v>0</v>
      </c>
      <c r="AC105" s="169"/>
      <c r="AD105" s="169"/>
      <c r="AE105" s="169"/>
      <c r="AF105" s="161">
        <v>0</v>
      </c>
      <c r="AG105" s="161">
        <v>0</v>
      </c>
      <c r="AH105" s="163"/>
      <c r="AJ105" s="164">
        <v>0</v>
      </c>
      <c r="AK105" s="164">
        <v>0</v>
      </c>
      <c r="AL105" s="164"/>
      <c r="AM105" s="165">
        <f>IFERROR(VLOOKUP(A105,[4]rptBudgetaryBudgetCrossOrganiza!$A$384:$O$794,13,FALSE),"0")</f>
        <v>0</v>
      </c>
      <c r="AN105" s="170"/>
      <c r="AO105" s="170"/>
      <c r="AP105" s="171"/>
      <c r="AQ105" s="164"/>
      <c r="AR105" s="166"/>
      <c r="AS105" s="205"/>
      <c r="AT105" s="172"/>
      <c r="AU105" s="173"/>
      <c r="AV105" s="174"/>
      <c r="AW105" s="174"/>
      <c r="AX105" s="174"/>
      <c r="AY105" s="174"/>
      <c r="AZ105" s="174"/>
      <c r="BA105" s="174"/>
      <c r="BB105" s="176"/>
    </row>
    <row r="106" spans="1:54" hidden="1" x14ac:dyDescent="0.25">
      <c r="A106" s="120" t="s">
        <v>1672</v>
      </c>
      <c r="B106" s="177" t="s">
        <v>1423</v>
      </c>
      <c r="C106" s="156" t="str">
        <f t="shared" si="8"/>
        <v>100.11</v>
      </c>
      <c r="D106" s="156" t="str">
        <f t="shared" si="9"/>
        <v>200</v>
      </c>
      <c r="E106" s="157" t="str">
        <f t="shared" si="10"/>
        <v>5100.10</v>
      </c>
      <c r="F106" s="157">
        <f>VLOOKUP(E106,'Projections Cheat Sheet'!$A$3:$B$536,2,FALSE)</f>
        <v>1</v>
      </c>
      <c r="G106" s="157" t="str">
        <f>VLOOKUP(F106,'Projections Cheat Sheet'!$B$8:$C$196,2,FALSE)</f>
        <v>salary</v>
      </c>
      <c r="H106" s="157" t="s">
        <v>1395</v>
      </c>
      <c r="I106" s="179">
        <f>IFERROR(VLOOKUP(A106,[3]rptBudgetaryBudgetCrossOrganiza!$A$2:$M$411,5,FALSE),"0")</f>
        <v>43250</v>
      </c>
      <c r="J106" s="179">
        <f>IFERROR(VLOOKUP(A106,[3]rptBudgetaryBudgetCrossOrganiza!$A$2:$M$411,7,FALSE),"0")</f>
        <v>44250</v>
      </c>
      <c r="K106" s="195"/>
      <c r="L106" s="179"/>
      <c r="M106" s="179"/>
      <c r="N106" s="179">
        <f>IFERROR(VLOOKUP(A106,[3]rptBudgetaryBudgetCrossOrganiza!$A$2:$M$411,10,FALSE),"0")</f>
        <v>46500</v>
      </c>
      <c r="O106" s="179">
        <v>46500</v>
      </c>
      <c r="P106" s="158"/>
      <c r="R106" s="159">
        <v>43500</v>
      </c>
      <c r="S106" s="159">
        <v>45500</v>
      </c>
      <c r="T106" s="168"/>
      <c r="U106" s="168"/>
      <c r="V106" s="168"/>
      <c r="W106" s="159">
        <v>51000</v>
      </c>
      <c r="X106" s="159">
        <v>51000</v>
      </c>
      <c r="Y106" s="160"/>
      <c r="AA106" s="161">
        <v>44000</v>
      </c>
      <c r="AB106" s="161">
        <v>44000</v>
      </c>
      <c r="AC106" s="169"/>
      <c r="AD106" s="169"/>
      <c r="AE106" s="169"/>
      <c r="AF106" s="161">
        <v>101550</v>
      </c>
      <c r="AG106" s="161">
        <v>101550</v>
      </c>
      <c r="AH106" s="163"/>
      <c r="AJ106" s="164">
        <v>44000</v>
      </c>
      <c r="AK106" s="164">
        <v>44000</v>
      </c>
      <c r="AL106" s="164"/>
      <c r="AM106" s="165">
        <f>IFERROR(VLOOKUP(A106,[4]rptBudgetaryBudgetCrossOrganiza!$A$384:$O$794,13,FALSE),"0")</f>
        <v>1200</v>
      </c>
      <c r="AN106" s="170"/>
      <c r="AO106" s="170"/>
      <c r="AP106" s="171"/>
      <c r="AQ106" s="164"/>
      <c r="AR106" s="166"/>
      <c r="AS106" s="205"/>
      <c r="AT106" s="172"/>
      <c r="AU106" s="173"/>
      <c r="AV106" s="174"/>
      <c r="AW106" s="174"/>
      <c r="AX106" s="174"/>
      <c r="AY106" s="174"/>
      <c r="AZ106" s="174"/>
      <c r="BA106" s="174"/>
      <c r="BB106" s="176"/>
    </row>
    <row r="107" spans="1:54" hidden="1" x14ac:dyDescent="0.25">
      <c r="A107" s="120" t="s">
        <v>1680</v>
      </c>
      <c r="B107" s="177" t="s">
        <v>1424</v>
      </c>
      <c r="C107" s="156" t="str">
        <f t="shared" si="8"/>
        <v>100.11</v>
      </c>
      <c r="D107" s="156" t="str">
        <f t="shared" si="9"/>
        <v>200</v>
      </c>
      <c r="E107" s="157" t="str">
        <f t="shared" si="10"/>
        <v>5100.11</v>
      </c>
      <c r="F107" s="157">
        <f>VLOOKUP(E107,'Projections Cheat Sheet'!$A$3:$B$536,2,FALSE)</f>
        <v>1</v>
      </c>
      <c r="G107" s="157" t="str">
        <f>VLOOKUP(F107,'Projections Cheat Sheet'!$B$8:$C$196,2,FALSE)</f>
        <v>salary</v>
      </c>
      <c r="H107" s="157" t="s">
        <v>1395</v>
      </c>
      <c r="I107" s="179">
        <f>IFERROR(VLOOKUP(A107,[3]rptBudgetaryBudgetCrossOrganiza!$A$2:$M$411,5,FALSE),"0")</f>
        <v>85990</v>
      </c>
      <c r="J107" s="179">
        <f>IFERROR(VLOOKUP(A107,[3]rptBudgetaryBudgetCrossOrganiza!$A$2:$M$411,7,FALSE),"0")</f>
        <v>87306</v>
      </c>
      <c r="K107" s="195"/>
      <c r="L107" s="179"/>
      <c r="M107" s="179"/>
      <c r="N107" s="179">
        <f>IFERROR(VLOOKUP(A107,[3]rptBudgetaryBudgetCrossOrganiza!$A$2:$M$411,10,FALSE),"0")</f>
        <v>91452.4</v>
      </c>
      <c r="O107" s="179">
        <v>91452.4</v>
      </c>
      <c r="P107" s="158"/>
      <c r="R107" s="159">
        <v>91050</v>
      </c>
      <c r="S107" s="159">
        <v>93245</v>
      </c>
      <c r="T107" s="168"/>
      <c r="U107" s="168"/>
      <c r="V107" s="168"/>
      <c r="W107" s="159">
        <v>71876.899999999994</v>
      </c>
      <c r="X107" s="159">
        <v>71876.899999999994</v>
      </c>
      <c r="Y107" s="160"/>
      <c r="AA107" s="161">
        <v>85835</v>
      </c>
      <c r="AB107" s="161">
        <v>85835</v>
      </c>
      <c r="AC107" s="169"/>
      <c r="AD107" s="169"/>
      <c r="AE107" s="169"/>
      <c r="AF107" s="161">
        <v>86808.33</v>
      </c>
      <c r="AG107" s="161">
        <v>86808.33</v>
      </c>
      <c r="AH107" s="163"/>
      <c r="AJ107" s="164">
        <v>85835</v>
      </c>
      <c r="AK107" s="164">
        <v>85835</v>
      </c>
      <c r="AL107" s="164"/>
      <c r="AM107" s="165">
        <f>IFERROR(VLOOKUP(A107,[4]rptBudgetaryBudgetCrossOrganiza!$A$384:$O$794,13,FALSE),"0")</f>
        <v>22317.97</v>
      </c>
      <c r="AN107" s="170"/>
      <c r="AO107" s="170"/>
      <c r="AP107" s="171"/>
      <c r="AQ107" s="164"/>
      <c r="AR107" s="166"/>
      <c r="AS107" s="205"/>
      <c r="AT107" s="172"/>
      <c r="AU107" s="173"/>
      <c r="AV107" s="174"/>
      <c r="AW107" s="174"/>
      <c r="AX107" s="174"/>
      <c r="AY107" s="174"/>
      <c r="AZ107" s="174"/>
      <c r="BA107" s="174"/>
      <c r="BB107" s="176"/>
    </row>
    <row r="108" spans="1:54" hidden="1" x14ac:dyDescent="0.25">
      <c r="A108" s="120" t="s">
        <v>1688</v>
      </c>
      <c r="B108" s="177" t="s">
        <v>1425</v>
      </c>
      <c r="C108" s="156" t="str">
        <f t="shared" si="8"/>
        <v>100.11</v>
      </c>
      <c r="D108" s="156" t="str">
        <f t="shared" si="9"/>
        <v>200</v>
      </c>
      <c r="E108" s="157" t="str">
        <f t="shared" si="10"/>
        <v>5100.12</v>
      </c>
      <c r="F108" s="157">
        <f>VLOOKUP(E108,'Projections Cheat Sheet'!$A$3:$B$536,2,FALSE)</f>
        <v>1</v>
      </c>
      <c r="G108" s="157" t="str">
        <f>VLOOKUP(F108,'Projections Cheat Sheet'!$B$8:$C$196,2,FALSE)</f>
        <v>salary</v>
      </c>
      <c r="H108" s="157" t="s">
        <v>1395</v>
      </c>
      <c r="I108" s="179">
        <f>IFERROR(VLOOKUP(A108,[3]rptBudgetaryBudgetCrossOrganiza!$A$2:$M$411,5,FALSE),"0")</f>
        <v>0</v>
      </c>
      <c r="J108" s="179">
        <f>IFERROR(VLOOKUP(A108,[3]rptBudgetaryBudgetCrossOrganiza!$A$2:$M$411,7,FALSE),"0")</f>
        <v>0</v>
      </c>
      <c r="K108" s="195"/>
      <c r="L108" s="179"/>
      <c r="M108" s="179"/>
      <c r="N108" s="179">
        <f>IFERROR(VLOOKUP(A108,[3]rptBudgetaryBudgetCrossOrganiza!$A$2:$M$411,10,FALSE),"0")</f>
        <v>0</v>
      </c>
      <c r="O108" s="179">
        <v>0</v>
      </c>
      <c r="P108" s="158"/>
      <c r="R108" s="159">
        <v>0</v>
      </c>
      <c r="S108" s="159">
        <v>0</v>
      </c>
      <c r="T108" s="168"/>
      <c r="U108" s="168"/>
      <c r="V108" s="168"/>
      <c r="W108" s="159">
        <v>0</v>
      </c>
      <c r="X108" s="159">
        <v>0</v>
      </c>
      <c r="Y108" s="160"/>
      <c r="AA108" s="161">
        <v>0</v>
      </c>
      <c r="AB108" s="161">
        <v>0</v>
      </c>
      <c r="AC108" s="169"/>
      <c r="AD108" s="169"/>
      <c r="AE108" s="169"/>
      <c r="AF108" s="161">
        <v>0</v>
      </c>
      <c r="AG108" s="161">
        <v>0</v>
      </c>
      <c r="AH108" s="163"/>
      <c r="AJ108" s="164">
        <v>0</v>
      </c>
      <c r="AK108" s="164">
        <v>0</v>
      </c>
      <c r="AL108" s="164"/>
      <c r="AM108" s="165">
        <f>IFERROR(VLOOKUP(A108,[4]rptBudgetaryBudgetCrossOrganiza!$A$384:$O$794,13,FALSE),"0")</f>
        <v>0</v>
      </c>
      <c r="AN108" s="170"/>
      <c r="AO108" s="170"/>
      <c r="AP108" s="171"/>
      <c r="AQ108" s="164"/>
      <c r="AR108" s="166"/>
      <c r="AS108" s="205"/>
      <c r="AT108" s="172"/>
      <c r="AU108" s="173"/>
      <c r="AV108" s="174"/>
      <c r="AW108" s="174"/>
      <c r="AX108" s="174"/>
      <c r="AY108" s="174"/>
      <c r="AZ108" s="174"/>
      <c r="BA108" s="174"/>
      <c r="BB108" s="176"/>
    </row>
    <row r="109" spans="1:54" hidden="1" x14ac:dyDescent="0.25">
      <c r="A109" s="120" t="s">
        <v>1696</v>
      </c>
      <c r="B109" s="177" t="s">
        <v>1426</v>
      </c>
      <c r="C109" s="156" t="str">
        <f t="shared" si="8"/>
        <v>100.11</v>
      </c>
      <c r="D109" s="156" t="str">
        <f t="shared" si="9"/>
        <v>200</v>
      </c>
      <c r="E109" s="157" t="str">
        <f t="shared" si="10"/>
        <v>5100.13</v>
      </c>
      <c r="F109" s="157">
        <f>VLOOKUP(E109,'Projections Cheat Sheet'!$A$3:$B$536,2,FALSE)</f>
        <v>1</v>
      </c>
      <c r="G109" s="157" t="str">
        <f>VLOOKUP(F109,'Projections Cheat Sheet'!$B$8:$C$196,2,FALSE)</f>
        <v>salary</v>
      </c>
      <c r="H109" s="157" t="s">
        <v>1395</v>
      </c>
      <c r="I109" s="179">
        <f>IFERROR(VLOOKUP(A109,[3]rptBudgetaryBudgetCrossOrganiza!$A$2:$M$411,5,FALSE),"0")</f>
        <v>0</v>
      </c>
      <c r="J109" s="179">
        <f>IFERROR(VLOOKUP(A109,[3]rptBudgetaryBudgetCrossOrganiza!$A$2:$M$411,7,FALSE),"0")</f>
        <v>0</v>
      </c>
      <c r="K109" s="195"/>
      <c r="L109" s="179"/>
      <c r="M109" s="179"/>
      <c r="N109" s="179">
        <f>IFERROR(VLOOKUP(A109,[3]rptBudgetaryBudgetCrossOrganiza!$A$2:$M$411,10,FALSE),"0")</f>
        <v>0</v>
      </c>
      <c r="O109" s="179">
        <v>0</v>
      </c>
      <c r="P109" s="158"/>
      <c r="R109" s="159">
        <v>0</v>
      </c>
      <c r="S109" s="159">
        <v>0</v>
      </c>
      <c r="T109" s="168"/>
      <c r="U109" s="168"/>
      <c r="V109" s="168"/>
      <c r="W109" s="159">
        <v>0</v>
      </c>
      <c r="X109" s="159">
        <v>0</v>
      </c>
      <c r="Y109" s="160"/>
      <c r="AA109" s="161">
        <v>0</v>
      </c>
      <c r="AB109" s="161">
        <v>0</v>
      </c>
      <c r="AC109" s="169"/>
      <c r="AD109" s="169"/>
      <c r="AE109" s="169"/>
      <c r="AF109" s="161">
        <v>0</v>
      </c>
      <c r="AG109" s="161">
        <v>0</v>
      </c>
      <c r="AH109" s="163"/>
      <c r="AJ109" s="164">
        <v>0</v>
      </c>
      <c r="AK109" s="164">
        <v>0</v>
      </c>
      <c r="AL109" s="164"/>
      <c r="AM109" s="165">
        <f>IFERROR(VLOOKUP(A109,[4]rptBudgetaryBudgetCrossOrganiza!$A$384:$O$794,13,FALSE),"0")</f>
        <v>0</v>
      </c>
      <c r="AN109" s="170"/>
      <c r="AO109" s="170"/>
      <c r="AP109" s="171"/>
      <c r="AQ109" s="164"/>
      <c r="AR109" s="166"/>
      <c r="AS109" s="205"/>
      <c r="AT109" s="172"/>
      <c r="AU109" s="173"/>
      <c r="AV109" s="174"/>
      <c r="AW109" s="174"/>
      <c r="AX109" s="174"/>
      <c r="AY109" s="174"/>
      <c r="AZ109" s="174"/>
      <c r="BA109" s="174"/>
      <c r="BB109" s="176"/>
    </row>
    <row r="110" spans="1:54" hidden="1" x14ac:dyDescent="0.25">
      <c r="A110" s="120" t="s">
        <v>1703</v>
      </c>
      <c r="B110" s="177" t="s">
        <v>1427</v>
      </c>
      <c r="C110" s="156" t="str">
        <f t="shared" si="8"/>
        <v>100.11</v>
      </c>
      <c r="D110" s="156" t="str">
        <f t="shared" si="9"/>
        <v>200</v>
      </c>
      <c r="E110" s="157" t="str">
        <f t="shared" si="10"/>
        <v>5100.14</v>
      </c>
      <c r="F110" s="157">
        <f>VLOOKUP(E110,'Projections Cheat Sheet'!$A$3:$B$536,2,FALSE)</f>
        <v>1</v>
      </c>
      <c r="G110" s="157" t="str">
        <f>VLOOKUP(F110,'Projections Cheat Sheet'!$B$8:$C$196,2,FALSE)</f>
        <v>salary</v>
      </c>
      <c r="H110" s="157" t="s">
        <v>1395</v>
      </c>
      <c r="I110" s="179">
        <f>IFERROR(VLOOKUP(A110,[3]rptBudgetaryBudgetCrossOrganiza!$A$2:$M$411,5,FALSE),"0")</f>
        <v>0</v>
      </c>
      <c r="J110" s="179">
        <f>IFERROR(VLOOKUP(A110,[3]rptBudgetaryBudgetCrossOrganiza!$A$2:$M$411,7,FALSE),"0")</f>
        <v>0</v>
      </c>
      <c r="K110" s="195"/>
      <c r="L110" s="179"/>
      <c r="M110" s="179"/>
      <c r="N110" s="179">
        <f>IFERROR(VLOOKUP(A110,[3]rptBudgetaryBudgetCrossOrganiza!$A$2:$M$411,10,FALSE),"0")</f>
        <v>0</v>
      </c>
      <c r="O110" s="179">
        <v>0</v>
      </c>
      <c r="P110" s="158"/>
      <c r="R110" s="159">
        <v>0</v>
      </c>
      <c r="S110" s="159">
        <v>0</v>
      </c>
      <c r="T110" s="168"/>
      <c r="U110" s="168"/>
      <c r="V110" s="168"/>
      <c r="W110" s="159">
        <v>0</v>
      </c>
      <c r="X110" s="159">
        <v>0</v>
      </c>
      <c r="Y110" s="160"/>
      <c r="AA110" s="161">
        <v>0</v>
      </c>
      <c r="AB110" s="161">
        <v>0</v>
      </c>
      <c r="AC110" s="169"/>
      <c r="AD110" s="169"/>
      <c r="AE110" s="169"/>
      <c r="AF110" s="161">
        <v>0</v>
      </c>
      <c r="AG110" s="161">
        <v>0</v>
      </c>
      <c r="AH110" s="163"/>
      <c r="AJ110" s="164">
        <v>0</v>
      </c>
      <c r="AK110" s="164">
        <v>0</v>
      </c>
      <c r="AL110" s="164"/>
      <c r="AM110" s="165">
        <f>IFERROR(VLOOKUP(A110,[4]rptBudgetaryBudgetCrossOrganiza!$A$384:$O$794,13,FALSE),"0")</f>
        <v>0</v>
      </c>
      <c r="AN110" s="170"/>
      <c r="AO110" s="170"/>
      <c r="AP110" s="171"/>
      <c r="AQ110" s="164"/>
      <c r="AR110" s="166"/>
      <c r="AS110" s="205"/>
      <c r="AT110" s="172"/>
      <c r="AU110" s="173"/>
      <c r="AV110" s="174"/>
      <c r="AW110" s="174"/>
      <c r="AX110" s="174"/>
      <c r="AY110" s="174"/>
      <c r="AZ110" s="174"/>
      <c r="BA110" s="174"/>
      <c r="BB110" s="176"/>
    </row>
    <row r="111" spans="1:54" hidden="1" x14ac:dyDescent="0.25">
      <c r="A111" s="120" t="s">
        <v>1709</v>
      </c>
      <c r="B111" s="177" t="s">
        <v>1428</v>
      </c>
      <c r="C111" s="156" t="str">
        <f t="shared" si="8"/>
        <v>100.11</v>
      </c>
      <c r="D111" s="156" t="str">
        <f t="shared" si="9"/>
        <v>200</v>
      </c>
      <c r="E111" s="157" t="str">
        <f t="shared" si="10"/>
        <v>5100.15</v>
      </c>
      <c r="F111" s="157">
        <f>VLOOKUP(E111,'Projections Cheat Sheet'!$A$3:$B$536,2,FALSE)</f>
        <v>1</v>
      </c>
      <c r="G111" s="157" t="str">
        <f>VLOOKUP(F111,'Projections Cheat Sheet'!$B$8:$C$196,2,FALSE)</f>
        <v>salary</v>
      </c>
      <c r="H111" s="157" t="s">
        <v>1395</v>
      </c>
      <c r="I111" s="179">
        <f>IFERROR(VLOOKUP(A111,[3]rptBudgetaryBudgetCrossOrganiza!$A$2:$M$411,5,FALSE),"0")</f>
        <v>13932</v>
      </c>
      <c r="J111" s="179">
        <f>IFERROR(VLOOKUP(A111,[3]rptBudgetaryBudgetCrossOrganiza!$A$2:$M$411,7,FALSE),"0")</f>
        <v>13932</v>
      </c>
      <c r="K111" s="195"/>
      <c r="L111" s="179"/>
      <c r="M111" s="179"/>
      <c r="N111" s="179">
        <f>IFERROR(VLOOKUP(A111,[3]rptBudgetaryBudgetCrossOrganiza!$A$2:$M$411,10,FALSE),"0")</f>
        <v>14817.5</v>
      </c>
      <c r="O111" s="179">
        <v>14817.5</v>
      </c>
      <c r="P111" s="158"/>
      <c r="R111" s="159">
        <v>12855</v>
      </c>
      <c r="S111" s="159">
        <v>12855</v>
      </c>
      <c r="T111" s="168"/>
      <c r="U111" s="168"/>
      <c r="V111" s="168"/>
      <c r="W111" s="159">
        <v>6643.5</v>
      </c>
      <c r="X111" s="159">
        <v>6643.5</v>
      </c>
      <c r="Y111" s="160"/>
      <c r="AA111" s="161">
        <v>5200</v>
      </c>
      <c r="AB111" s="161">
        <v>5200</v>
      </c>
      <c r="AC111" s="169"/>
      <c r="AD111" s="169"/>
      <c r="AE111" s="169"/>
      <c r="AF111" s="161">
        <v>6529</v>
      </c>
      <c r="AG111" s="161">
        <v>6529</v>
      </c>
      <c r="AH111" s="163"/>
      <c r="AJ111" s="164">
        <v>5200</v>
      </c>
      <c r="AK111" s="164">
        <v>5200</v>
      </c>
      <c r="AL111" s="164"/>
      <c r="AM111" s="165">
        <f>IFERROR(VLOOKUP(A111,[4]rptBudgetaryBudgetCrossOrganiza!$A$384:$O$794,13,FALSE),"0")</f>
        <v>2013</v>
      </c>
      <c r="AN111" s="170"/>
      <c r="AO111" s="170"/>
      <c r="AP111" s="171"/>
      <c r="AQ111" s="164"/>
      <c r="AR111" s="166"/>
      <c r="AS111" s="205"/>
      <c r="AT111" s="172"/>
      <c r="AU111" s="173"/>
      <c r="AV111" s="174"/>
      <c r="AW111" s="174"/>
      <c r="AX111" s="174"/>
      <c r="AY111" s="174"/>
      <c r="AZ111" s="174"/>
      <c r="BA111" s="174"/>
      <c r="BB111" s="176"/>
    </row>
    <row r="112" spans="1:54" hidden="1" x14ac:dyDescent="0.25">
      <c r="A112" s="120" t="s">
        <v>1715</v>
      </c>
      <c r="B112" s="177" t="s">
        <v>1429</v>
      </c>
      <c r="C112" s="156" t="str">
        <f t="shared" si="8"/>
        <v>100.11</v>
      </c>
      <c r="D112" s="156" t="str">
        <f t="shared" si="9"/>
        <v>200</v>
      </c>
      <c r="E112" s="157" t="str">
        <f t="shared" si="10"/>
        <v>5100.17</v>
      </c>
      <c r="F112" s="157">
        <f>VLOOKUP(E112,'Projections Cheat Sheet'!$A$3:$B$536,2,FALSE)</f>
        <v>1</v>
      </c>
      <c r="G112" s="157" t="str">
        <f>VLOOKUP(F112,'Projections Cheat Sheet'!$B$8:$C$196,2,FALSE)</f>
        <v>salary</v>
      </c>
      <c r="H112" s="157" t="s">
        <v>1395</v>
      </c>
      <c r="I112" s="179">
        <f>IFERROR(VLOOKUP(A112,[3]rptBudgetaryBudgetCrossOrganiza!$A$2:$M$411,5,FALSE),"0")</f>
        <v>0</v>
      </c>
      <c r="J112" s="179">
        <f>IFERROR(VLOOKUP(A112,[3]rptBudgetaryBudgetCrossOrganiza!$A$2:$M$411,7,FALSE),"0")</f>
        <v>0</v>
      </c>
      <c r="K112" s="195"/>
      <c r="L112" s="179"/>
      <c r="M112" s="179"/>
      <c r="N112" s="179">
        <f>IFERROR(VLOOKUP(A112,[3]rptBudgetaryBudgetCrossOrganiza!$A$2:$M$411,10,FALSE),"0")</f>
        <v>0</v>
      </c>
      <c r="O112" s="179">
        <v>0</v>
      </c>
      <c r="P112" s="158"/>
      <c r="R112" s="159">
        <v>0</v>
      </c>
      <c r="S112" s="159">
        <v>0</v>
      </c>
      <c r="T112" s="168"/>
      <c r="U112" s="168"/>
      <c r="V112" s="168"/>
      <c r="W112" s="159">
        <v>0</v>
      </c>
      <c r="X112" s="159">
        <v>0</v>
      </c>
      <c r="Y112" s="160"/>
      <c r="AA112" s="161">
        <v>0</v>
      </c>
      <c r="AB112" s="161">
        <v>0</v>
      </c>
      <c r="AC112" s="169"/>
      <c r="AD112" s="169"/>
      <c r="AE112" s="169"/>
      <c r="AF112" s="161">
        <v>53.75</v>
      </c>
      <c r="AG112" s="161">
        <v>53.75</v>
      </c>
      <c r="AH112" s="163"/>
      <c r="AJ112" s="164">
        <v>0</v>
      </c>
      <c r="AK112" s="164">
        <v>0</v>
      </c>
      <c r="AL112" s="164"/>
      <c r="AM112" s="165">
        <f>IFERROR(VLOOKUP(A112,[4]rptBudgetaryBudgetCrossOrganiza!$A$384:$O$794,13,FALSE),"0")</f>
        <v>0</v>
      </c>
      <c r="AN112" s="170"/>
      <c r="AO112" s="170"/>
      <c r="AP112" s="171"/>
      <c r="AQ112" s="164"/>
      <c r="AR112" s="166"/>
      <c r="AS112" s="205"/>
      <c r="AT112" s="172"/>
      <c r="AU112" s="173"/>
      <c r="AV112" s="174"/>
      <c r="AW112" s="174"/>
      <c r="AX112" s="174"/>
      <c r="AY112" s="174"/>
      <c r="AZ112" s="174"/>
      <c r="BA112" s="174"/>
      <c r="BB112" s="176"/>
    </row>
    <row r="113" spans="1:54" hidden="1" x14ac:dyDescent="0.25">
      <c r="A113" s="120" t="s">
        <v>1723</v>
      </c>
      <c r="B113" s="177" t="s">
        <v>343</v>
      </c>
      <c r="C113" s="156" t="str">
        <f t="shared" si="8"/>
        <v>100.11</v>
      </c>
      <c r="D113" s="156" t="str">
        <f t="shared" si="9"/>
        <v>200</v>
      </c>
      <c r="E113" s="157" t="str">
        <f t="shared" si="10"/>
        <v>6000.01</v>
      </c>
      <c r="F113" s="157">
        <f>VLOOKUP(E113,'Projections Cheat Sheet'!$A$3:$B$536,2,FALSE)</f>
        <v>6</v>
      </c>
      <c r="G113" s="157" t="str">
        <f>VLOOKUP(F113,'Projections Cheat Sheet'!$B$8:$C$196,2,FALSE)</f>
        <v>Zero</v>
      </c>
      <c r="H113" s="157" t="s">
        <v>1396</v>
      </c>
      <c r="I113" s="179">
        <f>IFERROR(VLOOKUP(A113,[3]rptBudgetaryBudgetCrossOrganiza!$A$2:$M$411,5,FALSE),"0")</f>
        <v>0</v>
      </c>
      <c r="J113" s="179">
        <f>IFERROR(VLOOKUP(A113,[3]rptBudgetaryBudgetCrossOrganiza!$A$2:$M$411,7,FALSE),"0")</f>
        <v>0</v>
      </c>
      <c r="K113" s="195"/>
      <c r="L113" s="179"/>
      <c r="M113" s="179"/>
      <c r="N113" s="179">
        <f>IFERROR(VLOOKUP(A113,[3]rptBudgetaryBudgetCrossOrganiza!$A$2:$M$411,10,FALSE),"0")</f>
        <v>0</v>
      </c>
      <c r="O113" s="179">
        <v>0</v>
      </c>
      <c r="P113" s="158"/>
      <c r="R113" s="159">
        <v>0</v>
      </c>
      <c r="S113" s="159">
        <v>0</v>
      </c>
      <c r="T113" s="168"/>
      <c r="U113" s="168"/>
      <c r="V113" s="168"/>
      <c r="W113" s="159">
        <v>0</v>
      </c>
      <c r="X113" s="159">
        <v>0</v>
      </c>
      <c r="Y113" s="160"/>
      <c r="AA113" s="161">
        <v>0</v>
      </c>
      <c r="AB113" s="161">
        <v>0</v>
      </c>
      <c r="AC113" s="169"/>
      <c r="AD113" s="169"/>
      <c r="AE113" s="169"/>
      <c r="AF113" s="161">
        <v>0</v>
      </c>
      <c r="AG113" s="161">
        <v>0</v>
      </c>
      <c r="AH113" s="163"/>
      <c r="AJ113" s="164">
        <v>0</v>
      </c>
      <c r="AK113" s="164">
        <v>0</v>
      </c>
      <c r="AL113" s="164"/>
      <c r="AM113" s="165">
        <f>IFERROR(VLOOKUP(A113,[4]rptBudgetaryBudgetCrossOrganiza!$A$384:$O$794,13,FALSE),"0")</f>
        <v>0</v>
      </c>
      <c r="AN113" s="170"/>
      <c r="AO113" s="170"/>
      <c r="AP113" s="171"/>
      <c r="AQ113" s="164"/>
      <c r="AR113" s="166"/>
      <c r="AS113" s="209"/>
      <c r="AT113" s="172"/>
      <c r="AU113" s="173"/>
      <c r="AV113" s="174"/>
      <c r="AW113" s="174"/>
      <c r="AX113" s="174"/>
      <c r="AY113" s="174"/>
      <c r="AZ113" s="174"/>
      <c r="BA113" s="174"/>
      <c r="BB113" s="176"/>
    </row>
    <row r="114" spans="1:54" hidden="1" x14ac:dyDescent="0.25">
      <c r="A114" s="120" t="s">
        <v>1731</v>
      </c>
      <c r="B114" s="177" t="s">
        <v>1430</v>
      </c>
      <c r="C114" s="156" t="str">
        <f t="shared" si="8"/>
        <v>100.11</v>
      </c>
      <c r="D114" s="156" t="str">
        <f t="shared" si="9"/>
        <v>200</v>
      </c>
      <c r="E114" s="157" t="str">
        <f t="shared" si="10"/>
        <v>6000.02</v>
      </c>
      <c r="F114" s="157">
        <f>VLOOKUP(E114,'Projections Cheat Sheet'!$A$3:$B$536,2,FALSE)</f>
        <v>6</v>
      </c>
      <c r="G114" s="157" t="str">
        <f>VLOOKUP(F114,'Projections Cheat Sheet'!$B$8:$C$196,2,FALSE)</f>
        <v>Zero</v>
      </c>
      <c r="H114" s="157" t="s">
        <v>1396</v>
      </c>
      <c r="I114" s="179">
        <f>IFERROR(VLOOKUP(A114,[3]rptBudgetaryBudgetCrossOrganiza!$A$2:$M$411,5,FALSE),"0")</f>
        <v>0</v>
      </c>
      <c r="J114" s="179">
        <f>IFERROR(VLOOKUP(A114,[3]rptBudgetaryBudgetCrossOrganiza!$A$2:$M$411,7,FALSE),"0")</f>
        <v>0</v>
      </c>
      <c r="K114" s="195"/>
      <c r="L114" s="179"/>
      <c r="M114" s="179"/>
      <c r="N114" s="179">
        <f>IFERROR(VLOOKUP(A114,[3]rptBudgetaryBudgetCrossOrganiza!$A$2:$M$411,10,FALSE),"0")</f>
        <v>0</v>
      </c>
      <c r="O114" s="179">
        <v>0</v>
      </c>
      <c r="P114" s="158"/>
      <c r="R114" s="159">
        <v>0</v>
      </c>
      <c r="S114" s="159">
        <v>0</v>
      </c>
      <c r="T114" s="168"/>
      <c r="U114" s="168"/>
      <c r="V114" s="168"/>
      <c r="W114" s="159">
        <v>0</v>
      </c>
      <c r="X114" s="159">
        <v>0</v>
      </c>
      <c r="Y114" s="160"/>
      <c r="AA114" s="161">
        <v>0</v>
      </c>
      <c r="AB114" s="161">
        <v>0</v>
      </c>
      <c r="AC114" s="169"/>
      <c r="AD114" s="169"/>
      <c r="AE114" s="169"/>
      <c r="AF114" s="161">
        <v>0</v>
      </c>
      <c r="AG114" s="161">
        <v>0</v>
      </c>
      <c r="AH114" s="163"/>
      <c r="AJ114" s="164">
        <v>0</v>
      </c>
      <c r="AK114" s="164">
        <v>0</v>
      </c>
      <c r="AL114" s="164"/>
      <c r="AM114" s="165">
        <f>IFERROR(VLOOKUP(A114,[4]rptBudgetaryBudgetCrossOrganiza!$A$384:$O$794,13,FALSE),"0")</f>
        <v>0</v>
      </c>
      <c r="AN114" s="170"/>
      <c r="AO114" s="170"/>
      <c r="AP114" s="171"/>
      <c r="AQ114" s="164"/>
      <c r="AR114" s="166"/>
      <c r="AS114" s="209"/>
      <c r="AT114" s="172"/>
      <c r="AU114" s="173"/>
      <c r="AV114" s="174"/>
      <c r="AW114" s="174"/>
      <c r="AX114" s="174"/>
      <c r="AY114" s="174"/>
      <c r="AZ114" s="174"/>
      <c r="BA114" s="174"/>
      <c r="BB114" s="176"/>
    </row>
    <row r="115" spans="1:54" hidden="1" x14ac:dyDescent="0.25">
      <c r="A115" s="120" t="s">
        <v>1734</v>
      </c>
      <c r="B115" s="177" t="s">
        <v>1431</v>
      </c>
      <c r="C115" s="156" t="str">
        <f t="shared" si="8"/>
        <v>100.11</v>
      </c>
      <c r="D115" s="156" t="str">
        <f t="shared" si="9"/>
        <v>200</v>
      </c>
      <c r="E115" s="157" t="str">
        <f t="shared" si="10"/>
        <v>6000.03</v>
      </c>
      <c r="F115" s="157">
        <f>VLOOKUP(E115,'Projections Cheat Sheet'!$A$3:$B$536,2,FALSE)</f>
        <v>6</v>
      </c>
      <c r="G115" s="157" t="str">
        <f>VLOOKUP(F115,'Projections Cheat Sheet'!$B$8:$C$196,2,FALSE)</f>
        <v>Zero</v>
      </c>
      <c r="H115" s="157" t="s">
        <v>1396</v>
      </c>
      <c r="I115" s="179">
        <f>IFERROR(VLOOKUP(A115,[3]rptBudgetaryBudgetCrossOrganiza!$A$2:$M$411,5,FALSE),"0")</f>
        <v>7500</v>
      </c>
      <c r="J115" s="179">
        <f>IFERROR(VLOOKUP(A115,[3]rptBudgetaryBudgetCrossOrganiza!$A$2:$M$411,7,FALSE),"0")</f>
        <v>7500</v>
      </c>
      <c r="K115" s="195"/>
      <c r="L115" s="179"/>
      <c r="M115" s="179"/>
      <c r="N115" s="179">
        <f>IFERROR(VLOOKUP(A115,[3]rptBudgetaryBudgetCrossOrganiza!$A$2:$M$411,10,FALSE),"0")</f>
        <v>7500</v>
      </c>
      <c r="O115" s="179">
        <v>7500</v>
      </c>
      <c r="P115" s="158"/>
      <c r="R115" s="159">
        <v>7500</v>
      </c>
      <c r="S115" s="159">
        <v>7500</v>
      </c>
      <c r="T115" s="168"/>
      <c r="U115" s="168"/>
      <c r="V115" s="168"/>
      <c r="W115" s="159">
        <v>7500</v>
      </c>
      <c r="X115" s="159">
        <v>7500</v>
      </c>
      <c r="Y115" s="160"/>
      <c r="AA115" s="161">
        <v>7500</v>
      </c>
      <c r="AB115" s="161">
        <v>7500</v>
      </c>
      <c r="AC115" s="169"/>
      <c r="AD115" s="169"/>
      <c r="AE115" s="169"/>
      <c r="AF115" s="161">
        <v>7500</v>
      </c>
      <c r="AG115" s="161">
        <v>7500</v>
      </c>
      <c r="AH115" s="163"/>
      <c r="AJ115" s="164">
        <v>7500</v>
      </c>
      <c r="AK115" s="164">
        <v>7500</v>
      </c>
      <c r="AL115" s="164"/>
      <c r="AM115" s="165">
        <f>IFERROR(VLOOKUP(A115,[4]rptBudgetaryBudgetCrossOrganiza!$A$384:$O$794,13,FALSE),"0")</f>
        <v>0</v>
      </c>
      <c r="AN115" s="170"/>
      <c r="AO115" s="170"/>
      <c r="AP115" s="171"/>
      <c r="AQ115" s="164"/>
      <c r="AR115" s="166"/>
      <c r="AS115" s="209"/>
      <c r="AT115" s="172"/>
      <c r="AU115" s="173"/>
      <c r="AV115" s="174"/>
      <c r="AW115" s="174"/>
      <c r="AX115" s="174"/>
      <c r="AY115" s="174"/>
      <c r="AZ115" s="174"/>
      <c r="BA115" s="174"/>
      <c r="BB115" s="176"/>
    </row>
    <row r="116" spans="1:54" hidden="1" x14ac:dyDescent="0.25">
      <c r="A116" s="120" t="s">
        <v>1739</v>
      </c>
      <c r="B116" s="177" t="s">
        <v>1435</v>
      </c>
      <c r="C116" s="156" t="str">
        <f t="shared" si="8"/>
        <v>100.11</v>
      </c>
      <c r="D116" s="156" t="str">
        <f t="shared" si="9"/>
        <v>200</v>
      </c>
      <c r="E116" s="157" t="str">
        <f t="shared" si="10"/>
        <v>6000.12</v>
      </c>
      <c r="F116" s="157">
        <f>VLOOKUP(E116,'Projections Cheat Sheet'!$A$3:$B$536,2,FALSE)</f>
        <v>6</v>
      </c>
      <c r="G116" s="157" t="str">
        <f>VLOOKUP(F116,'Projections Cheat Sheet'!$B$8:$C$196,2,FALSE)</f>
        <v>Zero</v>
      </c>
      <c r="H116" s="157" t="s">
        <v>1396</v>
      </c>
      <c r="I116" s="179">
        <f>IFERROR(VLOOKUP(A116,[3]rptBudgetaryBudgetCrossOrganiza!$A$2:$M$411,5,FALSE),"0")</f>
        <v>17000</v>
      </c>
      <c r="J116" s="179">
        <f>IFERROR(VLOOKUP(A116,[3]rptBudgetaryBudgetCrossOrganiza!$A$2:$M$411,7,FALSE),"0")</f>
        <v>17000</v>
      </c>
      <c r="K116" s="195"/>
      <c r="L116" s="179"/>
      <c r="M116" s="179"/>
      <c r="N116" s="179">
        <f>IFERROR(VLOOKUP(A116,[3]rptBudgetaryBudgetCrossOrganiza!$A$2:$M$411,10,FALSE),"0")</f>
        <v>18352.189999999999</v>
      </c>
      <c r="O116" s="179">
        <v>18352.189999999999</v>
      </c>
      <c r="P116" s="158"/>
      <c r="R116" s="159">
        <v>17000</v>
      </c>
      <c r="S116" s="159">
        <v>17000</v>
      </c>
      <c r="T116" s="168"/>
      <c r="U116" s="168"/>
      <c r="V116" s="168"/>
      <c r="W116" s="159">
        <v>17182.79</v>
      </c>
      <c r="X116" s="159">
        <v>17182.79</v>
      </c>
      <c r="Y116" s="160"/>
      <c r="AA116" s="161">
        <v>17000</v>
      </c>
      <c r="AB116" s="161">
        <v>17000</v>
      </c>
      <c r="AC116" s="169"/>
      <c r="AD116" s="169"/>
      <c r="AE116" s="169"/>
      <c r="AF116" s="161">
        <v>17642.830000000002</v>
      </c>
      <c r="AG116" s="161">
        <v>17642.830000000002</v>
      </c>
      <c r="AH116" s="163"/>
      <c r="AJ116" s="164">
        <v>17000</v>
      </c>
      <c r="AK116" s="164">
        <v>17000</v>
      </c>
      <c r="AL116" s="164">
        <v>18000</v>
      </c>
      <c r="AM116" s="165">
        <f>IFERROR(VLOOKUP(A116,[4]rptBudgetaryBudgetCrossOrganiza!$A$384:$O$794,13,FALSE),"0")</f>
        <v>2204.16</v>
      </c>
      <c r="AN116" s="170"/>
      <c r="AO116" s="170"/>
      <c r="AP116" s="171"/>
      <c r="AQ116" s="164"/>
      <c r="AR116" s="166"/>
      <c r="AS116" s="206" t="s">
        <v>1948</v>
      </c>
      <c r="AT116" s="172"/>
      <c r="AU116" s="173"/>
      <c r="AV116" s="174"/>
      <c r="AW116" s="174"/>
      <c r="AX116" s="174"/>
      <c r="AY116" s="174"/>
      <c r="AZ116" s="174"/>
      <c r="BA116" s="174"/>
      <c r="BB116" s="176"/>
    </row>
    <row r="117" spans="1:54" hidden="1" x14ac:dyDescent="0.25">
      <c r="A117" s="120" t="s">
        <v>1741</v>
      </c>
      <c r="B117" s="177" t="s">
        <v>1437</v>
      </c>
      <c r="C117" s="156" t="str">
        <f t="shared" si="8"/>
        <v>100.11</v>
      </c>
      <c r="D117" s="156" t="str">
        <f t="shared" si="9"/>
        <v>200</v>
      </c>
      <c r="E117" s="157" t="str">
        <f t="shared" si="10"/>
        <v>6000.20</v>
      </c>
      <c r="F117" s="157">
        <f>VLOOKUP(E117,'Projections Cheat Sheet'!$A$3:$B$536,2,FALSE)</f>
        <v>6</v>
      </c>
      <c r="G117" s="157" t="str">
        <f>VLOOKUP(F117,'Projections Cheat Sheet'!$B$8:$C$196,2,FALSE)</f>
        <v>Zero</v>
      </c>
      <c r="H117" s="157" t="s">
        <v>1396</v>
      </c>
      <c r="I117" s="179">
        <f>IFERROR(VLOOKUP(A117,[3]rptBudgetaryBudgetCrossOrganiza!$A$2:$M$411,5,FALSE),"0")</f>
        <v>0</v>
      </c>
      <c r="J117" s="179">
        <f>IFERROR(VLOOKUP(A117,[3]rptBudgetaryBudgetCrossOrganiza!$A$2:$M$411,7,FALSE),"0")</f>
        <v>0</v>
      </c>
      <c r="K117" s="195"/>
      <c r="L117" s="179"/>
      <c r="M117" s="179"/>
      <c r="N117" s="179">
        <f>IFERROR(VLOOKUP(A117,[3]rptBudgetaryBudgetCrossOrganiza!$A$2:$M$411,10,FALSE),"0")</f>
        <v>0</v>
      </c>
      <c r="O117" s="179">
        <v>0</v>
      </c>
      <c r="P117" s="158"/>
      <c r="R117" s="159">
        <v>0</v>
      </c>
      <c r="S117" s="159">
        <v>0</v>
      </c>
      <c r="T117" s="168"/>
      <c r="U117" s="168"/>
      <c r="V117" s="168"/>
      <c r="W117" s="159">
        <v>0</v>
      </c>
      <c r="X117" s="159">
        <v>0</v>
      </c>
      <c r="Y117" s="160"/>
      <c r="AA117" s="161">
        <v>0</v>
      </c>
      <c r="AB117" s="161">
        <v>0</v>
      </c>
      <c r="AC117" s="169"/>
      <c r="AD117" s="169"/>
      <c r="AE117" s="169"/>
      <c r="AF117" s="161">
        <v>0</v>
      </c>
      <c r="AG117" s="161">
        <v>0</v>
      </c>
      <c r="AH117" s="163"/>
      <c r="AJ117" s="164">
        <v>0</v>
      </c>
      <c r="AK117" s="164">
        <v>0</v>
      </c>
      <c r="AL117" s="164"/>
      <c r="AM117" s="165">
        <f>IFERROR(VLOOKUP(A117,[4]rptBudgetaryBudgetCrossOrganiza!$A$384:$O$794,13,FALSE),"0")</f>
        <v>0</v>
      </c>
      <c r="AN117" s="170"/>
      <c r="AO117" s="170"/>
      <c r="AP117" s="171"/>
      <c r="AQ117" s="164"/>
      <c r="AR117" s="166"/>
      <c r="AS117" s="209"/>
      <c r="AT117" s="172"/>
      <c r="AU117" s="173"/>
      <c r="AV117" s="174"/>
      <c r="AW117" s="174"/>
      <c r="AX117" s="174"/>
      <c r="AY117" s="174"/>
      <c r="AZ117" s="174"/>
      <c r="BA117" s="174"/>
      <c r="BB117" s="176"/>
    </row>
    <row r="118" spans="1:54" hidden="1" x14ac:dyDescent="0.25">
      <c r="A118" s="120" t="s">
        <v>1763</v>
      </c>
      <c r="B118" s="177" t="s">
        <v>1446</v>
      </c>
      <c r="C118" s="156" t="str">
        <f t="shared" si="8"/>
        <v>100.11</v>
      </c>
      <c r="D118" s="156" t="str">
        <f t="shared" si="9"/>
        <v>200</v>
      </c>
      <c r="E118" s="157" t="str">
        <f t="shared" si="10"/>
        <v>6200.02</v>
      </c>
      <c r="F118" s="157">
        <f>VLOOKUP(E118,'Projections Cheat Sheet'!$A$3:$B$536,2,FALSE)</f>
        <v>6</v>
      </c>
      <c r="G118" s="157" t="str">
        <f>VLOOKUP(F118,'Projections Cheat Sheet'!$B$8:$C$196,2,FALSE)</f>
        <v>Zero</v>
      </c>
      <c r="H118" s="157" t="s">
        <v>1397</v>
      </c>
      <c r="I118" s="179">
        <f>IFERROR(VLOOKUP(A118,[3]rptBudgetaryBudgetCrossOrganiza!$A$2:$M$411,5,FALSE),"0")</f>
        <v>0</v>
      </c>
      <c r="J118" s="179">
        <f>IFERROR(VLOOKUP(A118,[3]rptBudgetaryBudgetCrossOrganiza!$A$2:$M$411,7,FALSE),"0")</f>
        <v>2800</v>
      </c>
      <c r="K118" s="195"/>
      <c r="L118" s="179"/>
      <c r="M118" s="179"/>
      <c r="N118" s="179">
        <f>IFERROR(VLOOKUP(A118,[3]rptBudgetaryBudgetCrossOrganiza!$A$2:$M$411,10,FALSE),"0")</f>
        <v>2797.4</v>
      </c>
      <c r="O118" s="179">
        <v>2797.4</v>
      </c>
      <c r="P118" s="158"/>
      <c r="R118" s="159">
        <v>0</v>
      </c>
      <c r="S118" s="159">
        <v>0</v>
      </c>
      <c r="T118" s="168"/>
      <c r="U118" s="168"/>
      <c r="V118" s="168"/>
      <c r="W118" s="159">
        <v>0</v>
      </c>
      <c r="X118" s="159">
        <v>0</v>
      </c>
      <c r="Y118" s="160"/>
      <c r="AA118" s="161">
        <v>0</v>
      </c>
      <c r="AB118" s="161">
        <v>0</v>
      </c>
      <c r="AC118" s="169"/>
      <c r="AD118" s="169"/>
      <c r="AE118" s="169"/>
      <c r="AF118" s="161">
        <v>0</v>
      </c>
      <c r="AG118" s="161">
        <v>0</v>
      </c>
      <c r="AH118" s="163"/>
      <c r="AJ118" s="164">
        <v>0</v>
      </c>
      <c r="AK118" s="164">
        <v>0</v>
      </c>
      <c r="AL118" s="164"/>
      <c r="AM118" s="165">
        <f>IFERROR(VLOOKUP(A118,[4]rptBudgetaryBudgetCrossOrganiza!$A$384:$O$794,13,FALSE),"0")</f>
        <v>0</v>
      </c>
      <c r="AN118" s="170"/>
      <c r="AO118" s="170"/>
      <c r="AP118" s="171"/>
      <c r="AQ118" s="164"/>
      <c r="AR118" s="166"/>
      <c r="AS118" s="209"/>
      <c r="AT118" s="172"/>
      <c r="AU118" s="173"/>
      <c r="AV118" s="174"/>
      <c r="AW118" s="174"/>
      <c r="AX118" s="174"/>
      <c r="AY118" s="174"/>
      <c r="AZ118" s="174"/>
      <c r="BA118" s="174"/>
      <c r="BB118" s="176"/>
    </row>
    <row r="119" spans="1:54" hidden="1" x14ac:dyDescent="0.25">
      <c r="A119" s="120" t="s">
        <v>1774</v>
      </c>
      <c r="B119" s="177" t="s">
        <v>1448</v>
      </c>
      <c r="C119" s="156" t="str">
        <f t="shared" si="8"/>
        <v>100.11</v>
      </c>
      <c r="D119" s="156" t="str">
        <f t="shared" si="9"/>
        <v>200</v>
      </c>
      <c r="E119" s="157" t="str">
        <f t="shared" si="10"/>
        <v>6200.05</v>
      </c>
      <c r="F119" s="157">
        <f>VLOOKUP(E119,'Projections Cheat Sheet'!$A$3:$B$536,2,FALSE)</f>
        <v>6</v>
      </c>
      <c r="G119" s="157" t="str">
        <f>VLOOKUP(F119,'Projections Cheat Sheet'!$B$8:$C$196,2,FALSE)</f>
        <v>Zero</v>
      </c>
      <c r="H119" s="157" t="s">
        <v>1397</v>
      </c>
      <c r="I119" s="179">
        <f>IFERROR(VLOOKUP(A119,[3]rptBudgetaryBudgetCrossOrganiza!$A$2:$M$411,5,FALSE),"0")</f>
        <v>187000</v>
      </c>
      <c r="J119" s="179">
        <f>IFERROR(VLOOKUP(A119,[3]rptBudgetaryBudgetCrossOrganiza!$A$2:$M$411,7,FALSE),"0")</f>
        <v>187000</v>
      </c>
      <c r="K119" s="195"/>
      <c r="L119" s="179"/>
      <c r="M119" s="179"/>
      <c r="N119" s="179">
        <f>IFERROR(VLOOKUP(A119,[3]rptBudgetaryBudgetCrossOrganiza!$A$2:$M$411,10,FALSE),"0")</f>
        <v>225035.51</v>
      </c>
      <c r="O119" s="179">
        <v>225035.51</v>
      </c>
      <c r="P119" s="158"/>
      <c r="R119" s="159">
        <v>211100</v>
      </c>
      <c r="S119" s="159">
        <v>211100</v>
      </c>
      <c r="T119" s="168"/>
      <c r="U119" s="168"/>
      <c r="V119" s="168"/>
      <c r="W119" s="159">
        <v>205791.93</v>
      </c>
      <c r="X119" s="159">
        <v>205791.93</v>
      </c>
      <c r="Y119" s="160"/>
      <c r="AA119" s="161">
        <v>171700</v>
      </c>
      <c r="AB119" s="161">
        <v>171700</v>
      </c>
      <c r="AC119" s="169"/>
      <c r="AD119" s="169"/>
      <c r="AE119" s="169"/>
      <c r="AF119" s="161">
        <v>202190.58</v>
      </c>
      <c r="AG119" s="161">
        <v>202190.58</v>
      </c>
      <c r="AH119" s="163"/>
      <c r="AJ119" s="164">
        <v>236900</v>
      </c>
      <c r="AK119" s="164">
        <v>236900</v>
      </c>
      <c r="AL119" s="164"/>
      <c r="AM119" s="165">
        <f>IFERROR(VLOOKUP(A119,[4]rptBudgetaryBudgetCrossOrganiza!$A$384:$O$794,13,FALSE),"0")</f>
        <v>940.22</v>
      </c>
      <c r="AN119" s="170"/>
      <c r="AO119" s="170"/>
      <c r="AP119" s="171"/>
      <c r="AQ119" s="164"/>
      <c r="AR119" s="166"/>
      <c r="AS119" s="209"/>
      <c r="AT119" s="172"/>
      <c r="AU119" s="173"/>
      <c r="AV119" s="174"/>
      <c r="AW119" s="174"/>
      <c r="AX119" s="174"/>
      <c r="AY119" s="174"/>
      <c r="AZ119" s="174"/>
      <c r="BA119" s="174"/>
      <c r="BB119" s="176"/>
    </row>
    <row r="120" spans="1:54" hidden="1" x14ac:dyDescent="0.25">
      <c r="A120" s="120" t="s">
        <v>1779</v>
      </c>
      <c r="B120" s="177" t="s">
        <v>1450</v>
      </c>
      <c r="C120" s="156" t="str">
        <f t="shared" si="8"/>
        <v>100.11</v>
      </c>
      <c r="D120" s="156" t="str">
        <f t="shared" si="9"/>
        <v>200</v>
      </c>
      <c r="E120" s="157" t="str">
        <f t="shared" si="10"/>
        <v>6200.08</v>
      </c>
      <c r="F120" s="157">
        <f>VLOOKUP(E120,'Projections Cheat Sheet'!$A$3:$B$536,2,FALSE)</f>
        <v>6</v>
      </c>
      <c r="G120" s="157" t="str">
        <f>VLOOKUP(F120,'Projections Cheat Sheet'!$B$8:$C$196,2,FALSE)</f>
        <v>Zero</v>
      </c>
      <c r="H120" s="157" t="s">
        <v>1397</v>
      </c>
      <c r="I120" s="179">
        <f>IFERROR(VLOOKUP(A120,[3]rptBudgetaryBudgetCrossOrganiza!$A$2:$M$411,5,FALSE),"0")</f>
        <v>28500</v>
      </c>
      <c r="J120" s="179">
        <f>IFERROR(VLOOKUP(A120,[3]rptBudgetaryBudgetCrossOrganiza!$A$2:$M$411,7,FALSE),"0")</f>
        <v>31420</v>
      </c>
      <c r="K120" s="195"/>
      <c r="L120" s="179"/>
      <c r="M120" s="179"/>
      <c r="N120" s="179">
        <f>IFERROR(VLOOKUP(A120,[3]rptBudgetaryBudgetCrossOrganiza!$A$2:$M$411,10,FALSE),"0")</f>
        <v>24285.56</v>
      </c>
      <c r="O120" s="179">
        <v>24285.56</v>
      </c>
      <c r="P120" s="158"/>
      <c r="R120" s="159">
        <v>40000</v>
      </c>
      <c r="S120" s="159">
        <v>35686</v>
      </c>
      <c r="T120" s="168"/>
      <c r="U120" s="168"/>
      <c r="V120" s="168"/>
      <c r="W120" s="159">
        <v>25970.97</v>
      </c>
      <c r="X120" s="159">
        <v>25970.97</v>
      </c>
      <c r="Y120" s="160"/>
      <c r="AA120" s="161">
        <v>57000</v>
      </c>
      <c r="AB120" s="161">
        <v>21173</v>
      </c>
      <c r="AC120" s="169"/>
      <c r="AD120" s="169"/>
      <c r="AE120" s="169"/>
      <c r="AF120" s="161">
        <v>46691.82</v>
      </c>
      <c r="AG120" s="161">
        <v>46691.82</v>
      </c>
      <c r="AH120" s="163"/>
      <c r="AJ120" s="164">
        <v>30000</v>
      </c>
      <c r="AK120" s="164">
        <v>78022</v>
      </c>
      <c r="AL120" s="164">
        <v>98022</v>
      </c>
      <c r="AM120" s="165">
        <f>IFERROR(VLOOKUP(A120,[4]rptBudgetaryBudgetCrossOrganiza!$A$384:$O$794,13,FALSE),"0")</f>
        <v>1926.88</v>
      </c>
      <c r="AN120" s="170"/>
      <c r="AO120" s="170"/>
      <c r="AP120" s="171"/>
      <c r="AQ120" s="164"/>
      <c r="AR120" s="166"/>
      <c r="AS120" s="209" t="s">
        <v>1959</v>
      </c>
      <c r="AT120" s="172"/>
      <c r="AU120" s="173"/>
      <c r="AV120" s="174"/>
      <c r="AW120" s="174"/>
      <c r="AX120" s="174"/>
      <c r="AY120" s="174"/>
      <c r="AZ120" s="174"/>
      <c r="BA120" s="174"/>
      <c r="BB120" s="176"/>
    </row>
    <row r="121" spans="1:54" hidden="1" x14ac:dyDescent="0.25">
      <c r="A121" s="120" t="s">
        <v>1791</v>
      </c>
      <c r="B121" s="177" t="s">
        <v>1452</v>
      </c>
      <c r="C121" s="156" t="str">
        <f t="shared" si="8"/>
        <v>100.11</v>
      </c>
      <c r="D121" s="156" t="str">
        <f t="shared" si="9"/>
        <v>200</v>
      </c>
      <c r="E121" s="157" t="str">
        <f t="shared" si="10"/>
        <v>6210.01</v>
      </c>
      <c r="F121" s="157">
        <f>VLOOKUP(E121,'Projections Cheat Sheet'!$A$3:$B$536,2,FALSE)</f>
        <v>6</v>
      </c>
      <c r="G121" s="157" t="str">
        <f>VLOOKUP(F121,'Projections Cheat Sheet'!$B$8:$C$196,2,FALSE)</f>
        <v>Zero</v>
      </c>
      <c r="H121" s="157" t="s">
        <v>1397</v>
      </c>
      <c r="I121" s="179">
        <f>IFERROR(VLOOKUP(A121,[3]rptBudgetaryBudgetCrossOrganiza!$A$2:$M$411,5,FALSE),"0")</f>
        <v>0</v>
      </c>
      <c r="J121" s="179">
        <f>IFERROR(VLOOKUP(A121,[3]rptBudgetaryBudgetCrossOrganiza!$A$2:$M$411,7,FALSE),"0")</f>
        <v>0</v>
      </c>
      <c r="K121" s="195"/>
      <c r="L121" s="179"/>
      <c r="M121" s="179"/>
      <c r="N121" s="179">
        <f>IFERROR(VLOOKUP(A121,[3]rptBudgetaryBudgetCrossOrganiza!$A$2:$M$411,10,FALSE),"0")</f>
        <v>0</v>
      </c>
      <c r="O121" s="179">
        <v>0</v>
      </c>
      <c r="P121" s="158"/>
      <c r="R121" s="159">
        <v>0</v>
      </c>
      <c r="S121" s="159">
        <v>0</v>
      </c>
      <c r="T121" s="168"/>
      <c r="U121" s="168"/>
      <c r="V121" s="168"/>
      <c r="W121" s="159">
        <v>0</v>
      </c>
      <c r="X121" s="159">
        <v>0</v>
      </c>
      <c r="Y121" s="160"/>
      <c r="AA121" s="161">
        <v>0</v>
      </c>
      <c r="AB121" s="161">
        <v>0</v>
      </c>
      <c r="AC121" s="169"/>
      <c r="AD121" s="169"/>
      <c r="AE121" s="169"/>
      <c r="AF121" s="161">
        <v>0</v>
      </c>
      <c r="AG121" s="161">
        <v>0</v>
      </c>
      <c r="AH121" s="163"/>
      <c r="AJ121" s="164">
        <v>0</v>
      </c>
      <c r="AK121" s="164">
        <v>0</v>
      </c>
      <c r="AL121" s="164"/>
      <c r="AM121" s="165">
        <f>IFERROR(VLOOKUP(A121,[4]rptBudgetaryBudgetCrossOrganiza!$A$384:$O$794,13,FALSE),"0")</f>
        <v>0</v>
      </c>
      <c r="AN121" s="170"/>
      <c r="AO121" s="170"/>
      <c r="AP121" s="171"/>
      <c r="AQ121" s="164"/>
      <c r="AR121" s="166"/>
      <c r="AS121" s="209"/>
      <c r="AT121" s="172"/>
      <c r="AU121" s="173"/>
      <c r="AV121" s="174"/>
      <c r="AW121" s="174"/>
      <c r="AX121" s="174"/>
      <c r="AY121" s="174"/>
      <c r="AZ121" s="174"/>
      <c r="BA121" s="174"/>
      <c r="BB121" s="176"/>
    </row>
    <row r="122" spans="1:54" hidden="1" x14ac:dyDescent="0.25">
      <c r="A122" s="120" t="s">
        <v>1795</v>
      </c>
      <c r="B122" s="177" t="s">
        <v>1453</v>
      </c>
      <c r="C122" s="156" t="str">
        <f t="shared" si="8"/>
        <v>100.11</v>
      </c>
      <c r="D122" s="156" t="str">
        <f t="shared" si="9"/>
        <v>200</v>
      </c>
      <c r="E122" s="157" t="str">
        <f t="shared" si="10"/>
        <v>6210.02</v>
      </c>
      <c r="F122" s="157">
        <f>VLOOKUP(E122,'Projections Cheat Sheet'!$A$3:$B$536,2,FALSE)</f>
        <v>6</v>
      </c>
      <c r="G122" s="157" t="str">
        <f>VLOOKUP(F122,'Projections Cheat Sheet'!$B$8:$C$196,2,FALSE)</f>
        <v>Zero</v>
      </c>
      <c r="H122" s="157" t="s">
        <v>1397</v>
      </c>
      <c r="I122" s="179">
        <f>IFERROR(VLOOKUP(A122,[3]rptBudgetaryBudgetCrossOrganiza!$A$2:$M$411,5,FALSE),"0")</f>
        <v>45000</v>
      </c>
      <c r="J122" s="179">
        <f>IFERROR(VLOOKUP(A122,[3]rptBudgetaryBudgetCrossOrganiza!$A$2:$M$411,7,FALSE),"0")</f>
        <v>45000</v>
      </c>
      <c r="K122" s="195"/>
      <c r="L122" s="179"/>
      <c r="M122" s="179"/>
      <c r="N122" s="179">
        <f>IFERROR(VLOOKUP(A122,[3]rptBudgetaryBudgetCrossOrganiza!$A$2:$M$411,10,FALSE),"0")</f>
        <v>40831</v>
      </c>
      <c r="O122" s="179">
        <v>40831</v>
      </c>
      <c r="P122" s="158"/>
      <c r="R122" s="159">
        <v>45000</v>
      </c>
      <c r="S122" s="159">
        <v>43285</v>
      </c>
      <c r="T122" s="168"/>
      <c r="U122" s="168"/>
      <c r="V122" s="168"/>
      <c r="W122" s="159">
        <v>47153.57</v>
      </c>
      <c r="X122" s="159">
        <v>47153.57</v>
      </c>
      <c r="Y122" s="160"/>
      <c r="AA122" s="161">
        <v>55000</v>
      </c>
      <c r="AB122" s="161">
        <v>50994</v>
      </c>
      <c r="AC122" s="169"/>
      <c r="AD122" s="169"/>
      <c r="AE122" s="169"/>
      <c r="AF122" s="161">
        <v>41878.68</v>
      </c>
      <c r="AG122" s="161">
        <v>41878.68</v>
      </c>
      <c r="AH122" s="163"/>
      <c r="AJ122" s="164">
        <v>55000</v>
      </c>
      <c r="AK122" s="164">
        <v>59006</v>
      </c>
      <c r="AL122" s="164"/>
      <c r="AM122" s="165">
        <f>IFERROR(VLOOKUP(A122,[4]rptBudgetaryBudgetCrossOrganiza!$A$384:$O$794,13,FALSE),"0")</f>
        <v>905.65</v>
      </c>
      <c r="AN122" s="170"/>
      <c r="AO122" s="170"/>
      <c r="AP122" s="171"/>
      <c r="AQ122" s="164"/>
      <c r="AR122" s="166"/>
      <c r="AS122" s="209"/>
      <c r="AT122" s="172"/>
      <c r="AU122" s="173"/>
      <c r="AV122" s="174"/>
      <c r="AW122" s="174"/>
      <c r="AX122" s="174"/>
      <c r="AY122" s="174"/>
      <c r="AZ122" s="174"/>
      <c r="BA122" s="174"/>
      <c r="BB122" s="176"/>
    </row>
    <row r="123" spans="1:54" hidden="1" x14ac:dyDescent="0.25">
      <c r="A123" s="120" t="s">
        <v>1798</v>
      </c>
      <c r="B123" s="177" t="s">
        <v>1454</v>
      </c>
      <c r="C123" s="156" t="str">
        <f t="shared" si="8"/>
        <v>100.11</v>
      </c>
      <c r="D123" s="156" t="str">
        <f t="shared" si="9"/>
        <v>200</v>
      </c>
      <c r="E123" s="157" t="str">
        <f t="shared" si="10"/>
        <v>6210.03</v>
      </c>
      <c r="F123" s="157">
        <f>VLOOKUP(E123,'Projections Cheat Sheet'!$A$3:$B$536,2,FALSE)</f>
        <v>6</v>
      </c>
      <c r="G123" s="157" t="str">
        <f>VLOOKUP(F123,'Projections Cheat Sheet'!$B$8:$C$196,2,FALSE)</f>
        <v>Zero</v>
      </c>
      <c r="H123" s="157" t="s">
        <v>1397</v>
      </c>
      <c r="I123" s="179">
        <f>IFERROR(VLOOKUP(A123,[3]rptBudgetaryBudgetCrossOrganiza!$A$2:$M$411,5,FALSE),"0")</f>
        <v>2700</v>
      </c>
      <c r="J123" s="179">
        <f>IFERROR(VLOOKUP(A123,[3]rptBudgetaryBudgetCrossOrganiza!$A$2:$M$411,7,FALSE),"0")</f>
        <v>200</v>
      </c>
      <c r="K123" s="195"/>
      <c r="L123" s="179"/>
      <c r="M123" s="179"/>
      <c r="N123" s="179">
        <f>IFERROR(VLOOKUP(A123,[3]rptBudgetaryBudgetCrossOrganiza!$A$2:$M$411,10,FALSE),"0")</f>
        <v>0</v>
      </c>
      <c r="O123" s="179">
        <v>0</v>
      </c>
      <c r="P123" s="158"/>
      <c r="R123" s="159">
        <v>2700</v>
      </c>
      <c r="S123" s="159">
        <v>2700</v>
      </c>
      <c r="T123" s="168"/>
      <c r="U123" s="168"/>
      <c r="V123" s="168"/>
      <c r="W123" s="159">
        <v>1535.48</v>
      </c>
      <c r="X123" s="159">
        <v>1535.48</v>
      </c>
      <c r="Y123" s="160"/>
      <c r="AA123" s="161">
        <v>2500</v>
      </c>
      <c r="AB123" s="161">
        <v>2500</v>
      </c>
      <c r="AC123" s="169"/>
      <c r="AD123" s="169"/>
      <c r="AE123" s="169"/>
      <c r="AF123" s="161">
        <v>1470.83</v>
      </c>
      <c r="AG123" s="161">
        <v>1470.83</v>
      </c>
      <c r="AH123" s="163"/>
      <c r="AJ123" s="164">
        <v>2500</v>
      </c>
      <c r="AK123" s="164">
        <v>2500</v>
      </c>
      <c r="AL123" s="164"/>
      <c r="AM123" s="165">
        <f>IFERROR(VLOOKUP(A123,[4]rptBudgetaryBudgetCrossOrganiza!$A$384:$O$794,13,FALSE),"0")</f>
        <v>141.35</v>
      </c>
      <c r="AN123" s="170"/>
      <c r="AO123" s="170"/>
      <c r="AP123" s="171"/>
      <c r="AQ123" s="164"/>
      <c r="AR123" s="166"/>
      <c r="AS123" s="209"/>
      <c r="AT123" s="172"/>
      <c r="AU123" s="173"/>
      <c r="AV123" s="174"/>
      <c r="AW123" s="174"/>
      <c r="AX123" s="174"/>
      <c r="AY123" s="174"/>
      <c r="AZ123" s="174"/>
      <c r="BA123" s="174"/>
      <c r="BB123" s="176"/>
    </row>
    <row r="124" spans="1:54" hidden="1" x14ac:dyDescent="0.25">
      <c r="A124" s="120" t="s">
        <v>1801</v>
      </c>
      <c r="B124" s="177" t="s">
        <v>1455</v>
      </c>
      <c r="C124" s="156" t="str">
        <f t="shared" si="8"/>
        <v>100.11</v>
      </c>
      <c r="D124" s="156" t="str">
        <f t="shared" si="9"/>
        <v>200</v>
      </c>
      <c r="E124" s="157" t="str">
        <f t="shared" si="10"/>
        <v>6210.04</v>
      </c>
      <c r="F124" s="157">
        <f>VLOOKUP(E124,'Projections Cheat Sheet'!$A$3:$B$536,2,FALSE)</f>
        <v>6</v>
      </c>
      <c r="G124" s="157" t="str">
        <f>VLOOKUP(F124,'Projections Cheat Sheet'!$B$8:$C$196,2,FALSE)</f>
        <v>Zero</v>
      </c>
      <c r="H124" s="157" t="s">
        <v>1397</v>
      </c>
      <c r="I124" s="179">
        <f>IFERROR(VLOOKUP(A124,[3]rptBudgetaryBudgetCrossOrganiza!$A$2:$M$411,5,FALSE),"0")</f>
        <v>0</v>
      </c>
      <c r="J124" s="179">
        <f>IFERROR(VLOOKUP(A124,[3]rptBudgetaryBudgetCrossOrganiza!$A$2:$M$411,7,FALSE),"0")</f>
        <v>0</v>
      </c>
      <c r="K124" s="195"/>
      <c r="L124" s="179"/>
      <c r="M124" s="179"/>
      <c r="N124" s="179">
        <f>IFERROR(VLOOKUP(A124,[3]rptBudgetaryBudgetCrossOrganiza!$A$2:$M$411,10,FALSE),"0")</f>
        <v>0</v>
      </c>
      <c r="O124" s="179">
        <v>0</v>
      </c>
      <c r="P124" s="158"/>
      <c r="R124" s="159">
        <v>0</v>
      </c>
      <c r="S124" s="159">
        <v>0</v>
      </c>
      <c r="T124" s="168"/>
      <c r="U124" s="168"/>
      <c r="V124" s="168"/>
      <c r="W124" s="159">
        <v>0</v>
      </c>
      <c r="X124" s="159">
        <v>0</v>
      </c>
      <c r="Y124" s="160"/>
      <c r="AA124" s="161">
        <v>0</v>
      </c>
      <c r="AB124" s="161">
        <v>0</v>
      </c>
      <c r="AC124" s="169"/>
      <c r="AD124" s="169"/>
      <c r="AE124" s="169"/>
      <c r="AF124" s="161">
        <v>0</v>
      </c>
      <c r="AG124" s="161">
        <v>0</v>
      </c>
      <c r="AH124" s="163"/>
      <c r="AJ124" s="164">
        <v>0</v>
      </c>
      <c r="AK124" s="164">
        <v>0</v>
      </c>
      <c r="AL124" s="164"/>
      <c r="AM124" s="165">
        <f>IFERROR(VLOOKUP(A124,[4]rptBudgetaryBudgetCrossOrganiza!$A$384:$O$794,13,FALSE),"0")</f>
        <v>0</v>
      </c>
      <c r="AN124" s="170"/>
      <c r="AO124" s="170"/>
      <c r="AP124" s="171"/>
      <c r="AQ124" s="164"/>
      <c r="AR124" s="166"/>
      <c r="AS124" s="209"/>
      <c r="AT124" s="172"/>
      <c r="AU124" s="173"/>
      <c r="AV124" s="174"/>
      <c r="AW124" s="174"/>
      <c r="AX124" s="174"/>
      <c r="AY124" s="174"/>
      <c r="AZ124" s="174"/>
      <c r="BA124" s="174"/>
      <c r="BB124" s="176"/>
    </row>
    <row r="125" spans="1:54" hidden="1" x14ac:dyDescent="0.25">
      <c r="A125" s="120" t="s">
        <v>1804</v>
      </c>
      <c r="B125" s="177" t="s">
        <v>1456</v>
      </c>
      <c r="C125" s="156" t="str">
        <f t="shared" si="8"/>
        <v>100.11</v>
      </c>
      <c r="D125" s="156" t="str">
        <f t="shared" si="9"/>
        <v>200</v>
      </c>
      <c r="E125" s="157" t="str">
        <f t="shared" si="10"/>
        <v>6210.05</v>
      </c>
      <c r="F125" s="157">
        <f>VLOOKUP(E125,'Projections Cheat Sheet'!$A$3:$B$536,2,FALSE)</f>
        <v>6</v>
      </c>
      <c r="G125" s="157" t="str">
        <f>VLOOKUP(F125,'Projections Cheat Sheet'!$B$8:$C$196,2,FALSE)</f>
        <v>Zero</v>
      </c>
      <c r="H125" s="157" t="s">
        <v>1397</v>
      </c>
      <c r="I125" s="179">
        <f>IFERROR(VLOOKUP(A125,[3]rptBudgetaryBudgetCrossOrganiza!$A$2:$M$411,5,FALSE),"0")</f>
        <v>5000</v>
      </c>
      <c r="J125" s="179">
        <f>IFERROR(VLOOKUP(A125,[3]rptBudgetaryBudgetCrossOrganiza!$A$2:$M$411,7,FALSE),"0")</f>
        <v>5000</v>
      </c>
      <c r="K125" s="195"/>
      <c r="L125" s="179"/>
      <c r="M125" s="179"/>
      <c r="N125" s="179">
        <f>IFERROR(VLOOKUP(A125,[3]rptBudgetaryBudgetCrossOrganiza!$A$2:$M$411,10,FALSE),"0")</f>
        <v>0</v>
      </c>
      <c r="O125" s="179">
        <v>0</v>
      </c>
      <c r="P125" s="158"/>
      <c r="R125" s="159">
        <v>5000</v>
      </c>
      <c r="S125" s="159">
        <v>5000</v>
      </c>
      <c r="T125" s="168"/>
      <c r="U125" s="168"/>
      <c r="V125" s="168"/>
      <c r="W125" s="159">
        <v>0</v>
      </c>
      <c r="X125" s="159">
        <v>0</v>
      </c>
      <c r="Y125" s="160"/>
      <c r="AA125" s="161">
        <v>5000</v>
      </c>
      <c r="AB125" s="161">
        <v>5000</v>
      </c>
      <c r="AC125" s="169"/>
      <c r="AD125" s="169"/>
      <c r="AE125" s="169"/>
      <c r="AF125" s="161">
        <v>0</v>
      </c>
      <c r="AG125" s="161">
        <v>0</v>
      </c>
      <c r="AH125" s="163"/>
      <c r="AJ125" s="164">
        <v>5000</v>
      </c>
      <c r="AK125" s="164">
        <v>5000</v>
      </c>
      <c r="AL125" s="164"/>
      <c r="AM125" s="165">
        <f>IFERROR(VLOOKUP(A125,[4]rptBudgetaryBudgetCrossOrganiza!$A$384:$O$794,13,FALSE),"0")</f>
        <v>0</v>
      </c>
      <c r="AN125" s="170"/>
      <c r="AO125" s="170"/>
      <c r="AP125" s="171"/>
      <c r="AQ125" s="164"/>
      <c r="AR125" s="166"/>
      <c r="AS125" s="209"/>
      <c r="AT125" s="172"/>
      <c r="AU125" s="173"/>
      <c r="AV125" s="174"/>
      <c r="AW125" s="174"/>
      <c r="AX125" s="174"/>
      <c r="AY125" s="174"/>
      <c r="AZ125" s="174"/>
      <c r="BA125" s="174"/>
      <c r="BB125" s="176"/>
    </row>
    <row r="126" spans="1:54" hidden="1" x14ac:dyDescent="0.25">
      <c r="A126" s="120" t="s">
        <v>1810</v>
      </c>
      <c r="B126" s="177" t="s">
        <v>1459</v>
      </c>
      <c r="C126" s="156" t="str">
        <f t="shared" si="8"/>
        <v>100.11</v>
      </c>
      <c r="D126" s="156" t="str">
        <f t="shared" si="9"/>
        <v>200</v>
      </c>
      <c r="E126" s="157" t="str">
        <f t="shared" si="10"/>
        <v>6210.10</v>
      </c>
      <c r="F126" s="157">
        <f>VLOOKUP(E126,'Projections Cheat Sheet'!$A$3:$B$536,2,FALSE)</f>
        <v>6</v>
      </c>
      <c r="G126" s="157" t="str">
        <f>VLOOKUP(F126,'Projections Cheat Sheet'!$B$8:$C$196,2,FALSE)</f>
        <v>Zero</v>
      </c>
      <c r="H126" s="157" t="s">
        <v>1397</v>
      </c>
      <c r="I126" s="179">
        <f>IFERROR(VLOOKUP(A126,[3]rptBudgetaryBudgetCrossOrganiza!$A$2:$M$411,5,FALSE),"0")</f>
        <v>0</v>
      </c>
      <c r="J126" s="179">
        <f>IFERROR(VLOOKUP(A126,[3]rptBudgetaryBudgetCrossOrganiza!$A$2:$M$411,7,FALSE),"0")</f>
        <v>0</v>
      </c>
      <c r="K126" s="195"/>
      <c r="L126" s="179"/>
      <c r="M126" s="179"/>
      <c r="N126" s="179">
        <f>IFERROR(VLOOKUP(A126,[3]rptBudgetaryBudgetCrossOrganiza!$A$2:$M$411,10,FALSE),"0")</f>
        <v>0</v>
      </c>
      <c r="O126" s="179">
        <v>0</v>
      </c>
      <c r="P126" s="158"/>
      <c r="R126" s="159">
        <v>0</v>
      </c>
      <c r="S126" s="159">
        <v>0</v>
      </c>
      <c r="T126" s="168"/>
      <c r="U126" s="168"/>
      <c r="V126" s="168"/>
      <c r="W126" s="159">
        <v>0</v>
      </c>
      <c r="X126" s="159">
        <v>0</v>
      </c>
      <c r="Y126" s="160"/>
      <c r="AA126" s="161">
        <v>0</v>
      </c>
      <c r="AB126" s="161">
        <v>0</v>
      </c>
      <c r="AC126" s="169"/>
      <c r="AD126" s="169"/>
      <c r="AE126" s="169"/>
      <c r="AF126" s="161">
        <v>0</v>
      </c>
      <c r="AG126" s="161">
        <v>0</v>
      </c>
      <c r="AH126" s="163"/>
      <c r="AJ126" s="164">
        <v>0</v>
      </c>
      <c r="AK126" s="164">
        <v>0</v>
      </c>
      <c r="AL126" s="164"/>
      <c r="AM126" s="165">
        <f>IFERROR(VLOOKUP(A126,[4]rptBudgetaryBudgetCrossOrganiza!$A$384:$O$794,13,FALSE),"0")</f>
        <v>0</v>
      </c>
      <c r="AN126" s="170"/>
      <c r="AO126" s="170"/>
      <c r="AP126" s="171"/>
      <c r="AQ126" s="164"/>
      <c r="AR126" s="166"/>
      <c r="AS126" s="209"/>
      <c r="AT126" s="172"/>
      <c r="AU126" s="173"/>
      <c r="AV126" s="174"/>
      <c r="AW126" s="174"/>
      <c r="AX126" s="174"/>
      <c r="AY126" s="174"/>
      <c r="AZ126" s="174"/>
      <c r="BA126" s="174"/>
      <c r="BB126" s="176"/>
    </row>
    <row r="127" spans="1:54" hidden="1" x14ac:dyDescent="0.25">
      <c r="A127" s="120" t="s">
        <v>1812</v>
      </c>
      <c r="B127" s="177" t="s">
        <v>1461</v>
      </c>
      <c r="C127" s="156" t="str">
        <f t="shared" si="8"/>
        <v>100.11</v>
      </c>
      <c r="D127" s="156" t="str">
        <f t="shared" si="9"/>
        <v>200</v>
      </c>
      <c r="E127" s="157" t="str">
        <f t="shared" si="10"/>
        <v>6210.20</v>
      </c>
      <c r="F127" s="157">
        <f>VLOOKUP(E127,'Projections Cheat Sheet'!$A$3:$B$536,2,FALSE)</f>
        <v>6</v>
      </c>
      <c r="G127" s="157" t="str">
        <f>VLOOKUP(F127,'Projections Cheat Sheet'!$B$8:$C$196,2,FALSE)</f>
        <v>Zero</v>
      </c>
      <c r="H127" s="157" t="s">
        <v>1397</v>
      </c>
      <c r="I127" s="179">
        <f>IFERROR(VLOOKUP(A127,[3]rptBudgetaryBudgetCrossOrganiza!$A$2:$M$411,5,FALSE),"0")</f>
        <v>4500</v>
      </c>
      <c r="J127" s="179">
        <f>IFERROR(VLOOKUP(A127,[3]rptBudgetaryBudgetCrossOrganiza!$A$2:$M$411,7,FALSE),"0")</f>
        <v>2000</v>
      </c>
      <c r="K127" s="195"/>
      <c r="L127" s="179"/>
      <c r="M127" s="179"/>
      <c r="N127" s="179">
        <f>IFERROR(VLOOKUP(A127,[3]rptBudgetaryBudgetCrossOrganiza!$A$2:$M$411,10,FALSE),"0")</f>
        <v>941.76</v>
      </c>
      <c r="O127" s="179">
        <v>941.76</v>
      </c>
      <c r="P127" s="158"/>
      <c r="R127" s="159">
        <v>2000</v>
      </c>
      <c r="S127" s="159">
        <v>2000</v>
      </c>
      <c r="T127" s="168"/>
      <c r="U127" s="168"/>
      <c r="V127" s="168"/>
      <c r="W127" s="159">
        <v>2265.79</v>
      </c>
      <c r="X127" s="159">
        <v>2265.79</v>
      </c>
      <c r="Y127" s="160"/>
      <c r="AA127" s="161">
        <v>2000</v>
      </c>
      <c r="AB127" s="161">
        <v>2000</v>
      </c>
      <c r="AC127" s="169"/>
      <c r="AD127" s="169"/>
      <c r="AE127" s="169"/>
      <c r="AF127" s="161">
        <v>2593.8000000000002</v>
      </c>
      <c r="AG127" s="161">
        <v>2593.8000000000002</v>
      </c>
      <c r="AH127" s="163"/>
      <c r="AJ127" s="164">
        <v>2000</v>
      </c>
      <c r="AK127" s="164">
        <v>2000</v>
      </c>
      <c r="AL127" s="164">
        <v>3000</v>
      </c>
      <c r="AM127" s="165">
        <f>IFERROR(VLOOKUP(A127,[4]rptBudgetaryBudgetCrossOrganiza!$A$384:$O$794,13,FALSE),"0")</f>
        <v>381.07</v>
      </c>
      <c r="AN127" s="170"/>
      <c r="AO127" s="170"/>
      <c r="AP127" s="171"/>
      <c r="AQ127" s="164"/>
      <c r="AR127" s="166"/>
      <c r="AS127" s="209" t="s">
        <v>1950</v>
      </c>
      <c r="AT127" s="172"/>
      <c r="AU127" s="173"/>
      <c r="AV127" s="174"/>
      <c r="AW127" s="174"/>
      <c r="AX127" s="174"/>
      <c r="AY127" s="174"/>
      <c r="AZ127" s="174"/>
      <c r="BA127" s="174"/>
      <c r="BB127" s="176"/>
    </row>
    <row r="128" spans="1:54" hidden="1" x14ac:dyDescent="0.25">
      <c r="A128" s="120" t="s">
        <v>1813</v>
      </c>
      <c r="B128" s="177" t="s">
        <v>1462</v>
      </c>
      <c r="C128" s="156" t="str">
        <f t="shared" si="8"/>
        <v>100.11</v>
      </c>
      <c r="D128" s="156" t="str">
        <f t="shared" si="9"/>
        <v>200</v>
      </c>
      <c r="E128" s="157" t="str">
        <f t="shared" si="10"/>
        <v>6210.21</v>
      </c>
      <c r="F128" s="157">
        <f>VLOOKUP(E128,'Projections Cheat Sheet'!$A$3:$B$536,2,FALSE)</f>
        <v>6</v>
      </c>
      <c r="G128" s="157" t="str">
        <f>VLOOKUP(F128,'Projections Cheat Sheet'!$B$8:$C$196,2,FALSE)</f>
        <v>Zero</v>
      </c>
      <c r="H128" s="157" t="s">
        <v>1397</v>
      </c>
      <c r="I128" s="179">
        <f>IFERROR(VLOOKUP(A128,[3]rptBudgetaryBudgetCrossOrganiza!$A$2:$M$411,5,FALSE),"0")</f>
        <v>5000</v>
      </c>
      <c r="J128" s="179">
        <f>IFERROR(VLOOKUP(A128,[3]rptBudgetaryBudgetCrossOrganiza!$A$2:$M$411,7,FALSE),"0")</f>
        <v>3920</v>
      </c>
      <c r="K128" s="195"/>
      <c r="L128" s="179"/>
      <c r="M128" s="179"/>
      <c r="N128" s="179">
        <f>IFERROR(VLOOKUP(A128,[3]rptBudgetaryBudgetCrossOrganiza!$A$2:$M$411,10,FALSE),"0")</f>
        <v>3884.63</v>
      </c>
      <c r="O128" s="179">
        <v>3884.63</v>
      </c>
      <c r="P128" s="158"/>
      <c r="R128" s="159">
        <v>5000</v>
      </c>
      <c r="S128" s="159">
        <v>5000</v>
      </c>
      <c r="T128" s="168"/>
      <c r="U128" s="168"/>
      <c r="V128" s="168"/>
      <c r="W128" s="159">
        <v>5000</v>
      </c>
      <c r="X128" s="159">
        <v>5000</v>
      </c>
      <c r="Y128" s="160"/>
      <c r="AA128" s="161">
        <v>5000</v>
      </c>
      <c r="AB128" s="161">
        <v>5000</v>
      </c>
      <c r="AC128" s="169"/>
      <c r="AD128" s="169"/>
      <c r="AE128" s="169"/>
      <c r="AF128" s="161">
        <v>5019.2299999999996</v>
      </c>
      <c r="AG128" s="161">
        <v>5019.2299999999996</v>
      </c>
      <c r="AH128" s="163"/>
      <c r="AJ128" s="164">
        <v>15000</v>
      </c>
      <c r="AK128" s="164">
        <v>15000</v>
      </c>
      <c r="AL128" s="164"/>
      <c r="AM128" s="165">
        <f>IFERROR(VLOOKUP(A128,[4]rptBudgetaryBudgetCrossOrganiza!$A$384:$O$794,13,FALSE),"0")</f>
        <v>350.94</v>
      </c>
      <c r="AN128" s="170"/>
      <c r="AO128" s="170"/>
      <c r="AP128" s="171"/>
      <c r="AQ128" s="164"/>
      <c r="AR128" s="166"/>
      <c r="AS128" s="209"/>
      <c r="AT128" s="172"/>
      <c r="AU128" s="173"/>
      <c r="AV128" s="174"/>
      <c r="AW128" s="174"/>
      <c r="AX128" s="174"/>
      <c r="AY128" s="174"/>
      <c r="AZ128" s="174"/>
      <c r="BA128" s="174"/>
      <c r="BB128" s="176"/>
    </row>
    <row r="129" spans="1:54" hidden="1" x14ac:dyDescent="0.25">
      <c r="A129" s="120" t="s">
        <v>1815</v>
      </c>
      <c r="B129" s="177" t="s">
        <v>1463</v>
      </c>
      <c r="C129" s="156" t="str">
        <f t="shared" si="8"/>
        <v>100.11</v>
      </c>
      <c r="D129" s="156" t="str">
        <f t="shared" si="9"/>
        <v>200</v>
      </c>
      <c r="E129" s="157" t="str">
        <f t="shared" si="10"/>
        <v>6210.22</v>
      </c>
      <c r="F129" s="157">
        <f>VLOOKUP(E129,'Projections Cheat Sheet'!$A$3:$B$536,2,FALSE)</f>
        <v>6</v>
      </c>
      <c r="G129" s="157" t="str">
        <f>VLOOKUP(F129,'Projections Cheat Sheet'!$B$8:$C$196,2,FALSE)</f>
        <v>Zero</v>
      </c>
      <c r="H129" s="157" t="s">
        <v>1397</v>
      </c>
      <c r="I129" s="179">
        <f>IFERROR(VLOOKUP(A129,[3]rptBudgetaryBudgetCrossOrganiza!$A$2:$M$411,5,FALSE),"0")</f>
        <v>5000</v>
      </c>
      <c r="J129" s="179">
        <f>IFERROR(VLOOKUP(A129,[3]rptBudgetaryBudgetCrossOrganiza!$A$2:$M$411,7,FALSE),"0")</f>
        <v>3338</v>
      </c>
      <c r="K129" s="195"/>
      <c r="L129" s="179"/>
      <c r="M129" s="179"/>
      <c r="N129" s="179">
        <f>IFERROR(VLOOKUP(A129,[3]rptBudgetaryBudgetCrossOrganiza!$A$2:$M$411,10,FALSE),"0")</f>
        <v>3265.78</v>
      </c>
      <c r="O129" s="179">
        <v>3265.78</v>
      </c>
      <c r="P129" s="158"/>
      <c r="R129" s="159">
        <v>5000</v>
      </c>
      <c r="S129" s="159">
        <v>3220</v>
      </c>
      <c r="T129" s="168"/>
      <c r="U129" s="168"/>
      <c r="V129" s="168"/>
      <c r="W129" s="159">
        <v>2989.24</v>
      </c>
      <c r="X129" s="159">
        <v>2989.24</v>
      </c>
      <c r="Y129" s="160"/>
      <c r="AA129" s="161">
        <v>5000</v>
      </c>
      <c r="AB129" s="161">
        <v>4980</v>
      </c>
      <c r="AC129" s="169"/>
      <c r="AD129" s="169"/>
      <c r="AE129" s="169"/>
      <c r="AF129" s="161">
        <v>3944.24</v>
      </c>
      <c r="AG129" s="161">
        <v>3944.24</v>
      </c>
      <c r="AH129" s="163"/>
      <c r="AJ129" s="164">
        <v>10000</v>
      </c>
      <c r="AK129" s="164">
        <v>13462</v>
      </c>
      <c r="AL129" s="164"/>
      <c r="AM129" s="165">
        <f>IFERROR(VLOOKUP(A129,[4]rptBudgetaryBudgetCrossOrganiza!$A$384:$O$794,13,FALSE),"0")</f>
        <v>3862.18</v>
      </c>
      <c r="AN129" s="170"/>
      <c r="AO129" s="170"/>
      <c r="AP129" s="171"/>
      <c r="AQ129" s="164"/>
      <c r="AR129" s="166"/>
      <c r="AS129" s="209"/>
      <c r="AT129" s="172"/>
      <c r="AU129" s="173"/>
      <c r="AV129" s="174"/>
      <c r="AW129" s="174"/>
      <c r="AX129" s="174"/>
      <c r="AY129" s="174"/>
      <c r="AZ129" s="174"/>
      <c r="BA129" s="174"/>
      <c r="BB129" s="176"/>
    </row>
    <row r="130" spans="1:54" hidden="1" x14ac:dyDescent="0.25">
      <c r="A130" s="120" t="s">
        <v>1816</v>
      </c>
      <c r="B130" s="177" t="s">
        <v>1464</v>
      </c>
      <c r="C130" s="156" t="str">
        <f t="shared" si="8"/>
        <v>100.11</v>
      </c>
      <c r="D130" s="156" t="str">
        <f t="shared" si="9"/>
        <v>200</v>
      </c>
      <c r="E130" s="157" t="str">
        <f t="shared" si="10"/>
        <v>6210.23</v>
      </c>
      <c r="F130" s="157">
        <f>VLOOKUP(E130,'Projections Cheat Sheet'!$A$3:$B$536,2,FALSE)</f>
        <v>6</v>
      </c>
      <c r="G130" s="157" t="str">
        <f>VLOOKUP(F130,'Projections Cheat Sheet'!$B$8:$C$196,2,FALSE)</f>
        <v>Zero</v>
      </c>
      <c r="H130" s="157" t="s">
        <v>1397</v>
      </c>
      <c r="I130" s="179">
        <f>IFERROR(VLOOKUP(A130,[3]rptBudgetaryBudgetCrossOrganiza!$A$2:$M$411,5,FALSE),"0")</f>
        <v>2500</v>
      </c>
      <c r="J130" s="179">
        <f>IFERROR(VLOOKUP(A130,[3]rptBudgetaryBudgetCrossOrganiza!$A$2:$M$411,7,FALSE),"0")</f>
        <v>2500</v>
      </c>
      <c r="K130" s="195"/>
      <c r="L130" s="179"/>
      <c r="M130" s="179"/>
      <c r="N130" s="179">
        <f>IFERROR(VLOOKUP(A130,[3]rptBudgetaryBudgetCrossOrganiza!$A$2:$M$411,10,FALSE),"0")</f>
        <v>2077.1999999999998</v>
      </c>
      <c r="O130" s="179">
        <v>2077.1999999999998</v>
      </c>
      <c r="P130" s="158"/>
      <c r="R130" s="159">
        <v>2500</v>
      </c>
      <c r="S130" s="159">
        <v>2500</v>
      </c>
      <c r="T130" s="168"/>
      <c r="U130" s="168"/>
      <c r="V130" s="168"/>
      <c r="W130" s="159">
        <v>1477.9</v>
      </c>
      <c r="X130" s="159">
        <v>1477.9</v>
      </c>
      <c r="Y130" s="160"/>
      <c r="AA130" s="161">
        <v>2500</v>
      </c>
      <c r="AB130" s="161">
        <v>2500</v>
      </c>
      <c r="AC130" s="169"/>
      <c r="AD130" s="169"/>
      <c r="AE130" s="169"/>
      <c r="AF130" s="161">
        <v>1769.39</v>
      </c>
      <c r="AG130" s="161">
        <v>1769.39</v>
      </c>
      <c r="AH130" s="163"/>
      <c r="AJ130" s="164">
        <v>2500</v>
      </c>
      <c r="AK130" s="164">
        <v>2500</v>
      </c>
      <c r="AL130" s="164"/>
      <c r="AM130" s="165">
        <f>IFERROR(VLOOKUP(A130,[4]rptBudgetaryBudgetCrossOrganiza!$A$384:$O$794,13,FALSE),"0")</f>
        <v>135.54</v>
      </c>
      <c r="AN130" s="170"/>
      <c r="AO130" s="170"/>
      <c r="AP130" s="171"/>
      <c r="AQ130" s="164"/>
      <c r="AR130" s="166"/>
      <c r="AS130" s="209"/>
      <c r="AT130" s="172"/>
      <c r="AU130" s="173"/>
      <c r="AV130" s="174"/>
      <c r="AW130" s="174"/>
      <c r="AX130" s="174"/>
      <c r="AY130" s="174"/>
      <c r="AZ130" s="174"/>
      <c r="BA130" s="174"/>
      <c r="BB130" s="176"/>
    </row>
    <row r="131" spans="1:54" hidden="1" x14ac:dyDescent="0.25">
      <c r="A131" s="120" t="s">
        <v>1817</v>
      </c>
      <c r="B131" s="177" t="s">
        <v>1465</v>
      </c>
      <c r="C131" s="156" t="str">
        <f t="shared" si="8"/>
        <v>100.11</v>
      </c>
      <c r="D131" s="156" t="str">
        <f t="shared" si="9"/>
        <v>200</v>
      </c>
      <c r="E131" s="157" t="str">
        <f t="shared" si="10"/>
        <v>6210.24</v>
      </c>
      <c r="F131" s="157">
        <f>VLOOKUP(E131,'Projections Cheat Sheet'!$A$3:$B$536,2,FALSE)</f>
        <v>6</v>
      </c>
      <c r="G131" s="157" t="str">
        <f>VLOOKUP(F131,'Projections Cheat Sheet'!$B$8:$C$196,2,FALSE)</f>
        <v>Zero</v>
      </c>
      <c r="H131" s="157" t="s">
        <v>1397</v>
      </c>
      <c r="I131" s="179">
        <f>IFERROR(VLOOKUP(A131,[3]rptBudgetaryBudgetCrossOrganiza!$A$2:$M$411,5,FALSE),"0")</f>
        <v>0</v>
      </c>
      <c r="J131" s="179">
        <f>IFERROR(VLOOKUP(A131,[3]rptBudgetaryBudgetCrossOrganiza!$A$2:$M$411,7,FALSE),"0")</f>
        <v>0</v>
      </c>
      <c r="K131" s="195"/>
      <c r="L131" s="179"/>
      <c r="M131" s="179"/>
      <c r="N131" s="179">
        <f>IFERROR(VLOOKUP(A131,[3]rptBudgetaryBudgetCrossOrganiza!$A$2:$M$411,10,FALSE),"0")</f>
        <v>0</v>
      </c>
      <c r="O131" s="179">
        <v>0</v>
      </c>
      <c r="P131" s="158"/>
      <c r="R131" s="159">
        <v>2000</v>
      </c>
      <c r="S131" s="159">
        <v>2000</v>
      </c>
      <c r="T131" s="168"/>
      <c r="U131" s="168"/>
      <c r="V131" s="168"/>
      <c r="W131" s="159">
        <v>1571.09</v>
      </c>
      <c r="X131" s="159">
        <v>1571.09</v>
      </c>
      <c r="Y131" s="160"/>
      <c r="AA131" s="161">
        <v>2000</v>
      </c>
      <c r="AB131" s="161">
        <v>2000</v>
      </c>
      <c r="AC131" s="169"/>
      <c r="AD131" s="169"/>
      <c r="AE131" s="169"/>
      <c r="AF131" s="161">
        <v>1309.48</v>
      </c>
      <c r="AG131" s="161">
        <v>1309.48</v>
      </c>
      <c r="AH131" s="163"/>
      <c r="AJ131" s="164">
        <v>2000</v>
      </c>
      <c r="AK131" s="164">
        <v>2000</v>
      </c>
      <c r="AL131" s="164"/>
      <c r="AM131" s="165">
        <f>IFERROR(VLOOKUP(A131,[4]rptBudgetaryBudgetCrossOrganiza!$A$384:$O$794,13,FALSE),"0")</f>
        <v>105.95</v>
      </c>
      <c r="AN131" s="170"/>
      <c r="AO131" s="170"/>
      <c r="AP131" s="171"/>
      <c r="AQ131" s="164"/>
      <c r="AR131" s="166"/>
      <c r="AS131" s="209"/>
      <c r="AT131" s="172"/>
      <c r="AU131" s="173"/>
      <c r="AV131" s="174"/>
      <c r="AW131" s="174"/>
      <c r="AX131" s="174"/>
      <c r="AY131" s="174"/>
      <c r="AZ131" s="174"/>
      <c r="BA131" s="174"/>
      <c r="BB131" s="176"/>
    </row>
    <row r="132" spans="1:54" hidden="1" x14ac:dyDescent="0.25">
      <c r="A132" s="120" t="s">
        <v>1818</v>
      </c>
      <c r="B132" s="177" t="s">
        <v>1466</v>
      </c>
      <c r="C132" s="156" t="str">
        <f t="shared" si="8"/>
        <v>100.11</v>
      </c>
      <c r="D132" s="156" t="str">
        <f t="shared" si="9"/>
        <v>200</v>
      </c>
      <c r="E132" s="157" t="str">
        <f t="shared" si="10"/>
        <v>6210.25</v>
      </c>
      <c r="F132" s="157">
        <f>VLOOKUP(E132,'Projections Cheat Sheet'!$A$3:$B$536,2,FALSE)</f>
        <v>6</v>
      </c>
      <c r="G132" s="157" t="str">
        <f>VLOOKUP(F132,'Projections Cheat Sheet'!$B$8:$C$196,2,FALSE)</f>
        <v>Zero</v>
      </c>
      <c r="H132" s="157" t="s">
        <v>1397</v>
      </c>
      <c r="I132" s="179">
        <f>IFERROR(VLOOKUP(A132,[3]rptBudgetaryBudgetCrossOrganiza!$A$2:$M$411,5,FALSE),"0")</f>
        <v>0</v>
      </c>
      <c r="J132" s="179">
        <f>IFERROR(VLOOKUP(A132,[3]rptBudgetaryBudgetCrossOrganiza!$A$2:$M$411,7,FALSE),"0")</f>
        <v>0</v>
      </c>
      <c r="K132" s="195"/>
      <c r="L132" s="179"/>
      <c r="M132" s="179"/>
      <c r="N132" s="179">
        <f>IFERROR(VLOOKUP(A132,[3]rptBudgetaryBudgetCrossOrganiza!$A$2:$M$411,10,FALSE),"0")</f>
        <v>0</v>
      </c>
      <c r="O132" s="179">
        <v>0</v>
      </c>
      <c r="P132" s="158"/>
      <c r="R132" s="159">
        <v>2000</v>
      </c>
      <c r="S132" s="159">
        <v>2000</v>
      </c>
      <c r="T132" s="168"/>
      <c r="U132" s="168"/>
      <c r="V132" s="168"/>
      <c r="W132" s="159">
        <v>26.55</v>
      </c>
      <c r="X132" s="159">
        <v>26.55</v>
      </c>
      <c r="Y132" s="160"/>
      <c r="AA132" s="161">
        <v>2000</v>
      </c>
      <c r="AB132" s="161">
        <v>2000</v>
      </c>
      <c r="AC132" s="169"/>
      <c r="AD132" s="169"/>
      <c r="AE132" s="169"/>
      <c r="AF132" s="161">
        <v>1316.16</v>
      </c>
      <c r="AG132" s="161">
        <v>1316.16</v>
      </c>
      <c r="AH132" s="163"/>
      <c r="AJ132" s="164">
        <v>2000</v>
      </c>
      <c r="AK132" s="164">
        <v>2000</v>
      </c>
      <c r="AL132" s="164"/>
      <c r="AM132" s="165">
        <f>IFERROR(VLOOKUP(A132,[4]rptBudgetaryBudgetCrossOrganiza!$A$384:$O$794,13,FALSE),"0")</f>
        <v>309.25</v>
      </c>
      <c r="AN132" s="170"/>
      <c r="AO132" s="170"/>
      <c r="AP132" s="171"/>
      <c r="AQ132" s="164"/>
      <c r="AR132" s="166"/>
      <c r="AS132" s="209"/>
      <c r="AT132" s="172"/>
      <c r="AU132" s="173"/>
      <c r="AV132" s="174"/>
      <c r="AW132" s="174"/>
      <c r="AX132" s="174"/>
      <c r="AY132" s="174"/>
      <c r="AZ132" s="174"/>
      <c r="BA132" s="174"/>
      <c r="BB132" s="176"/>
    </row>
    <row r="133" spans="1:54" hidden="1" x14ac:dyDescent="0.25">
      <c r="A133" s="120" t="s">
        <v>1824</v>
      </c>
      <c r="B133" s="177" t="s">
        <v>1471</v>
      </c>
      <c r="C133" s="156" t="str">
        <f t="shared" ref="C133:C196" si="16">LEFT(A133,6)</f>
        <v>100.11</v>
      </c>
      <c r="D133" s="156" t="str">
        <f t="shared" ref="D133:D196" si="17">MID(A133,11,3)</f>
        <v>200</v>
      </c>
      <c r="E133" s="157" t="str">
        <f t="shared" ref="E133:E196" si="18">RIGHT(A133,7)</f>
        <v>6300.01</v>
      </c>
      <c r="F133" s="157">
        <f>VLOOKUP(E133,'Projections Cheat Sheet'!$A$3:$B$536,2,FALSE)</f>
        <v>6</v>
      </c>
      <c r="G133" s="157" t="str">
        <f>VLOOKUP(F133,'Projections Cheat Sheet'!$B$8:$C$196,2,FALSE)</f>
        <v>Zero</v>
      </c>
      <c r="H133" s="157" t="s">
        <v>1397</v>
      </c>
      <c r="I133" s="179">
        <f>IFERROR(VLOOKUP(A133,[3]rptBudgetaryBudgetCrossOrganiza!$A$2:$M$411,5,FALSE),"0")</f>
        <v>0</v>
      </c>
      <c r="J133" s="179">
        <f>IFERROR(VLOOKUP(A133,[3]rptBudgetaryBudgetCrossOrganiza!$A$2:$M$411,7,FALSE),"0")</f>
        <v>0</v>
      </c>
      <c r="K133" s="195"/>
      <c r="L133" s="179"/>
      <c r="M133" s="179"/>
      <c r="N133" s="179">
        <f>IFERROR(VLOOKUP(A133,[3]rptBudgetaryBudgetCrossOrganiza!$A$2:$M$411,10,FALSE),"0")</f>
        <v>145</v>
      </c>
      <c r="O133" s="179">
        <v>145</v>
      </c>
      <c r="P133" s="158"/>
      <c r="R133" s="159">
        <v>0</v>
      </c>
      <c r="S133" s="159">
        <v>0</v>
      </c>
      <c r="T133" s="168"/>
      <c r="U133" s="168"/>
      <c r="V133" s="168"/>
      <c r="W133" s="159">
        <v>0</v>
      </c>
      <c r="X133" s="159">
        <v>0</v>
      </c>
      <c r="Y133" s="160"/>
      <c r="AA133" s="161">
        <v>0</v>
      </c>
      <c r="AB133" s="161">
        <v>0</v>
      </c>
      <c r="AC133" s="169"/>
      <c r="AD133" s="169"/>
      <c r="AE133" s="169"/>
      <c r="AF133" s="161">
        <v>0</v>
      </c>
      <c r="AG133" s="161">
        <v>0</v>
      </c>
      <c r="AH133" s="163"/>
      <c r="AJ133" s="164">
        <v>5000</v>
      </c>
      <c r="AK133" s="164">
        <v>5000</v>
      </c>
      <c r="AL133" s="164"/>
      <c r="AM133" s="165">
        <f>IFERROR(VLOOKUP(A133,[4]rptBudgetaryBudgetCrossOrganiza!$A$384:$O$794,13,FALSE),"0")</f>
        <v>0</v>
      </c>
      <c r="AN133" s="170"/>
      <c r="AO133" s="170"/>
      <c r="AP133" s="171"/>
      <c r="AQ133" s="164"/>
      <c r="AR133" s="166"/>
      <c r="AS133" s="209"/>
      <c r="AT133" s="172"/>
      <c r="AU133" s="173"/>
      <c r="AV133" s="174"/>
      <c r="AW133" s="174"/>
      <c r="AX133" s="174"/>
      <c r="AY133" s="174"/>
      <c r="AZ133" s="174"/>
      <c r="BA133" s="174"/>
      <c r="BB133" s="176"/>
    </row>
    <row r="134" spans="1:54" hidden="1" x14ac:dyDescent="0.25">
      <c r="A134" s="120" t="s">
        <v>1829</v>
      </c>
      <c r="B134" s="177" t="s">
        <v>1472</v>
      </c>
      <c r="C134" s="156" t="str">
        <f t="shared" si="16"/>
        <v>100.11</v>
      </c>
      <c r="D134" s="156" t="str">
        <f t="shared" si="17"/>
        <v>200</v>
      </c>
      <c r="E134" s="157" t="str">
        <f t="shared" si="18"/>
        <v>6300.02</v>
      </c>
      <c r="F134" s="157">
        <f>VLOOKUP(E134,'Projections Cheat Sheet'!$A$3:$B$536,2,FALSE)</f>
        <v>6</v>
      </c>
      <c r="G134" s="157" t="str">
        <f>VLOOKUP(F134,'Projections Cheat Sheet'!$B$8:$C$196,2,FALSE)</f>
        <v>Zero</v>
      </c>
      <c r="H134" s="157" t="s">
        <v>1397</v>
      </c>
      <c r="I134" s="179">
        <f>IFERROR(VLOOKUP(A134,[3]rptBudgetaryBudgetCrossOrganiza!$A$2:$M$411,5,FALSE),"0")</f>
        <v>0</v>
      </c>
      <c r="J134" s="179">
        <f>IFERROR(VLOOKUP(A134,[3]rptBudgetaryBudgetCrossOrganiza!$A$2:$M$411,7,FALSE),"0")</f>
        <v>0</v>
      </c>
      <c r="K134" s="195"/>
      <c r="L134" s="179"/>
      <c r="M134" s="179"/>
      <c r="N134" s="179">
        <f>IFERROR(VLOOKUP(A134,[3]rptBudgetaryBudgetCrossOrganiza!$A$2:$M$411,10,FALSE),"0")</f>
        <v>0</v>
      </c>
      <c r="O134" s="179">
        <v>0</v>
      </c>
      <c r="P134" s="158"/>
      <c r="R134" s="159">
        <v>0</v>
      </c>
      <c r="S134" s="159">
        <v>0</v>
      </c>
      <c r="T134" s="168"/>
      <c r="U134" s="168"/>
      <c r="V134" s="168"/>
      <c r="W134" s="159">
        <v>0</v>
      </c>
      <c r="X134" s="159">
        <v>0</v>
      </c>
      <c r="Y134" s="160"/>
      <c r="AA134" s="161">
        <v>0</v>
      </c>
      <c r="AB134" s="161">
        <v>0</v>
      </c>
      <c r="AC134" s="169"/>
      <c r="AD134" s="169"/>
      <c r="AE134" s="169"/>
      <c r="AF134" s="161">
        <v>0</v>
      </c>
      <c r="AG134" s="161">
        <v>0</v>
      </c>
      <c r="AH134" s="163"/>
      <c r="AJ134" s="164">
        <v>0</v>
      </c>
      <c r="AK134" s="164">
        <v>0</v>
      </c>
      <c r="AL134" s="164"/>
      <c r="AM134" s="165">
        <f>IFERROR(VLOOKUP(A134,[4]rptBudgetaryBudgetCrossOrganiza!$A$384:$O$794,13,FALSE),"0")</f>
        <v>0</v>
      </c>
      <c r="AN134" s="170"/>
      <c r="AO134" s="170"/>
      <c r="AP134" s="171"/>
      <c r="AQ134" s="164"/>
      <c r="AR134" s="166"/>
      <c r="AS134" s="209"/>
      <c r="AT134" s="172"/>
      <c r="AU134" s="173"/>
      <c r="AV134" s="174"/>
      <c r="AW134" s="174"/>
      <c r="AX134" s="174"/>
      <c r="AY134" s="174"/>
      <c r="AZ134" s="174"/>
      <c r="BA134" s="174"/>
      <c r="BB134" s="176"/>
    </row>
    <row r="135" spans="1:54" hidden="1" x14ac:dyDescent="0.25">
      <c r="A135" s="120" t="s">
        <v>1833</v>
      </c>
      <c r="B135" s="177" t="s">
        <v>1473</v>
      </c>
      <c r="C135" s="156" t="str">
        <f t="shared" si="16"/>
        <v>100.11</v>
      </c>
      <c r="D135" s="156" t="str">
        <f t="shared" si="17"/>
        <v>200</v>
      </c>
      <c r="E135" s="157" t="str">
        <f t="shared" si="18"/>
        <v>6350.01</v>
      </c>
      <c r="F135" s="157">
        <f>VLOOKUP(E135,'Projections Cheat Sheet'!$A$3:$B$536,2,FALSE)</f>
        <v>6</v>
      </c>
      <c r="G135" s="157" t="str">
        <f>VLOOKUP(F135,'Projections Cheat Sheet'!$B$8:$C$196,2,FALSE)</f>
        <v>Zero</v>
      </c>
      <c r="H135" s="157" t="s">
        <v>1397</v>
      </c>
      <c r="I135" s="179">
        <f>IFERROR(VLOOKUP(A135,[3]rptBudgetaryBudgetCrossOrganiza!$A$2:$M$411,5,FALSE),"0")</f>
        <v>0</v>
      </c>
      <c r="J135" s="179">
        <f>IFERROR(VLOOKUP(A135,[3]rptBudgetaryBudgetCrossOrganiza!$A$2:$M$411,7,FALSE),"0")</f>
        <v>38500</v>
      </c>
      <c r="K135" s="195"/>
      <c r="L135" s="179"/>
      <c r="M135" s="179"/>
      <c r="N135" s="179">
        <f>IFERROR(VLOOKUP(A135,[3]rptBudgetaryBudgetCrossOrganiza!$A$2:$M$411,10,FALSE),"0")</f>
        <v>38537.19</v>
      </c>
      <c r="O135" s="179">
        <v>38537.19</v>
      </c>
      <c r="P135" s="158"/>
      <c r="R135" s="159">
        <v>0</v>
      </c>
      <c r="S135" s="159">
        <v>36105</v>
      </c>
      <c r="T135" s="168"/>
      <c r="U135" s="168"/>
      <c r="V135" s="168"/>
      <c r="W135" s="159">
        <v>35400.480000000003</v>
      </c>
      <c r="X135" s="159">
        <v>35400.480000000003</v>
      </c>
      <c r="Y135" s="160"/>
      <c r="AA135" s="161">
        <v>0</v>
      </c>
      <c r="AB135" s="161">
        <v>36205</v>
      </c>
      <c r="AC135" s="169"/>
      <c r="AD135" s="169"/>
      <c r="AE135" s="169"/>
      <c r="AF135" s="161">
        <v>35918.160000000003</v>
      </c>
      <c r="AG135" s="161">
        <v>35918.160000000003</v>
      </c>
      <c r="AH135" s="163"/>
      <c r="AJ135" s="164">
        <v>36000</v>
      </c>
      <c r="AK135" s="164">
        <v>36000</v>
      </c>
      <c r="AL135" s="164"/>
      <c r="AM135" s="165">
        <f>IFERROR(VLOOKUP(A135,[4]rptBudgetaryBudgetCrossOrganiza!$A$384:$O$794,13,FALSE),"0")</f>
        <v>0</v>
      </c>
      <c r="AN135" s="170"/>
      <c r="AO135" s="170"/>
      <c r="AP135" s="171"/>
      <c r="AQ135" s="164"/>
      <c r="AR135" s="166"/>
      <c r="AS135" s="209"/>
      <c r="AT135" s="172"/>
      <c r="AU135" s="173"/>
      <c r="AV135" s="174"/>
      <c r="AW135" s="174"/>
      <c r="AX135" s="174"/>
      <c r="AY135" s="174"/>
      <c r="AZ135" s="174"/>
      <c r="BA135" s="174"/>
      <c r="BB135" s="176"/>
    </row>
    <row r="136" spans="1:54" hidden="1" x14ac:dyDescent="0.25">
      <c r="A136" s="120" t="s">
        <v>1840</v>
      </c>
      <c r="B136" s="177" t="s">
        <v>1476</v>
      </c>
      <c r="C136" s="156" t="str">
        <f t="shared" si="16"/>
        <v>100.11</v>
      </c>
      <c r="D136" s="156" t="str">
        <f t="shared" si="17"/>
        <v>200</v>
      </c>
      <c r="E136" s="157" t="str">
        <f t="shared" si="18"/>
        <v>6400.02</v>
      </c>
      <c r="F136" s="157">
        <f>VLOOKUP(E136,'Projections Cheat Sheet'!$A$3:$B$536,2,FALSE)</f>
        <v>6</v>
      </c>
      <c r="G136" s="157" t="str">
        <f>VLOOKUP(F136,'Projections Cheat Sheet'!$B$8:$C$196,2,FALSE)</f>
        <v>Zero</v>
      </c>
      <c r="H136" s="157" t="s">
        <v>1397</v>
      </c>
      <c r="I136" s="179">
        <f>IFERROR(VLOOKUP(A136,[3]rptBudgetaryBudgetCrossOrganiza!$A$2:$M$411,5,FALSE),"0")</f>
        <v>0</v>
      </c>
      <c r="J136" s="179">
        <f>IFERROR(VLOOKUP(A136,[3]rptBudgetaryBudgetCrossOrganiza!$A$2:$M$411,7,FALSE),"0")</f>
        <v>1080</v>
      </c>
      <c r="K136" s="195"/>
      <c r="L136" s="179"/>
      <c r="M136" s="179"/>
      <c r="N136" s="179">
        <f>IFERROR(VLOOKUP(A136,[3]rptBudgetaryBudgetCrossOrganiza!$A$2:$M$411,10,FALSE),"0")</f>
        <v>0</v>
      </c>
      <c r="O136" s="179">
        <v>0</v>
      </c>
      <c r="P136" s="158"/>
      <c r="R136" s="159">
        <v>0</v>
      </c>
      <c r="S136" s="159">
        <v>0</v>
      </c>
      <c r="T136" s="168"/>
      <c r="U136" s="168"/>
      <c r="V136" s="168"/>
      <c r="W136" s="159">
        <v>0</v>
      </c>
      <c r="X136" s="159">
        <v>0</v>
      </c>
      <c r="Y136" s="160"/>
      <c r="AA136" s="161">
        <v>0</v>
      </c>
      <c r="AB136" s="161">
        <v>0</v>
      </c>
      <c r="AC136" s="169"/>
      <c r="AD136" s="169"/>
      <c r="AE136" s="169"/>
      <c r="AF136" s="161">
        <v>0</v>
      </c>
      <c r="AG136" s="161">
        <v>0</v>
      </c>
      <c r="AH136" s="163"/>
      <c r="AJ136" s="164">
        <v>0</v>
      </c>
      <c r="AK136" s="164">
        <v>0</v>
      </c>
      <c r="AL136" s="164"/>
      <c r="AM136" s="165">
        <f>IFERROR(VLOOKUP(A136,[4]rptBudgetaryBudgetCrossOrganiza!$A$384:$O$794,13,FALSE),"0")</f>
        <v>0</v>
      </c>
      <c r="AN136" s="170"/>
      <c r="AO136" s="170"/>
      <c r="AP136" s="171"/>
      <c r="AQ136" s="164"/>
      <c r="AR136" s="166"/>
      <c r="AS136" s="209"/>
      <c r="AT136" s="172"/>
      <c r="AU136" s="173"/>
      <c r="AV136" s="174"/>
      <c r="AW136" s="174"/>
      <c r="AX136" s="174"/>
      <c r="AY136" s="174"/>
      <c r="AZ136" s="174"/>
      <c r="BA136" s="174"/>
      <c r="BB136" s="176"/>
    </row>
    <row r="137" spans="1:54" hidden="1" x14ac:dyDescent="0.25">
      <c r="A137" s="120" t="s">
        <v>1859</v>
      </c>
      <c r="B137" s="177" t="s">
        <v>1485</v>
      </c>
      <c r="C137" s="156" t="str">
        <f t="shared" si="16"/>
        <v>100.11</v>
      </c>
      <c r="D137" s="156" t="str">
        <f t="shared" si="17"/>
        <v>200</v>
      </c>
      <c r="E137" s="157" t="str">
        <f t="shared" si="18"/>
        <v>6600.01</v>
      </c>
      <c r="F137" s="157">
        <f>VLOOKUP(E137,'Projections Cheat Sheet'!$A$3:$B$536,2,FALSE)</f>
        <v>6</v>
      </c>
      <c r="G137" s="157" t="str">
        <f>VLOOKUP(F137,'Projections Cheat Sheet'!$B$8:$C$196,2,FALSE)</f>
        <v>Zero</v>
      </c>
      <c r="H137" s="157" t="s">
        <v>1397</v>
      </c>
      <c r="I137" s="179">
        <f>IFERROR(VLOOKUP(A137,[3]rptBudgetaryBudgetCrossOrganiza!$A$2:$M$411,5,FALSE),"0")</f>
        <v>0</v>
      </c>
      <c r="J137" s="179">
        <f>IFERROR(VLOOKUP(A137,[3]rptBudgetaryBudgetCrossOrganiza!$A$2:$M$411,7,FALSE),"0")</f>
        <v>0</v>
      </c>
      <c r="K137" s="195"/>
      <c r="L137" s="179"/>
      <c r="M137" s="179"/>
      <c r="N137" s="179">
        <f>IFERROR(VLOOKUP(A137,[3]rptBudgetaryBudgetCrossOrganiza!$A$2:$M$411,10,FALSE),"0")</f>
        <v>0</v>
      </c>
      <c r="O137" s="179">
        <v>0</v>
      </c>
      <c r="P137" s="158"/>
      <c r="R137" s="159">
        <v>0</v>
      </c>
      <c r="S137" s="159">
        <v>0</v>
      </c>
      <c r="T137" s="168"/>
      <c r="U137" s="168"/>
      <c r="V137" s="168"/>
      <c r="W137" s="159">
        <v>0</v>
      </c>
      <c r="X137" s="159">
        <v>0</v>
      </c>
      <c r="Y137" s="160"/>
      <c r="AA137" s="161">
        <v>0</v>
      </c>
      <c r="AB137" s="161">
        <v>0</v>
      </c>
      <c r="AC137" s="169"/>
      <c r="AD137" s="169"/>
      <c r="AE137" s="169"/>
      <c r="AF137" s="161">
        <v>0</v>
      </c>
      <c r="AG137" s="161">
        <v>0</v>
      </c>
      <c r="AH137" s="163"/>
      <c r="AJ137" s="164">
        <v>0</v>
      </c>
      <c r="AK137" s="164">
        <v>0</v>
      </c>
      <c r="AL137" s="164"/>
      <c r="AM137" s="165">
        <f>IFERROR(VLOOKUP(A137,[4]rptBudgetaryBudgetCrossOrganiza!$A$384:$O$794,13,FALSE),"0")</f>
        <v>0</v>
      </c>
      <c r="AN137" s="170"/>
      <c r="AO137" s="170"/>
      <c r="AP137" s="171"/>
      <c r="AQ137" s="164"/>
      <c r="AR137" s="166"/>
      <c r="AS137" s="209"/>
      <c r="AT137" s="172"/>
      <c r="AU137" s="173"/>
      <c r="AV137" s="174"/>
      <c r="AW137" s="174"/>
      <c r="AX137" s="174"/>
      <c r="AY137" s="174"/>
      <c r="AZ137" s="174"/>
      <c r="BA137" s="174"/>
      <c r="BB137" s="176"/>
    </row>
    <row r="138" spans="1:54" hidden="1" x14ac:dyDescent="0.25">
      <c r="A138" s="120" t="s">
        <v>1864</v>
      </c>
      <c r="B138" s="177" t="s">
        <v>1486</v>
      </c>
      <c r="C138" s="156" t="str">
        <f t="shared" si="16"/>
        <v>100.11</v>
      </c>
      <c r="D138" s="156" t="str">
        <f t="shared" si="17"/>
        <v>200</v>
      </c>
      <c r="E138" s="157" t="str">
        <f t="shared" si="18"/>
        <v>6600.02</v>
      </c>
      <c r="F138" s="157">
        <f>VLOOKUP(E138,'Projections Cheat Sheet'!$A$3:$B$536,2,FALSE)</f>
        <v>6</v>
      </c>
      <c r="G138" s="157" t="str">
        <f>VLOOKUP(F138,'Projections Cheat Sheet'!$B$8:$C$196,2,FALSE)</f>
        <v>Zero</v>
      </c>
      <c r="H138" s="157" t="s">
        <v>1397</v>
      </c>
      <c r="I138" s="179">
        <f>IFERROR(VLOOKUP(A138,[3]rptBudgetaryBudgetCrossOrganiza!$A$2:$M$411,5,FALSE),"0")</f>
        <v>0</v>
      </c>
      <c r="J138" s="179">
        <f>IFERROR(VLOOKUP(A138,[3]rptBudgetaryBudgetCrossOrganiza!$A$2:$M$411,7,FALSE),"0")</f>
        <v>0</v>
      </c>
      <c r="K138" s="195"/>
      <c r="L138" s="179"/>
      <c r="M138" s="179"/>
      <c r="N138" s="179">
        <f>IFERROR(VLOOKUP(A138,[3]rptBudgetaryBudgetCrossOrganiza!$A$2:$M$411,10,FALSE),"0")</f>
        <v>0</v>
      </c>
      <c r="O138" s="179">
        <v>0</v>
      </c>
      <c r="P138" s="158"/>
      <c r="R138" s="159">
        <v>0</v>
      </c>
      <c r="S138" s="159">
        <v>0</v>
      </c>
      <c r="T138" s="168"/>
      <c r="U138" s="168"/>
      <c r="V138" s="168"/>
      <c r="W138" s="159">
        <v>0</v>
      </c>
      <c r="X138" s="159">
        <v>0</v>
      </c>
      <c r="Y138" s="160"/>
      <c r="AA138" s="161">
        <v>0</v>
      </c>
      <c r="AB138" s="161">
        <v>0</v>
      </c>
      <c r="AC138" s="169"/>
      <c r="AD138" s="169"/>
      <c r="AE138" s="169"/>
      <c r="AF138" s="161">
        <v>0</v>
      </c>
      <c r="AG138" s="161">
        <v>0</v>
      </c>
      <c r="AH138" s="163"/>
      <c r="AJ138" s="164">
        <v>0</v>
      </c>
      <c r="AK138" s="164">
        <v>0</v>
      </c>
      <c r="AL138" s="164"/>
      <c r="AM138" s="165">
        <f>IFERROR(VLOOKUP(A138,[4]rptBudgetaryBudgetCrossOrganiza!$A$384:$O$794,13,FALSE),"0")</f>
        <v>0</v>
      </c>
      <c r="AN138" s="170"/>
      <c r="AO138" s="170"/>
      <c r="AP138" s="171"/>
      <c r="AQ138" s="164"/>
      <c r="AR138" s="166"/>
      <c r="AS138" s="209"/>
      <c r="AT138" s="172"/>
      <c r="AU138" s="173"/>
      <c r="AV138" s="174"/>
      <c r="AW138" s="174"/>
      <c r="AX138" s="174"/>
      <c r="AY138" s="174"/>
      <c r="AZ138" s="174"/>
      <c r="BA138" s="174"/>
      <c r="BB138" s="176"/>
    </row>
    <row r="139" spans="1:54" hidden="1" x14ac:dyDescent="0.25">
      <c r="A139" s="120" t="s">
        <v>1867</v>
      </c>
      <c r="B139" s="177" t="s">
        <v>1487</v>
      </c>
      <c r="C139" s="156" t="str">
        <f t="shared" si="16"/>
        <v>100.11</v>
      </c>
      <c r="D139" s="156" t="str">
        <f t="shared" si="17"/>
        <v>200</v>
      </c>
      <c r="E139" s="157" t="str">
        <f t="shared" si="18"/>
        <v>6600.03</v>
      </c>
      <c r="F139" s="157">
        <f>VLOOKUP(E139,'Projections Cheat Sheet'!$A$3:$B$536,2,FALSE)</f>
        <v>6</v>
      </c>
      <c r="G139" s="157" t="str">
        <f>VLOOKUP(F139,'Projections Cheat Sheet'!$B$8:$C$196,2,FALSE)</f>
        <v>Zero</v>
      </c>
      <c r="H139" s="157" t="s">
        <v>1397</v>
      </c>
      <c r="I139" s="179">
        <f>IFERROR(VLOOKUP(A139,[3]rptBudgetaryBudgetCrossOrganiza!$A$2:$M$411,5,FALSE),"0")</f>
        <v>0</v>
      </c>
      <c r="J139" s="179">
        <f>IFERROR(VLOOKUP(A139,[3]rptBudgetaryBudgetCrossOrganiza!$A$2:$M$411,7,FALSE),"0")</f>
        <v>0</v>
      </c>
      <c r="K139" s="195"/>
      <c r="L139" s="179"/>
      <c r="M139" s="179"/>
      <c r="N139" s="179">
        <f>IFERROR(VLOOKUP(A139,[3]rptBudgetaryBudgetCrossOrganiza!$A$2:$M$411,10,FALSE),"0")</f>
        <v>0</v>
      </c>
      <c r="O139" s="179">
        <v>0</v>
      </c>
      <c r="P139" s="158"/>
      <c r="R139" s="159">
        <v>0</v>
      </c>
      <c r="S139" s="159">
        <v>0</v>
      </c>
      <c r="T139" s="168"/>
      <c r="U139" s="168"/>
      <c r="V139" s="168"/>
      <c r="W139" s="159">
        <v>0</v>
      </c>
      <c r="X139" s="159">
        <v>0</v>
      </c>
      <c r="Y139" s="160"/>
      <c r="AA139" s="161">
        <v>0</v>
      </c>
      <c r="AB139" s="161">
        <v>0</v>
      </c>
      <c r="AC139" s="169"/>
      <c r="AD139" s="169"/>
      <c r="AE139" s="169"/>
      <c r="AF139" s="161">
        <v>0</v>
      </c>
      <c r="AG139" s="161">
        <v>0</v>
      </c>
      <c r="AH139" s="163"/>
      <c r="AJ139" s="164">
        <v>0</v>
      </c>
      <c r="AK139" s="164">
        <v>0</v>
      </c>
      <c r="AL139" s="164"/>
      <c r="AM139" s="165">
        <f>IFERROR(VLOOKUP(A139,[4]rptBudgetaryBudgetCrossOrganiza!$A$384:$O$794,13,FALSE),"0")</f>
        <v>0</v>
      </c>
      <c r="AN139" s="170"/>
      <c r="AO139" s="170"/>
      <c r="AP139" s="171"/>
      <c r="AQ139" s="164"/>
      <c r="AR139" s="166"/>
      <c r="AS139" s="209"/>
      <c r="AT139" s="172"/>
      <c r="AU139" s="173"/>
      <c r="AV139" s="174"/>
      <c r="AW139" s="174"/>
      <c r="AX139" s="174"/>
      <c r="AY139" s="174"/>
      <c r="AZ139" s="174"/>
      <c r="BA139" s="174"/>
      <c r="BB139" s="176"/>
    </row>
    <row r="140" spans="1:54" hidden="1" x14ac:dyDescent="0.25">
      <c r="A140" s="120" t="s">
        <v>1872</v>
      </c>
      <c r="B140" s="177" t="s">
        <v>1488</v>
      </c>
      <c r="C140" s="156" t="str">
        <f t="shared" si="16"/>
        <v>100.11</v>
      </c>
      <c r="D140" s="156" t="str">
        <f t="shared" si="17"/>
        <v>200</v>
      </c>
      <c r="E140" s="157" t="str">
        <f t="shared" si="18"/>
        <v>6600.04</v>
      </c>
      <c r="F140" s="157">
        <f>VLOOKUP(E140,'Projections Cheat Sheet'!$A$3:$B$536,2,FALSE)</f>
        <v>6</v>
      </c>
      <c r="G140" s="157" t="str">
        <f>VLOOKUP(F140,'Projections Cheat Sheet'!$B$8:$C$196,2,FALSE)</f>
        <v>Zero</v>
      </c>
      <c r="H140" s="157" t="s">
        <v>1397</v>
      </c>
      <c r="I140" s="179">
        <f>IFERROR(VLOOKUP(A140,[3]rptBudgetaryBudgetCrossOrganiza!$A$2:$M$411,5,FALSE),"0")</f>
        <v>27500</v>
      </c>
      <c r="J140" s="179">
        <f>IFERROR(VLOOKUP(A140,[3]rptBudgetaryBudgetCrossOrganiza!$A$2:$M$411,7,FALSE),"0")</f>
        <v>27500</v>
      </c>
      <c r="K140" s="195"/>
      <c r="L140" s="179"/>
      <c r="M140" s="179"/>
      <c r="N140" s="179">
        <f>IFERROR(VLOOKUP(A140,[3]rptBudgetaryBudgetCrossOrganiza!$A$2:$M$411,10,FALSE),"0")</f>
        <v>28920.63</v>
      </c>
      <c r="O140" s="179">
        <v>28920.63</v>
      </c>
      <c r="P140" s="158"/>
      <c r="R140" s="159">
        <v>27500</v>
      </c>
      <c r="S140" s="159">
        <v>27670</v>
      </c>
      <c r="T140" s="168"/>
      <c r="U140" s="168"/>
      <c r="V140" s="168"/>
      <c r="W140" s="159">
        <v>29920.69</v>
      </c>
      <c r="X140" s="159">
        <v>29920.69</v>
      </c>
      <c r="Y140" s="160"/>
      <c r="AA140" s="161">
        <v>32000</v>
      </c>
      <c r="AB140" s="161">
        <v>32000</v>
      </c>
      <c r="AC140" s="169"/>
      <c r="AD140" s="169"/>
      <c r="AE140" s="169"/>
      <c r="AF140" s="161">
        <v>25347.91</v>
      </c>
      <c r="AG140" s="161">
        <v>25347.91</v>
      </c>
      <c r="AH140" s="163"/>
      <c r="AJ140" s="164">
        <v>30000</v>
      </c>
      <c r="AK140" s="164">
        <v>30000</v>
      </c>
      <c r="AL140" s="164">
        <v>45000</v>
      </c>
      <c r="AM140" s="165">
        <f>IFERROR(VLOOKUP(A140,[4]rptBudgetaryBudgetCrossOrganiza!$A$384:$O$794,13,FALSE),"0")</f>
        <v>2945.36</v>
      </c>
      <c r="AN140" s="170"/>
      <c r="AO140" s="170"/>
      <c r="AP140" s="171"/>
      <c r="AQ140" s="164"/>
      <c r="AR140" s="166"/>
      <c r="AS140" s="209" t="s">
        <v>1951</v>
      </c>
      <c r="AT140" s="172"/>
      <c r="AU140" s="173"/>
      <c r="AV140" s="174"/>
      <c r="AW140" s="174"/>
      <c r="AX140" s="174"/>
      <c r="AY140" s="174"/>
      <c r="AZ140" s="174"/>
      <c r="BA140" s="174"/>
      <c r="BB140" s="176"/>
    </row>
    <row r="141" spans="1:54" hidden="1" x14ac:dyDescent="0.25">
      <c r="A141" s="120" t="s">
        <v>1881</v>
      </c>
      <c r="B141" s="177" t="s">
        <v>1489</v>
      </c>
      <c r="C141" s="156" t="str">
        <f t="shared" si="16"/>
        <v>100.11</v>
      </c>
      <c r="D141" s="156" t="str">
        <f t="shared" si="17"/>
        <v>200</v>
      </c>
      <c r="E141" s="157" t="str">
        <f t="shared" si="18"/>
        <v>6600.07</v>
      </c>
      <c r="F141" s="157">
        <f>VLOOKUP(E141,'Projections Cheat Sheet'!$A$3:$B$536,2,FALSE)</f>
        <v>6</v>
      </c>
      <c r="G141" s="157" t="str">
        <f>VLOOKUP(F141,'Projections Cheat Sheet'!$B$8:$C$196,2,FALSE)</f>
        <v>Zero</v>
      </c>
      <c r="H141" s="157" t="s">
        <v>1397</v>
      </c>
      <c r="I141" s="179">
        <f>IFERROR(VLOOKUP(A141,[3]rptBudgetaryBudgetCrossOrganiza!$A$2:$M$411,5,FALSE),"0")</f>
        <v>1950</v>
      </c>
      <c r="J141" s="179">
        <f>IFERROR(VLOOKUP(A141,[3]rptBudgetaryBudgetCrossOrganiza!$A$2:$M$411,7,FALSE),"0")</f>
        <v>0</v>
      </c>
      <c r="K141" s="195"/>
      <c r="L141" s="179"/>
      <c r="M141" s="179"/>
      <c r="N141" s="179">
        <f>IFERROR(VLOOKUP(A141,[3]rptBudgetaryBudgetCrossOrganiza!$A$2:$M$411,10,FALSE),"0")</f>
        <v>162.88999999999999</v>
      </c>
      <c r="O141" s="179">
        <v>162.88999999999999</v>
      </c>
      <c r="P141" s="158"/>
      <c r="R141" s="159">
        <v>0</v>
      </c>
      <c r="S141" s="159">
        <v>0</v>
      </c>
      <c r="T141" s="168"/>
      <c r="U141" s="168"/>
      <c r="V141" s="168"/>
      <c r="W141" s="159">
        <v>0</v>
      </c>
      <c r="X141" s="159">
        <v>0</v>
      </c>
      <c r="Y141" s="160"/>
      <c r="AA141" s="161">
        <v>0</v>
      </c>
      <c r="AB141" s="161">
        <v>0</v>
      </c>
      <c r="AC141" s="169"/>
      <c r="AD141" s="169"/>
      <c r="AE141" s="169"/>
      <c r="AF141" s="161">
        <v>0</v>
      </c>
      <c r="AG141" s="161">
        <v>0</v>
      </c>
      <c r="AH141" s="163"/>
      <c r="AJ141" s="164">
        <v>0</v>
      </c>
      <c r="AK141" s="164">
        <v>0</v>
      </c>
      <c r="AL141" s="164"/>
      <c r="AM141" s="165">
        <f>IFERROR(VLOOKUP(A141,[4]rptBudgetaryBudgetCrossOrganiza!$A$384:$O$794,13,FALSE),"0")</f>
        <v>0</v>
      </c>
      <c r="AN141" s="170"/>
      <c r="AO141" s="170"/>
      <c r="AP141" s="171"/>
      <c r="AQ141" s="164"/>
      <c r="AR141" s="166"/>
      <c r="AS141" s="209"/>
      <c r="AT141" s="172"/>
      <c r="AU141" s="173"/>
      <c r="AV141" s="174"/>
      <c r="AW141" s="174"/>
      <c r="AX141" s="174"/>
      <c r="AY141" s="174"/>
      <c r="AZ141" s="174"/>
      <c r="BA141" s="174"/>
      <c r="BB141" s="176"/>
    </row>
    <row r="142" spans="1:54" hidden="1" x14ac:dyDescent="0.25">
      <c r="A142" s="120" t="s">
        <v>1890</v>
      </c>
      <c r="B142" s="177" t="s">
        <v>1491</v>
      </c>
      <c r="C142" s="156" t="str">
        <f t="shared" si="16"/>
        <v>100.11</v>
      </c>
      <c r="D142" s="156" t="str">
        <f t="shared" si="17"/>
        <v>200</v>
      </c>
      <c r="E142" s="157" t="str">
        <f t="shared" si="18"/>
        <v>6600.33</v>
      </c>
      <c r="F142" s="157">
        <f>VLOOKUP(E142,'Projections Cheat Sheet'!$A$3:$B$536,2,FALSE)</f>
        <v>6</v>
      </c>
      <c r="G142" s="157" t="str">
        <f>VLOOKUP(F142,'Projections Cheat Sheet'!$B$8:$C$196,2,FALSE)</f>
        <v>Zero</v>
      </c>
      <c r="H142" s="157" t="s">
        <v>1397</v>
      </c>
      <c r="I142" s="179">
        <f>IFERROR(VLOOKUP(A142,[3]rptBudgetaryBudgetCrossOrganiza!$A$2:$M$411,5,FALSE),"0")</f>
        <v>75000</v>
      </c>
      <c r="J142" s="179">
        <f>IFERROR(VLOOKUP(A142,[3]rptBudgetaryBudgetCrossOrganiza!$A$2:$M$411,7,FALSE),"0")</f>
        <v>75000</v>
      </c>
      <c r="K142" s="195"/>
      <c r="L142" s="179"/>
      <c r="M142" s="179"/>
      <c r="N142" s="179">
        <f>IFERROR(VLOOKUP(A142,[3]rptBudgetaryBudgetCrossOrganiza!$A$2:$M$411,10,FALSE),"0")</f>
        <v>72096.649999999994</v>
      </c>
      <c r="O142" s="179">
        <v>72096.649999999994</v>
      </c>
      <c r="P142" s="158"/>
      <c r="R142" s="159">
        <v>75000</v>
      </c>
      <c r="S142" s="159">
        <v>76225</v>
      </c>
      <c r="T142" s="168"/>
      <c r="U142" s="168"/>
      <c r="V142" s="168"/>
      <c r="W142" s="159">
        <v>77000.820000000007</v>
      </c>
      <c r="X142" s="159">
        <v>77000.820000000007</v>
      </c>
      <c r="Y142" s="160"/>
      <c r="AA142" s="161">
        <v>85000</v>
      </c>
      <c r="AB142" s="161">
        <v>85000</v>
      </c>
      <c r="AC142" s="169"/>
      <c r="AD142" s="169"/>
      <c r="AE142" s="169"/>
      <c r="AF142" s="161">
        <v>54917.97</v>
      </c>
      <c r="AG142" s="161">
        <v>54917.97</v>
      </c>
      <c r="AH142" s="163"/>
      <c r="AJ142" s="164">
        <v>85000</v>
      </c>
      <c r="AK142" s="164">
        <v>85000</v>
      </c>
      <c r="AL142" s="164"/>
      <c r="AM142" s="165">
        <f>IFERROR(VLOOKUP(A142,[4]rptBudgetaryBudgetCrossOrganiza!$A$384:$O$794,13,FALSE),"0")</f>
        <v>12734</v>
      </c>
      <c r="AN142" s="170"/>
      <c r="AO142" s="170"/>
      <c r="AP142" s="171"/>
      <c r="AQ142" s="164"/>
      <c r="AR142" s="166"/>
      <c r="AS142" s="209"/>
      <c r="AT142" s="172"/>
      <c r="AU142" s="173"/>
      <c r="AV142" s="174"/>
      <c r="AW142" s="174"/>
      <c r="AX142" s="174"/>
      <c r="AY142" s="174"/>
      <c r="AZ142" s="174"/>
      <c r="BA142" s="174"/>
      <c r="BB142" s="176"/>
    </row>
    <row r="143" spans="1:54" hidden="1" x14ac:dyDescent="0.25">
      <c r="A143" s="120" t="s">
        <v>1895</v>
      </c>
      <c r="B143" s="177" t="s">
        <v>1493</v>
      </c>
      <c r="C143" s="156" t="str">
        <f t="shared" si="16"/>
        <v>100.11</v>
      </c>
      <c r="D143" s="156" t="str">
        <f t="shared" si="17"/>
        <v>200</v>
      </c>
      <c r="E143" s="157" t="str">
        <f t="shared" si="18"/>
        <v>7000.03</v>
      </c>
      <c r="F143" s="157">
        <f>VLOOKUP(E143,'Projections Cheat Sheet'!$A$3:$B$536,2,FALSE)</f>
        <v>6</v>
      </c>
      <c r="G143" s="157" t="str">
        <f>VLOOKUP(F143,'Projections Cheat Sheet'!$B$8:$C$196,2,FALSE)</f>
        <v>Zero</v>
      </c>
      <c r="H143" s="157" t="s">
        <v>1398</v>
      </c>
      <c r="I143" s="179">
        <f>IFERROR(VLOOKUP(A143,[3]rptBudgetaryBudgetCrossOrganiza!$A$2:$M$411,5,FALSE),"0")</f>
        <v>0</v>
      </c>
      <c r="J143" s="179">
        <f>IFERROR(VLOOKUP(A143,[3]rptBudgetaryBudgetCrossOrganiza!$A$2:$M$411,7,FALSE),"0")</f>
        <v>112780</v>
      </c>
      <c r="K143" s="195"/>
      <c r="L143" s="179"/>
      <c r="M143" s="179"/>
      <c r="N143" s="179">
        <f>IFERROR(VLOOKUP(A143,[3]rptBudgetaryBudgetCrossOrganiza!$A$2:$M$411,10,FALSE),"0")</f>
        <v>94342.45</v>
      </c>
      <c r="O143" s="179">
        <v>94342.45</v>
      </c>
      <c r="P143" s="158"/>
      <c r="R143" s="159">
        <v>0</v>
      </c>
      <c r="S143" s="159">
        <v>0</v>
      </c>
      <c r="T143" s="168"/>
      <c r="U143" s="168"/>
      <c r="V143" s="168"/>
      <c r="W143" s="159">
        <v>0</v>
      </c>
      <c r="X143" s="159">
        <v>0</v>
      </c>
      <c r="Y143" s="160"/>
      <c r="AA143" s="161">
        <v>0</v>
      </c>
      <c r="AB143" s="161">
        <v>0</v>
      </c>
      <c r="AC143" s="169"/>
      <c r="AD143" s="169"/>
      <c r="AE143" s="169"/>
      <c r="AF143" s="161">
        <v>0</v>
      </c>
      <c r="AG143" s="161">
        <v>0</v>
      </c>
      <c r="AH143" s="163"/>
      <c r="AJ143" s="164">
        <v>0</v>
      </c>
      <c r="AK143" s="164">
        <v>0</v>
      </c>
      <c r="AL143" s="164"/>
      <c r="AM143" s="165">
        <f>IFERROR(VLOOKUP(A143,[4]rptBudgetaryBudgetCrossOrganiza!$A$384:$O$794,13,FALSE),"0")</f>
        <v>0</v>
      </c>
      <c r="AN143" s="170"/>
      <c r="AO143" s="170"/>
      <c r="AP143" s="171"/>
      <c r="AQ143" s="164"/>
      <c r="AR143" s="166"/>
      <c r="AS143" s="209"/>
      <c r="AT143" s="172"/>
      <c r="AU143" s="173"/>
      <c r="AV143" s="174"/>
      <c r="AW143" s="174"/>
      <c r="AX143" s="174"/>
      <c r="AY143" s="174"/>
      <c r="AZ143" s="174"/>
      <c r="BA143" s="174"/>
      <c r="BB143" s="176"/>
    </row>
    <row r="144" spans="1:54" hidden="1" x14ac:dyDescent="0.25">
      <c r="A144" s="120" t="s">
        <v>1911</v>
      </c>
      <c r="B144" s="177" t="s">
        <v>1501</v>
      </c>
      <c r="C144" s="156" t="str">
        <f t="shared" si="16"/>
        <v>100.11</v>
      </c>
      <c r="D144" s="156" t="str">
        <f t="shared" si="17"/>
        <v>200</v>
      </c>
      <c r="E144" s="157" t="str">
        <f t="shared" si="18"/>
        <v>8000.99</v>
      </c>
      <c r="F144" s="157">
        <f>VLOOKUP(E144,'Projections Cheat Sheet'!$A$3:$B$536,2,FALSE)</f>
        <v>6</v>
      </c>
      <c r="G144" s="157" t="str">
        <f>VLOOKUP(F144,'Projections Cheat Sheet'!$B$8:$C$196,2,FALSE)</f>
        <v>Zero</v>
      </c>
      <c r="H144" s="157" t="s">
        <v>1398</v>
      </c>
      <c r="I144" s="179">
        <f>IFERROR(VLOOKUP(A144,[3]rptBudgetaryBudgetCrossOrganiza!$A$2:$M$411,5,FALSE),"0")</f>
        <v>831280</v>
      </c>
      <c r="J144" s="179">
        <f>IFERROR(VLOOKUP(A144,[3]rptBudgetaryBudgetCrossOrganiza!$A$2:$M$411,7,FALSE),"0")</f>
        <v>0</v>
      </c>
      <c r="K144" s="195"/>
      <c r="L144" s="179"/>
      <c r="M144" s="179"/>
      <c r="N144" s="179">
        <f>IFERROR(VLOOKUP(A144,[3]rptBudgetaryBudgetCrossOrganiza!$A$2:$M$411,10,FALSE),"0")</f>
        <v>0</v>
      </c>
      <c r="O144" s="179">
        <v>0</v>
      </c>
      <c r="P144" s="158"/>
      <c r="R144" s="159">
        <v>35500</v>
      </c>
      <c r="S144" s="159">
        <v>0</v>
      </c>
      <c r="T144" s="168"/>
      <c r="U144" s="168"/>
      <c r="V144" s="168"/>
      <c r="W144" s="159">
        <v>0</v>
      </c>
      <c r="X144" s="159">
        <v>0</v>
      </c>
      <c r="Y144" s="160"/>
      <c r="AA144" s="161">
        <v>0</v>
      </c>
      <c r="AB144" s="161">
        <v>0</v>
      </c>
      <c r="AC144" s="169"/>
      <c r="AD144" s="169"/>
      <c r="AE144" s="169"/>
      <c r="AF144" s="161">
        <v>0</v>
      </c>
      <c r="AG144" s="161">
        <v>0</v>
      </c>
      <c r="AH144" s="163"/>
      <c r="AJ144" s="164">
        <v>0</v>
      </c>
      <c r="AK144" s="164">
        <v>0</v>
      </c>
      <c r="AL144" s="164"/>
      <c r="AM144" s="165">
        <f>IFERROR(VLOOKUP(A144,[4]rptBudgetaryBudgetCrossOrganiza!$A$384:$O$794,13,FALSE),"0")</f>
        <v>0</v>
      </c>
      <c r="AN144" s="170"/>
      <c r="AO144" s="170"/>
      <c r="AP144" s="171"/>
      <c r="AQ144" s="164"/>
      <c r="AR144" s="166"/>
      <c r="AS144" s="209"/>
      <c r="AT144" s="172"/>
      <c r="AU144" s="173"/>
      <c r="AV144" s="174"/>
      <c r="AW144" s="174"/>
      <c r="AX144" s="174"/>
      <c r="AY144" s="174"/>
      <c r="AZ144" s="174"/>
      <c r="BA144" s="174"/>
      <c r="BB144" s="176"/>
    </row>
    <row r="145" spans="1:54" hidden="1" x14ac:dyDescent="0.25">
      <c r="A145" s="120" t="s">
        <v>1504</v>
      </c>
      <c r="B145" s="167" t="s">
        <v>280</v>
      </c>
      <c r="C145" s="156" t="str">
        <f t="shared" si="16"/>
        <v>100.11</v>
      </c>
      <c r="D145" s="156" t="str">
        <f t="shared" si="17"/>
        <v>210</v>
      </c>
      <c r="E145" s="157" t="str">
        <f t="shared" si="18"/>
        <v>5000.01</v>
      </c>
      <c r="F145" s="157">
        <f>VLOOKUP(E145,'Projections Cheat Sheet'!$A$3:$B$536,2,FALSE)</f>
        <v>1</v>
      </c>
      <c r="G145" s="157" t="str">
        <f>VLOOKUP(F145,'Projections Cheat Sheet'!$B$8:$C$196,2,FALSE)</f>
        <v>salary</v>
      </c>
      <c r="H145" s="157" t="s">
        <v>1399</v>
      </c>
      <c r="I145" s="179">
        <f>IFERROR(VLOOKUP(A145,[3]rptBudgetaryBudgetCrossOrganiza!$A$2:$M$411,5,FALSE),"0")</f>
        <v>1104580</v>
      </c>
      <c r="J145" s="179">
        <f>IFERROR(VLOOKUP(A145,[3]rptBudgetaryBudgetCrossOrganiza!$A$2:$M$411,7,FALSE),"0")</f>
        <v>1104580</v>
      </c>
      <c r="K145" s="195"/>
      <c r="L145" s="179"/>
      <c r="M145" s="179"/>
      <c r="N145" s="179">
        <f>IFERROR(VLOOKUP(A145,[3]rptBudgetaryBudgetCrossOrganiza!$A$2:$M$411,10,FALSE),"0")</f>
        <v>1085137.1200000001</v>
      </c>
      <c r="O145" s="179">
        <v>1085137.1200000001</v>
      </c>
      <c r="P145" s="158">
        <f t="shared" ref="P145:P153" si="19">O145-J145</f>
        <v>-19442.879999999888</v>
      </c>
      <c r="R145" s="159">
        <v>1232160</v>
      </c>
      <c r="S145" s="159">
        <v>1232160</v>
      </c>
      <c r="T145" s="168"/>
      <c r="U145" s="168"/>
      <c r="V145" s="168"/>
      <c r="W145" s="159">
        <v>2142044.31</v>
      </c>
      <c r="X145" s="159">
        <v>2142044.31</v>
      </c>
      <c r="Y145" s="160">
        <f t="shared" ref="Y145:Y153" si="20">X145-S145</f>
        <v>909884.31</v>
      </c>
      <c r="AA145" s="161">
        <v>1709605</v>
      </c>
      <c r="AB145" s="161">
        <v>1709605</v>
      </c>
      <c r="AC145" s="169"/>
      <c r="AD145" s="169"/>
      <c r="AE145" s="169"/>
      <c r="AF145" s="161">
        <v>1560525.19</v>
      </c>
      <c r="AG145" s="161">
        <v>1560525.19</v>
      </c>
      <c r="AH145" s="163">
        <f t="shared" ref="AH145:AH153" si="21">AG145-AB145</f>
        <v>-149079.81000000006</v>
      </c>
      <c r="AJ145" s="164">
        <v>1760893</v>
      </c>
      <c r="AK145" s="164">
        <v>1760893</v>
      </c>
      <c r="AL145" s="164"/>
      <c r="AM145" s="165">
        <f>IFERROR(VLOOKUP(A145,[4]rptBudgetaryBudgetCrossOrganiza!$A$384:$O$794,13,FALSE),"0")</f>
        <v>372358.37</v>
      </c>
      <c r="AN145" s="170"/>
      <c r="AO145" s="170"/>
      <c r="AP145" s="171"/>
      <c r="AQ145" s="164"/>
      <c r="AR145" s="166">
        <f t="shared" ref="AR145:AR153" si="22">AQ145-AK145</f>
        <v>-1760893</v>
      </c>
      <c r="AS145" s="205"/>
      <c r="AT145" s="172"/>
      <c r="AU145" s="173">
        <f>IFERROR(VLOOKUP(A145,#REF!,36,FALSE),0)</f>
        <v>0</v>
      </c>
      <c r="AV145" s="174"/>
      <c r="AW145" s="174"/>
      <c r="AX145" s="174"/>
      <c r="AY145" s="174"/>
      <c r="AZ145" s="174"/>
      <c r="BA145" s="174"/>
      <c r="BB145" s="176">
        <f t="shared" ref="BB145:BB153" si="23">BA145-AV145</f>
        <v>0</v>
      </c>
    </row>
    <row r="146" spans="1:54" hidden="1" x14ac:dyDescent="0.25">
      <c r="A146" s="120" t="s">
        <v>1512</v>
      </c>
      <c r="B146" s="167" t="s">
        <v>281</v>
      </c>
      <c r="C146" s="156" t="str">
        <f t="shared" si="16"/>
        <v>100.11</v>
      </c>
      <c r="D146" s="156" t="str">
        <f t="shared" si="17"/>
        <v>210</v>
      </c>
      <c r="E146" s="157" t="str">
        <f t="shared" si="18"/>
        <v>5000.02</v>
      </c>
      <c r="F146" s="157">
        <f>VLOOKUP(E146,'Projections Cheat Sheet'!$A$3:$B$536,2,FALSE)</f>
        <v>1</v>
      </c>
      <c r="G146" s="157" t="str">
        <f>VLOOKUP(F146,'Projections Cheat Sheet'!$B$8:$C$196,2,FALSE)</f>
        <v>salary</v>
      </c>
      <c r="H146" s="157" t="s">
        <v>1399</v>
      </c>
      <c r="I146" s="179">
        <f>IFERROR(VLOOKUP(A146,[3]rptBudgetaryBudgetCrossOrganiza!$A$2:$M$411,5,FALSE),"0")</f>
        <v>0</v>
      </c>
      <c r="J146" s="179">
        <f>IFERROR(VLOOKUP(A146,[3]rptBudgetaryBudgetCrossOrganiza!$A$2:$M$411,7,FALSE),"0")</f>
        <v>0</v>
      </c>
      <c r="K146" s="195"/>
      <c r="L146" s="179"/>
      <c r="M146" s="179"/>
      <c r="N146" s="179">
        <f>IFERROR(VLOOKUP(A146,[3]rptBudgetaryBudgetCrossOrganiza!$A$2:$M$411,10,FALSE),"0")</f>
        <v>0</v>
      </c>
      <c r="O146" s="179">
        <v>0</v>
      </c>
      <c r="P146" s="158">
        <f t="shared" si="19"/>
        <v>0</v>
      </c>
      <c r="R146" s="159">
        <v>0</v>
      </c>
      <c r="S146" s="159">
        <v>0</v>
      </c>
      <c r="T146" s="168"/>
      <c r="U146" s="168"/>
      <c r="V146" s="168"/>
      <c r="W146" s="159">
        <v>0</v>
      </c>
      <c r="X146" s="159">
        <v>0</v>
      </c>
      <c r="Y146" s="160">
        <f t="shared" si="20"/>
        <v>0</v>
      </c>
      <c r="AA146" s="161">
        <v>0</v>
      </c>
      <c r="AB146" s="161">
        <v>0</v>
      </c>
      <c r="AC146" s="169"/>
      <c r="AD146" s="169"/>
      <c r="AE146" s="169"/>
      <c r="AF146" s="161">
        <v>0</v>
      </c>
      <c r="AG146" s="161">
        <v>0</v>
      </c>
      <c r="AH146" s="163">
        <f t="shared" si="21"/>
        <v>0</v>
      </c>
      <c r="AJ146" s="164">
        <v>0</v>
      </c>
      <c r="AK146" s="164">
        <v>0</v>
      </c>
      <c r="AL146" s="164"/>
      <c r="AM146" s="165">
        <f>IFERROR(VLOOKUP(A146,[4]rptBudgetaryBudgetCrossOrganiza!$A$384:$O$794,13,FALSE),"0")</f>
        <v>0</v>
      </c>
      <c r="AN146" s="170"/>
      <c r="AO146" s="170"/>
      <c r="AP146" s="171"/>
      <c r="AQ146" s="164"/>
      <c r="AR146" s="166">
        <f t="shared" si="22"/>
        <v>0</v>
      </c>
      <c r="AS146" s="205"/>
      <c r="AT146" s="172"/>
      <c r="AU146" s="173">
        <f>IFERROR(VLOOKUP(A146,#REF!,36,FALSE),0)</f>
        <v>0</v>
      </c>
      <c r="AV146" s="174"/>
      <c r="AW146" s="174"/>
      <c r="AX146" s="174"/>
      <c r="AY146" s="174"/>
      <c r="AZ146" s="174"/>
      <c r="BA146" s="174"/>
      <c r="BB146" s="176">
        <f t="shared" si="23"/>
        <v>0</v>
      </c>
    </row>
    <row r="147" spans="1:54" hidden="1" x14ac:dyDescent="0.25">
      <c r="A147" s="120" t="s">
        <v>1520</v>
      </c>
      <c r="B147" s="167" t="s">
        <v>1404</v>
      </c>
      <c r="C147" s="156" t="str">
        <f t="shared" si="16"/>
        <v>100.11</v>
      </c>
      <c r="D147" s="156" t="str">
        <f t="shared" si="17"/>
        <v>210</v>
      </c>
      <c r="E147" s="157" t="str">
        <f t="shared" si="18"/>
        <v>5000.03</v>
      </c>
      <c r="F147" s="157">
        <f>VLOOKUP(E147,'Projections Cheat Sheet'!$A$3:$B$536,2,FALSE)</f>
        <v>1</v>
      </c>
      <c r="G147" s="157" t="str">
        <f>VLOOKUP(F147,'Projections Cheat Sheet'!$B$8:$C$196,2,FALSE)</f>
        <v>salary</v>
      </c>
      <c r="H147" s="157" t="s">
        <v>1399</v>
      </c>
      <c r="I147" s="179">
        <f>IFERROR(VLOOKUP(A147,[3]rptBudgetaryBudgetCrossOrganiza!$A$2:$M$411,5,FALSE),"0")</f>
        <v>175000</v>
      </c>
      <c r="J147" s="179">
        <f>IFERROR(VLOOKUP(A147,[3]rptBudgetaryBudgetCrossOrganiza!$A$2:$M$411,7,FALSE),"0")</f>
        <v>175000</v>
      </c>
      <c r="K147" s="195"/>
      <c r="L147" s="179"/>
      <c r="M147" s="179"/>
      <c r="N147" s="179">
        <f>IFERROR(VLOOKUP(A147,[3]rptBudgetaryBudgetCrossOrganiza!$A$2:$M$411,10,FALSE),"0")</f>
        <v>145442.31</v>
      </c>
      <c r="O147" s="179">
        <v>145442.31</v>
      </c>
      <c r="P147" s="158">
        <f t="shared" si="19"/>
        <v>-29557.690000000002</v>
      </c>
      <c r="R147" s="159">
        <v>125000</v>
      </c>
      <c r="S147" s="159">
        <v>125000</v>
      </c>
      <c r="T147" s="168"/>
      <c r="U147" s="168"/>
      <c r="V147" s="168"/>
      <c r="W147" s="159">
        <v>347994.02</v>
      </c>
      <c r="X147" s="159">
        <v>347994.02</v>
      </c>
      <c r="Y147" s="160">
        <f t="shared" si="20"/>
        <v>222994.02000000002</v>
      </c>
      <c r="AA147" s="161">
        <v>125000</v>
      </c>
      <c r="AB147" s="161">
        <v>125000</v>
      </c>
      <c r="AC147" s="169"/>
      <c r="AD147" s="169"/>
      <c r="AE147" s="169"/>
      <c r="AF147" s="161">
        <v>239509.55</v>
      </c>
      <c r="AG147" s="161">
        <v>239509.55</v>
      </c>
      <c r="AH147" s="163">
        <f t="shared" si="21"/>
        <v>114509.54999999999</v>
      </c>
      <c r="AJ147" s="164">
        <v>128750</v>
      </c>
      <c r="AK147" s="164">
        <v>128750</v>
      </c>
      <c r="AL147" s="164">
        <v>250000</v>
      </c>
      <c r="AM147" s="165">
        <f>IFERROR(VLOOKUP(A147,[4]rptBudgetaryBudgetCrossOrganiza!$A$384:$O$794,13,FALSE),"0")</f>
        <v>72405.259999999995</v>
      </c>
      <c r="AN147" s="170"/>
      <c r="AO147" s="170"/>
      <c r="AP147" s="171"/>
      <c r="AQ147" s="164"/>
      <c r="AR147" s="166">
        <f t="shared" si="22"/>
        <v>-128750</v>
      </c>
      <c r="AS147" s="205"/>
      <c r="AT147" s="172"/>
      <c r="AU147" s="173">
        <f>IFERROR(VLOOKUP(A147,#REF!,36,FALSE),0)</f>
        <v>0</v>
      </c>
      <c r="AV147" s="174"/>
      <c r="AW147" s="174"/>
      <c r="AX147" s="174"/>
      <c r="AY147" s="174"/>
      <c r="AZ147" s="174"/>
      <c r="BA147" s="174"/>
      <c r="BB147" s="176">
        <f t="shared" si="23"/>
        <v>0</v>
      </c>
    </row>
    <row r="148" spans="1:54" hidden="1" x14ac:dyDescent="0.25">
      <c r="A148" s="120" t="s">
        <v>1528</v>
      </c>
      <c r="B148" s="167" t="s">
        <v>1405</v>
      </c>
      <c r="C148" s="156" t="str">
        <f t="shared" si="16"/>
        <v>100.11</v>
      </c>
      <c r="D148" s="156" t="str">
        <f t="shared" si="17"/>
        <v>210</v>
      </c>
      <c r="E148" s="157" t="str">
        <f t="shared" si="18"/>
        <v>5000.04</v>
      </c>
      <c r="F148" s="157">
        <f>VLOOKUP(E148,'Projections Cheat Sheet'!$A$3:$B$536,2,FALSE)</f>
        <v>1</v>
      </c>
      <c r="G148" s="157" t="str">
        <f>VLOOKUP(F148,'Projections Cheat Sheet'!$B$8:$C$196,2,FALSE)</f>
        <v>salary</v>
      </c>
      <c r="H148" s="157" t="s">
        <v>1399</v>
      </c>
      <c r="I148" s="179">
        <f>IFERROR(VLOOKUP(A148,[3]rptBudgetaryBudgetCrossOrganiza!$A$2:$M$411,5,FALSE),"0")</f>
        <v>2650</v>
      </c>
      <c r="J148" s="179">
        <f>IFERROR(VLOOKUP(A148,[3]rptBudgetaryBudgetCrossOrganiza!$A$2:$M$411,7,FALSE),"0")</f>
        <v>2650</v>
      </c>
      <c r="K148" s="195"/>
      <c r="L148" s="179"/>
      <c r="M148" s="179"/>
      <c r="N148" s="179">
        <f>IFERROR(VLOOKUP(A148,[3]rptBudgetaryBudgetCrossOrganiza!$A$2:$M$411,10,FALSE),"0")</f>
        <v>613.74</v>
      </c>
      <c r="O148" s="179">
        <v>613.74</v>
      </c>
      <c r="P148" s="158">
        <f t="shared" si="19"/>
        <v>-2036.26</v>
      </c>
      <c r="R148" s="159">
        <v>5700</v>
      </c>
      <c r="S148" s="159">
        <v>5700</v>
      </c>
      <c r="T148" s="168"/>
      <c r="U148" s="168"/>
      <c r="V148" s="168"/>
      <c r="W148" s="159">
        <v>3326.35</v>
      </c>
      <c r="X148" s="159">
        <v>3326.35</v>
      </c>
      <c r="Y148" s="160">
        <f t="shared" si="20"/>
        <v>-2373.65</v>
      </c>
      <c r="AA148" s="161">
        <v>5700</v>
      </c>
      <c r="AB148" s="161">
        <v>5700</v>
      </c>
      <c r="AC148" s="169"/>
      <c r="AD148" s="169"/>
      <c r="AE148" s="169"/>
      <c r="AF148" s="161">
        <v>2180.17</v>
      </c>
      <c r="AG148" s="161">
        <v>2180.17</v>
      </c>
      <c r="AH148" s="163">
        <f t="shared" si="21"/>
        <v>-3519.83</v>
      </c>
      <c r="AJ148" s="164">
        <v>5700</v>
      </c>
      <c r="AK148" s="164">
        <v>5700</v>
      </c>
      <c r="AL148" s="164"/>
      <c r="AM148" s="165">
        <f>IFERROR(VLOOKUP(A148,[4]rptBudgetaryBudgetCrossOrganiza!$A$384:$O$794,13,FALSE),"0")</f>
        <v>0</v>
      </c>
      <c r="AN148" s="170"/>
      <c r="AO148" s="170"/>
      <c r="AP148" s="171"/>
      <c r="AQ148" s="164"/>
      <c r="AR148" s="166">
        <f t="shared" si="22"/>
        <v>-5700</v>
      </c>
      <c r="AS148" s="205"/>
      <c r="AT148" s="172"/>
      <c r="AU148" s="173">
        <f>IFERROR(VLOOKUP(A148,#REF!,36,FALSE),0)</f>
        <v>0</v>
      </c>
      <c r="AV148" s="174"/>
      <c r="AW148" s="174"/>
      <c r="AX148" s="174"/>
      <c r="AY148" s="174"/>
      <c r="AZ148" s="174"/>
      <c r="BA148" s="174"/>
      <c r="BB148" s="176">
        <f t="shared" si="23"/>
        <v>0</v>
      </c>
    </row>
    <row r="149" spans="1:54" hidden="1" x14ac:dyDescent="0.25">
      <c r="A149" s="120" t="s">
        <v>1536</v>
      </c>
      <c r="B149" s="167" t="s">
        <v>1406</v>
      </c>
      <c r="C149" s="156" t="str">
        <f t="shared" si="16"/>
        <v>100.11</v>
      </c>
      <c r="D149" s="156" t="str">
        <f t="shared" si="17"/>
        <v>210</v>
      </c>
      <c r="E149" s="157" t="str">
        <f t="shared" si="18"/>
        <v>5000.06</v>
      </c>
      <c r="F149" s="157">
        <f>VLOOKUP(E149,'Projections Cheat Sheet'!$A$3:$B$536,2,FALSE)</f>
        <v>1</v>
      </c>
      <c r="G149" s="157" t="str">
        <f>VLOOKUP(F149,'Projections Cheat Sheet'!$B$8:$C$196,2,FALSE)</f>
        <v>salary</v>
      </c>
      <c r="H149" s="157" t="s">
        <v>1399</v>
      </c>
      <c r="I149" s="179">
        <f>IFERROR(VLOOKUP(A149,[3]rptBudgetaryBudgetCrossOrganiza!$A$2:$M$411,5,FALSE),"0")</f>
        <v>1950</v>
      </c>
      <c r="J149" s="179">
        <f>IFERROR(VLOOKUP(A149,[3]rptBudgetaryBudgetCrossOrganiza!$A$2:$M$411,7,FALSE),"0")</f>
        <v>1950</v>
      </c>
      <c r="K149" s="195"/>
      <c r="L149" s="179"/>
      <c r="M149" s="179"/>
      <c r="N149" s="179">
        <f>IFERROR(VLOOKUP(A149,[3]rptBudgetaryBudgetCrossOrganiza!$A$2:$M$411,10,FALSE),"0")</f>
        <v>1463.83</v>
      </c>
      <c r="O149" s="179">
        <v>1463.83</v>
      </c>
      <c r="P149" s="158">
        <f t="shared" si="19"/>
        <v>-486.17000000000007</v>
      </c>
      <c r="R149" s="159">
        <v>1990</v>
      </c>
      <c r="S149" s="159">
        <v>1990</v>
      </c>
      <c r="T149" s="168"/>
      <c r="U149" s="168"/>
      <c r="V149" s="168"/>
      <c r="W149" s="159">
        <v>337.72</v>
      </c>
      <c r="X149" s="159">
        <v>337.72</v>
      </c>
      <c r="Y149" s="160">
        <f t="shared" si="20"/>
        <v>-1652.28</v>
      </c>
      <c r="AA149" s="161">
        <v>0</v>
      </c>
      <c r="AB149" s="161">
        <v>0</v>
      </c>
      <c r="AC149" s="169"/>
      <c r="AD149" s="169"/>
      <c r="AE149" s="169"/>
      <c r="AF149" s="161">
        <v>128.65</v>
      </c>
      <c r="AG149" s="161">
        <v>128.65</v>
      </c>
      <c r="AH149" s="163">
        <f t="shared" si="21"/>
        <v>128.65</v>
      </c>
      <c r="AJ149" s="164">
        <v>0</v>
      </c>
      <c r="AK149" s="164">
        <v>0</v>
      </c>
      <c r="AL149" s="164"/>
      <c r="AM149" s="165">
        <f>IFERROR(VLOOKUP(A149,[4]rptBudgetaryBudgetCrossOrganiza!$A$384:$O$794,13,FALSE),"0")</f>
        <v>0</v>
      </c>
      <c r="AN149" s="170"/>
      <c r="AO149" s="170"/>
      <c r="AP149" s="171"/>
      <c r="AQ149" s="164"/>
      <c r="AR149" s="166">
        <f t="shared" si="22"/>
        <v>0</v>
      </c>
      <c r="AS149" s="205"/>
      <c r="AT149" s="172"/>
      <c r="AU149" s="173">
        <f>IFERROR(VLOOKUP(A149,#REF!,36,FALSE),0)</f>
        <v>0</v>
      </c>
      <c r="AV149" s="174"/>
      <c r="AW149" s="174"/>
      <c r="AX149" s="174"/>
      <c r="AY149" s="174"/>
      <c r="AZ149" s="174"/>
      <c r="BA149" s="174"/>
      <c r="BB149" s="176">
        <f t="shared" si="23"/>
        <v>0</v>
      </c>
    </row>
    <row r="150" spans="1:54" hidden="1" x14ac:dyDescent="0.25">
      <c r="A150" s="120" t="s">
        <v>1543</v>
      </c>
      <c r="B150" s="167" t="s">
        <v>1407</v>
      </c>
      <c r="C150" s="156" t="str">
        <f t="shared" si="16"/>
        <v>100.11</v>
      </c>
      <c r="D150" s="156" t="str">
        <f t="shared" si="17"/>
        <v>210</v>
      </c>
      <c r="E150" s="157" t="str">
        <f t="shared" si="18"/>
        <v>5000.07</v>
      </c>
      <c r="F150" s="157">
        <f>VLOOKUP(E150,'Projections Cheat Sheet'!$A$3:$B$536,2,FALSE)</f>
        <v>1</v>
      </c>
      <c r="G150" s="157" t="str">
        <f>VLOOKUP(F150,'Projections Cheat Sheet'!$B$8:$C$196,2,FALSE)</f>
        <v>salary</v>
      </c>
      <c r="H150" s="157" t="s">
        <v>1399</v>
      </c>
      <c r="I150" s="179">
        <f>IFERROR(VLOOKUP(A150,[3]rptBudgetaryBudgetCrossOrganiza!$A$2:$M$411,5,FALSE),"0")</f>
        <v>0</v>
      </c>
      <c r="J150" s="179">
        <f>IFERROR(VLOOKUP(A150,[3]rptBudgetaryBudgetCrossOrganiza!$A$2:$M$411,7,FALSE),"0")</f>
        <v>0</v>
      </c>
      <c r="K150" s="195"/>
      <c r="L150" s="179"/>
      <c r="M150" s="179"/>
      <c r="N150" s="179">
        <f>IFERROR(VLOOKUP(A150,[3]rptBudgetaryBudgetCrossOrganiza!$A$2:$M$411,10,FALSE),"0")</f>
        <v>0</v>
      </c>
      <c r="O150" s="179">
        <v>0</v>
      </c>
      <c r="P150" s="158">
        <f t="shared" si="19"/>
        <v>0</v>
      </c>
      <c r="R150" s="159">
        <v>0</v>
      </c>
      <c r="S150" s="159">
        <v>0</v>
      </c>
      <c r="T150" s="168"/>
      <c r="U150" s="168"/>
      <c r="V150" s="168"/>
      <c r="W150" s="159">
        <v>0</v>
      </c>
      <c r="X150" s="159">
        <v>0</v>
      </c>
      <c r="Y150" s="160">
        <f t="shared" si="20"/>
        <v>0</v>
      </c>
      <c r="AA150" s="161">
        <v>0</v>
      </c>
      <c r="AB150" s="161">
        <v>0</v>
      </c>
      <c r="AC150" s="169"/>
      <c r="AD150" s="169"/>
      <c r="AE150" s="169"/>
      <c r="AF150" s="161">
        <v>0</v>
      </c>
      <c r="AG150" s="161">
        <v>0</v>
      </c>
      <c r="AH150" s="163">
        <f t="shared" si="21"/>
        <v>0</v>
      </c>
      <c r="AJ150" s="164">
        <v>0</v>
      </c>
      <c r="AK150" s="164">
        <v>0</v>
      </c>
      <c r="AL150" s="164"/>
      <c r="AM150" s="165">
        <f>IFERROR(VLOOKUP(A150,[4]rptBudgetaryBudgetCrossOrganiza!$A$384:$O$794,13,FALSE),"0")</f>
        <v>0</v>
      </c>
      <c r="AN150" s="170"/>
      <c r="AO150" s="170"/>
      <c r="AP150" s="171"/>
      <c r="AQ150" s="164"/>
      <c r="AR150" s="166">
        <f t="shared" si="22"/>
        <v>0</v>
      </c>
      <c r="AS150" s="205"/>
      <c r="AT150" s="172"/>
      <c r="AU150" s="173">
        <f>IFERROR(VLOOKUP(A150,#REF!,36,FALSE),0)</f>
        <v>0</v>
      </c>
      <c r="AV150" s="174"/>
      <c r="AW150" s="174"/>
      <c r="AX150" s="174"/>
      <c r="AY150" s="174"/>
      <c r="AZ150" s="174"/>
      <c r="BA150" s="174"/>
      <c r="BB150" s="176">
        <f t="shared" si="23"/>
        <v>0</v>
      </c>
    </row>
    <row r="151" spans="1:54" hidden="1" x14ac:dyDescent="0.25">
      <c r="A151" s="120" t="s">
        <v>1549</v>
      </c>
      <c r="B151" s="167" t="s">
        <v>1388</v>
      </c>
      <c r="C151" s="156" t="str">
        <f t="shared" si="16"/>
        <v>100.11</v>
      </c>
      <c r="D151" s="156" t="str">
        <f t="shared" si="17"/>
        <v>210</v>
      </c>
      <c r="E151" s="157" t="str">
        <f t="shared" si="18"/>
        <v>5000.08</v>
      </c>
      <c r="F151" s="157">
        <f>VLOOKUP(E151,'Projections Cheat Sheet'!$A$3:$B$536,2,FALSE)</f>
        <v>1</v>
      </c>
      <c r="G151" s="157" t="str">
        <f>VLOOKUP(F151,'Projections Cheat Sheet'!$B$8:$C$196,2,FALSE)</f>
        <v>salary</v>
      </c>
      <c r="H151" s="157" t="s">
        <v>1399</v>
      </c>
      <c r="I151" s="179">
        <f>IFERROR(VLOOKUP(A151,[3]rptBudgetaryBudgetCrossOrganiza!$A$2:$M$411,5,FALSE),"0")</f>
        <v>30390</v>
      </c>
      <c r="J151" s="179">
        <f>IFERROR(VLOOKUP(A151,[3]rptBudgetaryBudgetCrossOrganiza!$A$2:$M$411,7,FALSE),"0")</f>
        <v>30390</v>
      </c>
      <c r="K151" s="195"/>
      <c r="L151" s="179"/>
      <c r="M151" s="179"/>
      <c r="N151" s="179">
        <f>IFERROR(VLOOKUP(A151,[3]rptBudgetaryBudgetCrossOrganiza!$A$2:$M$411,10,FALSE),"0")</f>
        <v>23214.66</v>
      </c>
      <c r="O151" s="179">
        <v>23214.66</v>
      </c>
      <c r="P151" s="158">
        <f t="shared" si="19"/>
        <v>-7175.34</v>
      </c>
      <c r="R151" s="159">
        <v>36350</v>
      </c>
      <c r="S151" s="159">
        <v>36350</v>
      </c>
      <c r="T151" s="168"/>
      <c r="U151" s="168"/>
      <c r="V151" s="168"/>
      <c r="W151" s="159">
        <v>40029.910000000003</v>
      </c>
      <c r="X151" s="159">
        <v>40029.910000000003</v>
      </c>
      <c r="Y151" s="160">
        <f t="shared" si="20"/>
        <v>3679.9100000000035</v>
      </c>
      <c r="AA151" s="161">
        <v>35900</v>
      </c>
      <c r="AB151" s="161">
        <v>35900</v>
      </c>
      <c r="AC151" s="169"/>
      <c r="AD151" s="169"/>
      <c r="AE151" s="169"/>
      <c r="AF151" s="161">
        <v>28942.52</v>
      </c>
      <c r="AG151" s="161">
        <v>28942.52</v>
      </c>
      <c r="AH151" s="163">
        <f t="shared" si="21"/>
        <v>-6957.48</v>
      </c>
      <c r="AJ151" s="164">
        <v>36977</v>
      </c>
      <c r="AK151" s="164">
        <v>36977</v>
      </c>
      <c r="AL151" s="164"/>
      <c r="AM151" s="165">
        <f>IFERROR(VLOOKUP(A151,[4]rptBudgetaryBudgetCrossOrganiza!$A$384:$O$794,13,FALSE),"0")</f>
        <v>9906.75</v>
      </c>
      <c r="AN151" s="170"/>
      <c r="AO151" s="170"/>
      <c r="AP151" s="171"/>
      <c r="AQ151" s="164"/>
      <c r="AR151" s="166">
        <f t="shared" si="22"/>
        <v>-36977</v>
      </c>
      <c r="AS151" s="205"/>
      <c r="AT151" s="172"/>
      <c r="AU151" s="173">
        <f>IFERROR(VLOOKUP(A151,#REF!,36,FALSE),0)</f>
        <v>0</v>
      </c>
      <c r="AV151" s="174"/>
      <c r="AW151" s="174"/>
      <c r="AX151" s="174"/>
      <c r="AY151" s="174"/>
      <c r="AZ151" s="174"/>
      <c r="BA151" s="174"/>
      <c r="BB151" s="176">
        <f t="shared" si="23"/>
        <v>0</v>
      </c>
    </row>
    <row r="152" spans="1:54" hidden="1" x14ac:dyDescent="0.25">
      <c r="A152" s="120" t="s">
        <v>1556</v>
      </c>
      <c r="B152" s="167" t="s">
        <v>1408</v>
      </c>
      <c r="C152" s="156" t="str">
        <f t="shared" si="16"/>
        <v>100.11</v>
      </c>
      <c r="D152" s="156" t="str">
        <f t="shared" si="17"/>
        <v>210</v>
      </c>
      <c r="E152" s="157" t="str">
        <f t="shared" si="18"/>
        <v>5000.09</v>
      </c>
      <c r="F152" s="157">
        <f>VLOOKUP(E152,'Projections Cheat Sheet'!$A$3:$B$536,2,FALSE)</f>
        <v>1</v>
      </c>
      <c r="G152" s="157" t="str">
        <f>VLOOKUP(F152,'Projections Cheat Sheet'!$B$8:$C$196,2,FALSE)</f>
        <v>salary</v>
      </c>
      <c r="H152" s="157" t="s">
        <v>1399</v>
      </c>
      <c r="I152" s="179">
        <f>IFERROR(VLOOKUP(A152,[3]rptBudgetaryBudgetCrossOrganiza!$A$2:$M$411,5,FALSE),"0")</f>
        <v>0</v>
      </c>
      <c r="J152" s="179">
        <f>IFERROR(VLOOKUP(A152,[3]rptBudgetaryBudgetCrossOrganiza!$A$2:$M$411,7,FALSE),"0")</f>
        <v>0</v>
      </c>
      <c r="K152" s="195"/>
      <c r="L152" s="179"/>
      <c r="M152" s="179"/>
      <c r="N152" s="179">
        <f>IFERROR(VLOOKUP(A152,[3]rptBudgetaryBudgetCrossOrganiza!$A$2:$M$411,10,FALSE),"0")</f>
        <v>0</v>
      </c>
      <c r="O152" s="179">
        <v>0</v>
      </c>
      <c r="P152" s="158">
        <f t="shared" si="19"/>
        <v>0</v>
      </c>
      <c r="R152" s="159">
        <v>0</v>
      </c>
      <c r="S152" s="159">
        <v>0</v>
      </c>
      <c r="T152" s="168"/>
      <c r="U152" s="168"/>
      <c r="V152" s="168"/>
      <c r="W152" s="159">
        <v>0</v>
      </c>
      <c r="X152" s="159">
        <v>0</v>
      </c>
      <c r="Y152" s="160">
        <f t="shared" si="20"/>
        <v>0</v>
      </c>
      <c r="AA152" s="161">
        <v>0</v>
      </c>
      <c r="AB152" s="161">
        <v>0</v>
      </c>
      <c r="AC152" s="169"/>
      <c r="AD152" s="169"/>
      <c r="AE152" s="169"/>
      <c r="AF152" s="161">
        <v>0</v>
      </c>
      <c r="AG152" s="161">
        <v>0</v>
      </c>
      <c r="AH152" s="163">
        <f t="shared" si="21"/>
        <v>0</v>
      </c>
      <c r="AJ152" s="164">
        <v>0</v>
      </c>
      <c r="AK152" s="164">
        <v>0</v>
      </c>
      <c r="AL152" s="164"/>
      <c r="AM152" s="165">
        <f>IFERROR(VLOOKUP(A152,[4]rptBudgetaryBudgetCrossOrganiza!$A$384:$O$794,13,FALSE),"0")</f>
        <v>0</v>
      </c>
      <c r="AN152" s="170"/>
      <c r="AO152" s="170"/>
      <c r="AP152" s="171"/>
      <c r="AQ152" s="164"/>
      <c r="AR152" s="166">
        <f t="shared" si="22"/>
        <v>0</v>
      </c>
      <c r="AS152" s="205"/>
      <c r="AT152" s="172"/>
      <c r="AU152" s="173">
        <f>IFERROR(VLOOKUP(A152,#REF!,36,FALSE),0)</f>
        <v>0</v>
      </c>
      <c r="AV152" s="174"/>
      <c r="AW152" s="174"/>
      <c r="AX152" s="174"/>
      <c r="AY152" s="174"/>
      <c r="AZ152" s="174"/>
      <c r="BA152" s="174"/>
      <c r="BB152" s="176">
        <f t="shared" si="23"/>
        <v>0</v>
      </c>
    </row>
    <row r="153" spans="1:54" hidden="1" x14ac:dyDescent="0.25">
      <c r="A153" s="120" t="s">
        <v>1559</v>
      </c>
      <c r="B153" s="167" t="s">
        <v>1409</v>
      </c>
      <c r="C153" s="156" t="str">
        <f t="shared" si="16"/>
        <v>100.11</v>
      </c>
      <c r="D153" s="156" t="str">
        <f t="shared" si="17"/>
        <v>210</v>
      </c>
      <c r="E153" s="157" t="str">
        <f t="shared" si="18"/>
        <v>5000.10</v>
      </c>
      <c r="F153" s="157">
        <f>VLOOKUP(E153,'Projections Cheat Sheet'!$A$3:$B$536,2,FALSE)</f>
        <v>1</v>
      </c>
      <c r="G153" s="157" t="str">
        <f>VLOOKUP(F153,'Projections Cheat Sheet'!$B$8:$C$196,2,FALSE)</f>
        <v>salary</v>
      </c>
      <c r="H153" s="157" t="s">
        <v>1399</v>
      </c>
      <c r="I153" s="179">
        <f>IFERROR(VLOOKUP(A153,[3]rptBudgetaryBudgetCrossOrganiza!$A$2:$M$411,5,FALSE),"0")</f>
        <v>0</v>
      </c>
      <c r="J153" s="179">
        <f>IFERROR(VLOOKUP(A153,[3]rptBudgetaryBudgetCrossOrganiza!$A$2:$M$411,7,FALSE),"0")</f>
        <v>0</v>
      </c>
      <c r="K153" s="195"/>
      <c r="L153" s="179"/>
      <c r="M153" s="179"/>
      <c r="N153" s="179">
        <f>IFERROR(VLOOKUP(A153,[3]rptBudgetaryBudgetCrossOrganiza!$A$2:$M$411,10,FALSE),"0")</f>
        <v>0</v>
      </c>
      <c r="O153" s="179">
        <v>0</v>
      </c>
      <c r="P153" s="158">
        <f t="shared" si="19"/>
        <v>0</v>
      </c>
      <c r="R153" s="159">
        <v>0</v>
      </c>
      <c r="S153" s="159">
        <v>0</v>
      </c>
      <c r="T153" s="168"/>
      <c r="U153" s="168"/>
      <c r="V153" s="168"/>
      <c r="W153" s="159">
        <v>0</v>
      </c>
      <c r="X153" s="159">
        <v>0</v>
      </c>
      <c r="Y153" s="160">
        <f t="shared" si="20"/>
        <v>0</v>
      </c>
      <c r="AA153" s="161">
        <v>0</v>
      </c>
      <c r="AB153" s="161">
        <v>0</v>
      </c>
      <c r="AC153" s="169"/>
      <c r="AD153" s="169"/>
      <c r="AE153" s="169"/>
      <c r="AF153" s="161">
        <v>0</v>
      </c>
      <c r="AG153" s="161">
        <v>0</v>
      </c>
      <c r="AH153" s="163">
        <f t="shared" si="21"/>
        <v>0</v>
      </c>
      <c r="AJ153" s="164">
        <v>0</v>
      </c>
      <c r="AK153" s="164">
        <v>0</v>
      </c>
      <c r="AL153" s="164"/>
      <c r="AM153" s="165">
        <f>IFERROR(VLOOKUP(A153,[4]rptBudgetaryBudgetCrossOrganiza!$A$384:$O$794,13,FALSE),"0")</f>
        <v>0</v>
      </c>
      <c r="AN153" s="170"/>
      <c r="AO153" s="170"/>
      <c r="AP153" s="171"/>
      <c r="AQ153" s="164"/>
      <c r="AR153" s="166">
        <f t="shared" si="22"/>
        <v>0</v>
      </c>
      <c r="AS153" s="205"/>
      <c r="AT153" s="172"/>
      <c r="AU153" s="173">
        <f>IFERROR(VLOOKUP(A153,#REF!,36,FALSE),0)</f>
        <v>0</v>
      </c>
      <c r="AV153" s="174"/>
      <c r="AW153" s="174"/>
      <c r="AX153" s="174"/>
      <c r="AY153" s="174"/>
      <c r="AZ153" s="174"/>
      <c r="BA153" s="174"/>
      <c r="BB153" s="176">
        <f t="shared" si="23"/>
        <v>0</v>
      </c>
    </row>
    <row r="154" spans="1:54" hidden="1" x14ac:dyDescent="0.25">
      <c r="A154" s="120" t="s">
        <v>1567</v>
      </c>
      <c r="B154" s="196" t="s">
        <v>1410</v>
      </c>
      <c r="C154" s="156" t="str">
        <f t="shared" si="16"/>
        <v>100.11</v>
      </c>
      <c r="D154" s="156" t="str">
        <f t="shared" si="17"/>
        <v>210</v>
      </c>
      <c r="E154" s="157" t="str">
        <f t="shared" si="18"/>
        <v>5000.11</v>
      </c>
      <c r="F154" s="157">
        <f>VLOOKUP(E154,'Projections Cheat Sheet'!$A$3:$B$536,2,FALSE)</f>
        <v>1</v>
      </c>
      <c r="G154" s="157" t="str">
        <f>VLOOKUP(F154,'Projections Cheat Sheet'!$B$8:$C$196,2,FALSE)</f>
        <v>salary</v>
      </c>
      <c r="H154" s="157" t="s">
        <v>1399</v>
      </c>
      <c r="I154" s="179">
        <f>IFERROR(VLOOKUP(A154,[3]rptBudgetaryBudgetCrossOrganiza!$A$2:$M$411,5,FALSE),"0")</f>
        <v>0</v>
      </c>
      <c r="J154" s="179">
        <f>IFERROR(VLOOKUP(A154,[3]rptBudgetaryBudgetCrossOrganiza!$A$2:$M$411,7,FALSE),"0")</f>
        <v>0</v>
      </c>
      <c r="K154" s="195"/>
      <c r="L154" s="179"/>
      <c r="M154" s="179"/>
      <c r="N154" s="179">
        <f>IFERROR(VLOOKUP(A154,[3]rptBudgetaryBudgetCrossOrganiza!$A$2:$M$411,10,FALSE),"0")</f>
        <v>0</v>
      </c>
      <c r="O154" s="179">
        <v>0</v>
      </c>
      <c r="P154" s="158"/>
      <c r="R154" s="159">
        <v>0</v>
      </c>
      <c r="S154" s="159">
        <v>0</v>
      </c>
      <c r="T154" s="168"/>
      <c r="U154" s="168"/>
      <c r="V154" s="168"/>
      <c r="W154" s="159">
        <v>110.88</v>
      </c>
      <c r="X154" s="159">
        <v>110.88</v>
      </c>
      <c r="Y154" s="160"/>
      <c r="AA154" s="161">
        <v>0</v>
      </c>
      <c r="AB154" s="161">
        <v>0</v>
      </c>
      <c r="AC154" s="169"/>
      <c r="AD154" s="169"/>
      <c r="AE154" s="169"/>
      <c r="AF154" s="161">
        <v>22710</v>
      </c>
      <c r="AG154" s="161">
        <v>22710</v>
      </c>
      <c r="AH154" s="163"/>
      <c r="AJ154" s="164">
        <v>0</v>
      </c>
      <c r="AK154" s="164">
        <v>0</v>
      </c>
      <c r="AL154" s="164"/>
      <c r="AM154" s="165">
        <f>IFERROR(VLOOKUP(A154,[4]rptBudgetaryBudgetCrossOrganiza!$A$384:$O$794,13,FALSE),"0")</f>
        <v>0</v>
      </c>
      <c r="AN154" s="170"/>
      <c r="AO154" s="170"/>
      <c r="AP154" s="171"/>
      <c r="AQ154" s="164"/>
      <c r="AR154" s="166"/>
      <c r="AS154" s="205"/>
      <c r="AT154" s="172"/>
      <c r="AU154" s="173"/>
      <c r="AV154" s="174"/>
      <c r="AW154" s="174"/>
      <c r="AX154" s="174"/>
      <c r="AY154" s="174"/>
      <c r="AZ154" s="174"/>
      <c r="BA154" s="174"/>
      <c r="BB154" s="176"/>
    </row>
    <row r="155" spans="1:54" hidden="1" x14ac:dyDescent="0.25">
      <c r="A155" s="120" t="s">
        <v>1575</v>
      </c>
      <c r="B155" s="177" t="s">
        <v>1411</v>
      </c>
      <c r="C155" s="156" t="str">
        <f t="shared" si="16"/>
        <v>100.11</v>
      </c>
      <c r="D155" s="156" t="str">
        <f t="shared" si="17"/>
        <v>210</v>
      </c>
      <c r="E155" s="157" t="str">
        <f t="shared" si="18"/>
        <v>5000.12</v>
      </c>
      <c r="F155" s="157">
        <f>VLOOKUP(E155,'Projections Cheat Sheet'!$A$3:$B$536,2,FALSE)</f>
        <v>1</v>
      </c>
      <c r="G155" s="157" t="str">
        <f>VLOOKUP(F155,'Projections Cheat Sheet'!$B$8:$C$196,2,FALSE)</f>
        <v>salary</v>
      </c>
      <c r="H155" s="157" t="s">
        <v>1399</v>
      </c>
      <c r="I155" s="179">
        <f>IFERROR(VLOOKUP(A155,[3]rptBudgetaryBudgetCrossOrganiza!$A$2:$M$411,5,FALSE),"0")</f>
        <v>0</v>
      </c>
      <c r="J155" s="179">
        <f>IFERROR(VLOOKUP(A155,[3]rptBudgetaryBudgetCrossOrganiza!$A$2:$M$411,7,FALSE),"0")</f>
        <v>0</v>
      </c>
      <c r="K155" s="195"/>
      <c r="L155" s="179"/>
      <c r="M155" s="179"/>
      <c r="N155" s="179">
        <f>IFERROR(VLOOKUP(A155,[3]rptBudgetaryBudgetCrossOrganiza!$A$2:$M$411,10,FALSE),"0")</f>
        <v>0</v>
      </c>
      <c r="O155" s="179">
        <v>0</v>
      </c>
      <c r="P155" s="158"/>
      <c r="R155" s="159">
        <v>0</v>
      </c>
      <c r="S155" s="159">
        <v>0</v>
      </c>
      <c r="T155" s="168"/>
      <c r="U155" s="168"/>
      <c r="V155" s="168"/>
      <c r="W155" s="159">
        <v>0</v>
      </c>
      <c r="X155" s="159">
        <v>0</v>
      </c>
      <c r="Y155" s="160"/>
      <c r="AA155" s="161">
        <v>0</v>
      </c>
      <c r="AB155" s="161">
        <v>0</v>
      </c>
      <c r="AC155" s="169"/>
      <c r="AD155" s="169"/>
      <c r="AE155" s="169"/>
      <c r="AF155" s="161">
        <v>0</v>
      </c>
      <c r="AG155" s="161">
        <v>0</v>
      </c>
      <c r="AH155" s="163"/>
      <c r="AJ155" s="164">
        <v>0</v>
      </c>
      <c r="AK155" s="164">
        <v>0</v>
      </c>
      <c r="AL155" s="164"/>
      <c r="AM155" s="165">
        <f>IFERROR(VLOOKUP(A155,[4]rptBudgetaryBudgetCrossOrganiza!$A$384:$O$794,13,FALSE),"0")</f>
        <v>0</v>
      </c>
      <c r="AN155" s="170"/>
      <c r="AO155" s="170"/>
      <c r="AP155" s="171"/>
      <c r="AQ155" s="164"/>
      <c r="AR155" s="166"/>
      <c r="AS155" s="205"/>
      <c r="AT155" s="172"/>
      <c r="AU155" s="173"/>
      <c r="AV155" s="174"/>
      <c r="AW155" s="174"/>
      <c r="AX155" s="174"/>
      <c r="AY155" s="174"/>
      <c r="AZ155" s="174"/>
      <c r="BA155" s="174"/>
      <c r="BB155" s="176"/>
    </row>
    <row r="156" spans="1:54" hidden="1" x14ac:dyDescent="0.25">
      <c r="A156" s="120" t="s">
        <v>1583</v>
      </c>
      <c r="B156" s="177" t="s">
        <v>1412</v>
      </c>
      <c r="C156" s="156" t="str">
        <f t="shared" si="16"/>
        <v>100.11</v>
      </c>
      <c r="D156" s="156" t="str">
        <f t="shared" si="17"/>
        <v>210</v>
      </c>
      <c r="E156" s="157" t="str">
        <f t="shared" si="18"/>
        <v>5000.99</v>
      </c>
      <c r="F156" s="157">
        <f>VLOOKUP(E156,'Projections Cheat Sheet'!$A$3:$B$536,2,FALSE)</f>
        <v>1</v>
      </c>
      <c r="G156" s="157" t="str">
        <f>VLOOKUP(F156,'Projections Cheat Sheet'!$B$8:$C$196,2,FALSE)</f>
        <v>salary</v>
      </c>
      <c r="H156" s="157" t="s">
        <v>1399</v>
      </c>
      <c r="I156" s="179">
        <f>IFERROR(VLOOKUP(A156,[3]rptBudgetaryBudgetCrossOrganiza!$A$2:$M$411,5,FALSE),"0")</f>
        <v>0</v>
      </c>
      <c r="J156" s="179">
        <f>IFERROR(VLOOKUP(A156,[3]rptBudgetaryBudgetCrossOrganiza!$A$2:$M$411,7,FALSE),"0")</f>
        <v>0</v>
      </c>
      <c r="K156" s="195"/>
      <c r="L156" s="179"/>
      <c r="M156" s="179"/>
      <c r="N156" s="179">
        <f>IFERROR(VLOOKUP(A156,[3]rptBudgetaryBudgetCrossOrganiza!$A$2:$M$411,10,FALSE),"0")</f>
        <v>0</v>
      </c>
      <c r="O156" s="179">
        <v>0</v>
      </c>
      <c r="P156" s="158"/>
      <c r="R156" s="159">
        <v>0</v>
      </c>
      <c r="S156" s="159">
        <v>0</v>
      </c>
      <c r="T156" s="168"/>
      <c r="U156" s="168"/>
      <c r="V156" s="168"/>
      <c r="W156" s="159">
        <v>0</v>
      </c>
      <c r="X156" s="159">
        <v>0</v>
      </c>
      <c r="Y156" s="160"/>
      <c r="AA156" s="161">
        <v>0</v>
      </c>
      <c r="AB156" s="161">
        <v>0</v>
      </c>
      <c r="AC156" s="169"/>
      <c r="AD156" s="169"/>
      <c r="AE156" s="169"/>
      <c r="AF156" s="161">
        <v>0</v>
      </c>
      <c r="AG156" s="161">
        <v>0</v>
      </c>
      <c r="AH156" s="163"/>
      <c r="AJ156" s="164">
        <v>0</v>
      </c>
      <c r="AK156" s="164">
        <v>0</v>
      </c>
      <c r="AL156" s="164"/>
      <c r="AM156" s="165">
        <f>IFERROR(VLOOKUP(A156,[4]rptBudgetaryBudgetCrossOrganiza!$A$384:$O$794,13,FALSE),"0")</f>
        <v>0</v>
      </c>
      <c r="AN156" s="170"/>
      <c r="AO156" s="170"/>
      <c r="AP156" s="171"/>
      <c r="AQ156" s="164"/>
      <c r="AR156" s="166"/>
      <c r="AS156" s="205"/>
      <c r="AT156" s="172"/>
      <c r="AU156" s="173"/>
      <c r="AV156" s="174"/>
      <c r="AW156" s="174"/>
      <c r="AX156" s="174"/>
      <c r="AY156" s="174"/>
      <c r="AZ156" s="174"/>
      <c r="BA156" s="174"/>
      <c r="BB156" s="176"/>
    </row>
    <row r="157" spans="1:54" hidden="1" x14ac:dyDescent="0.25">
      <c r="A157" s="120" t="s">
        <v>1592</v>
      </c>
      <c r="B157" s="177" t="s">
        <v>1413</v>
      </c>
      <c r="C157" s="156" t="str">
        <f t="shared" si="16"/>
        <v>100.11</v>
      </c>
      <c r="D157" s="156" t="str">
        <f t="shared" si="17"/>
        <v>210</v>
      </c>
      <c r="E157" s="157" t="str">
        <f t="shared" si="18"/>
        <v>5100.00</v>
      </c>
      <c r="F157" s="157">
        <f>VLOOKUP(E157,'Projections Cheat Sheet'!$A$3:$B$536,2,FALSE)</f>
        <v>1</v>
      </c>
      <c r="G157" s="157" t="str">
        <f>VLOOKUP(F157,'Projections Cheat Sheet'!$B$8:$C$196,2,FALSE)</f>
        <v>salary</v>
      </c>
      <c r="H157" s="157" t="s">
        <v>1399</v>
      </c>
      <c r="I157" s="179">
        <f>IFERROR(VLOOKUP(A157,[3]rptBudgetaryBudgetCrossOrganiza!$A$2:$M$411,5,FALSE),"0")</f>
        <v>259255</v>
      </c>
      <c r="J157" s="179">
        <f>IFERROR(VLOOKUP(A157,[3]rptBudgetaryBudgetCrossOrganiza!$A$2:$M$411,7,FALSE),"0")</f>
        <v>259255</v>
      </c>
      <c r="K157" s="195"/>
      <c r="L157" s="179"/>
      <c r="M157" s="179"/>
      <c r="N157" s="179">
        <f>IFERROR(VLOOKUP(A157,[3]rptBudgetaryBudgetCrossOrganiza!$A$2:$M$411,10,FALSE),"0")</f>
        <v>240787.77</v>
      </c>
      <c r="O157" s="179">
        <v>240787.77</v>
      </c>
      <c r="P157" s="158"/>
      <c r="R157" s="159">
        <v>321495</v>
      </c>
      <c r="S157" s="159">
        <v>321495</v>
      </c>
      <c r="T157" s="168"/>
      <c r="U157" s="168"/>
      <c r="V157" s="168"/>
      <c r="W157" s="159">
        <v>546627.44999999995</v>
      </c>
      <c r="X157" s="159">
        <v>546627.44999999995</v>
      </c>
      <c r="Y157" s="160"/>
      <c r="AA157" s="161">
        <v>580430</v>
      </c>
      <c r="AB157" s="161">
        <v>580430</v>
      </c>
      <c r="AC157" s="169"/>
      <c r="AD157" s="169"/>
      <c r="AE157" s="169"/>
      <c r="AF157" s="161">
        <v>534797.36</v>
      </c>
      <c r="AG157" s="161">
        <v>534797.36</v>
      </c>
      <c r="AH157" s="163"/>
      <c r="AJ157" s="164">
        <v>580430</v>
      </c>
      <c r="AK157" s="164">
        <v>580430</v>
      </c>
      <c r="AL157" s="164"/>
      <c r="AM157" s="165">
        <f>IFERROR(VLOOKUP(A157,[4]rptBudgetaryBudgetCrossOrganiza!$A$384:$O$794,13,FALSE),"0")</f>
        <v>133402.76999999999</v>
      </c>
      <c r="AN157" s="170"/>
      <c r="AO157" s="170"/>
      <c r="AP157" s="171"/>
      <c r="AQ157" s="164"/>
      <c r="AR157" s="166"/>
      <c r="AS157" s="205"/>
      <c r="AT157" s="172"/>
      <c r="AU157" s="173"/>
      <c r="AV157" s="174"/>
      <c r="AW157" s="174"/>
      <c r="AX157" s="174"/>
      <c r="AY157" s="174"/>
      <c r="AZ157" s="174"/>
      <c r="BA157" s="174"/>
      <c r="BB157" s="176"/>
    </row>
    <row r="158" spans="1:54" hidden="1" x14ac:dyDescent="0.25">
      <c r="A158" s="120" t="s">
        <v>1601</v>
      </c>
      <c r="B158" s="177" t="s">
        <v>1414</v>
      </c>
      <c r="C158" s="156" t="str">
        <f t="shared" si="16"/>
        <v>100.11</v>
      </c>
      <c r="D158" s="156" t="str">
        <f t="shared" si="17"/>
        <v>210</v>
      </c>
      <c r="E158" s="157" t="str">
        <f t="shared" si="18"/>
        <v>5100.01</v>
      </c>
      <c r="F158" s="157">
        <f>VLOOKUP(E158,'Projections Cheat Sheet'!$A$3:$B$536,2,FALSE)</f>
        <v>1</v>
      </c>
      <c r="G158" s="157" t="str">
        <f>VLOOKUP(F158,'Projections Cheat Sheet'!$B$8:$C$196,2,FALSE)</f>
        <v>salary</v>
      </c>
      <c r="H158" s="157" t="s">
        <v>1399</v>
      </c>
      <c r="I158" s="179">
        <f>IFERROR(VLOOKUP(A158,[3]rptBudgetaryBudgetCrossOrganiza!$A$2:$M$411,5,FALSE),"0")</f>
        <v>127130</v>
      </c>
      <c r="J158" s="179">
        <f>IFERROR(VLOOKUP(A158,[3]rptBudgetaryBudgetCrossOrganiza!$A$2:$M$411,7,FALSE),"0")</f>
        <v>127130</v>
      </c>
      <c r="K158" s="195"/>
      <c r="L158" s="179"/>
      <c r="M158" s="179"/>
      <c r="N158" s="179">
        <f>IFERROR(VLOOKUP(A158,[3]rptBudgetaryBudgetCrossOrganiza!$A$2:$M$411,10,FALSE),"0")</f>
        <v>118779.15</v>
      </c>
      <c r="O158" s="179">
        <v>118779.15</v>
      </c>
      <c r="P158" s="158"/>
      <c r="R158" s="159">
        <v>137040</v>
      </c>
      <c r="S158" s="159">
        <v>137040</v>
      </c>
      <c r="T158" s="168"/>
      <c r="U158" s="168"/>
      <c r="V158" s="168"/>
      <c r="W158" s="159">
        <v>255661.84</v>
      </c>
      <c r="X158" s="159">
        <v>255661.84</v>
      </c>
      <c r="Y158" s="160"/>
      <c r="AA158" s="161">
        <v>215300</v>
      </c>
      <c r="AB158" s="161">
        <v>215300</v>
      </c>
      <c r="AC158" s="169"/>
      <c r="AD158" s="169"/>
      <c r="AE158" s="169"/>
      <c r="AF158" s="161">
        <v>200396.5</v>
      </c>
      <c r="AG158" s="161">
        <v>200396.5</v>
      </c>
      <c r="AH158" s="163"/>
      <c r="AJ158" s="164">
        <v>215300</v>
      </c>
      <c r="AK158" s="164">
        <v>215300</v>
      </c>
      <c r="AL158" s="164"/>
      <c r="AM158" s="165">
        <f>IFERROR(VLOOKUP(A158,[4]rptBudgetaryBudgetCrossOrganiza!$A$384:$O$794,13,FALSE),"0")</f>
        <v>51865.02</v>
      </c>
      <c r="AN158" s="170"/>
      <c r="AO158" s="170"/>
      <c r="AP158" s="171"/>
      <c r="AQ158" s="164"/>
      <c r="AR158" s="166"/>
      <c r="AS158" s="205"/>
      <c r="AT158" s="172"/>
      <c r="AU158" s="173"/>
      <c r="AV158" s="174"/>
      <c r="AW158" s="174"/>
      <c r="AX158" s="174"/>
      <c r="AY158" s="174"/>
      <c r="AZ158" s="174"/>
      <c r="BA158" s="174"/>
      <c r="BB158" s="176"/>
    </row>
    <row r="159" spans="1:54" hidden="1" x14ac:dyDescent="0.25">
      <c r="A159" s="120" t="s">
        <v>1609</v>
      </c>
      <c r="B159" s="177" t="s">
        <v>1415</v>
      </c>
      <c r="C159" s="156" t="str">
        <f t="shared" si="16"/>
        <v>100.11</v>
      </c>
      <c r="D159" s="156" t="str">
        <f t="shared" si="17"/>
        <v>210</v>
      </c>
      <c r="E159" s="157" t="str">
        <f t="shared" si="18"/>
        <v>5100.02</v>
      </c>
      <c r="F159" s="157">
        <f>VLOOKUP(E159,'Projections Cheat Sheet'!$A$3:$B$536,2,FALSE)</f>
        <v>1</v>
      </c>
      <c r="G159" s="157" t="str">
        <f>VLOOKUP(F159,'Projections Cheat Sheet'!$B$8:$C$196,2,FALSE)</f>
        <v>salary</v>
      </c>
      <c r="H159" s="157" t="s">
        <v>1399</v>
      </c>
      <c r="I159" s="179">
        <f>IFERROR(VLOOKUP(A159,[3]rptBudgetaryBudgetCrossOrganiza!$A$2:$M$411,5,FALSE),"0")</f>
        <v>109200</v>
      </c>
      <c r="J159" s="179">
        <f>IFERROR(VLOOKUP(A159,[3]rptBudgetaryBudgetCrossOrganiza!$A$2:$M$411,7,FALSE),"0")</f>
        <v>109200</v>
      </c>
      <c r="K159" s="195"/>
      <c r="L159" s="179"/>
      <c r="M159" s="179"/>
      <c r="N159" s="179">
        <f>IFERROR(VLOOKUP(A159,[3]rptBudgetaryBudgetCrossOrganiza!$A$2:$M$411,10,FALSE),"0")</f>
        <v>108705</v>
      </c>
      <c r="O159" s="179">
        <v>108705</v>
      </c>
      <c r="P159" s="158"/>
      <c r="R159" s="159">
        <v>142440</v>
      </c>
      <c r="S159" s="159">
        <v>142440</v>
      </c>
      <c r="T159" s="168"/>
      <c r="U159" s="168"/>
      <c r="V159" s="168"/>
      <c r="W159" s="159">
        <v>203166.76</v>
      </c>
      <c r="X159" s="159">
        <v>203166.76</v>
      </c>
      <c r="Y159" s="160"/>
      <c r="AA159" s="161">
        <v>156640</v>
      </c>
      <c r="AB159" s="161">
        <v>156640</v>
      </c>
      <c r="AC159" s="169"/>
      <c r="AD159" s="169"/>
      <c r="AE159" s="169"/>
      <c r="AF159" s="161">
        <v>140838.38</v>
      </c>
      <c r="AG159" s="161">
        <v>140838.38</v>
      </c>
      <c r="AH159" s="163"/>
      <c r="AJ159" s="164">
        <v>156640</v>
      </c>
      <c r="AK159" s="164">
        <v>156640</v>
      </c>
      <c r="AL159" s="164"/>
      <c r="AM159" s="165">
        <f>IFERROR(VLOOKUP(A159,[4]rptBudgetaryBudgetCrossOrganiza!$A$384:$O$794,13,FALSE),"0")</f>
        <v>35161.56</v>
      </c>
      <c r="AN159" s="170"/>
      <c r="AO159" s="170"/>
      <c r="AP159" s="171"/>
      <c r="AQ159" s="164"/>
      <c r="AR159" s="166"/>
      <c r="AS159" s="205"/>
      <c r="AT159" s="172"/>
      <c r="AU159" s="173"/>
      <c r="AV159" s="174"/>
      <c r="AW159" s="174"/>
      <c r="AX159" s="174"/>
      <c r="AY159" s="174"/>
      <c r="AZ159" s="174"/>
      <c r="BA159" s="174"/>
      <c r="BB159" s="176"/>
    </row>
    <row r="160" spans="1:54" hidden="1" x14ac:dyDescent="0.25">
      <c r="A160" s="120" t="s">
        <v>1617</v>
      </c>
      <c r="B160" s="177" t="s">
        <v>1416</v>
      </c>
      <c r="C160" s="156" t="str">
        <f t="shared" si="16"/>
        <v>100.11</v>
      </c>
      <c r="D160" s="156" t="str">
        <f t="shared" si="17"/>
        <v>210</v>
      </c>
      <c r="E160" s="157" t="str">
        <f t="shared" si="18"/>
        <v>5100.03</v>
      </c>
      <c r="F160" s="157">
        <f>VLOOKUP(E160,'Projections Cheat Sheet'!$A$3:$B$536,2,FALSE)</f>
        <v>1</v>
      </c>
      <c r="G160" s="157" t="str">
        <f>VLOOKUP(F160,'Projections Cheat Sheet'!$B$8:$C$196,2,FALSE)</f>
        <v>salary</v>
      </c>
      <c r="H160" s="157" t="s">
        <v>1399</v>
      </c>
      <c r="I160" s="179">
        <f>IFERROR(VLOOKUP(A160,[3]rptBudgetaryBudgetCrossOrganiza!$A$2:$M$411,5,FALSE),"0")</f>
        <v>9935</v>
      </c>
      <c r="J160" s="179">
        <f>IFERROR(VLOOKUP(A160,[3]rptBudgetaryBudgetCrossOrganiza!$A$2:$M$411,7,FALSE),"0")</f>
        <v>9935</v>
      </c>
      <c r="K160" s="195"/>
      <c r="L160" s="179"/>
      <c r="M160" s="179"/>
      <c r="N160" s="179">
        <f>IFERROR(VLOOKUP(A160,[3]rptBudgetaryBudgetCrossOrganiza!$A$2:$M$411,10,FALSE),"0")</f>
        <v>9622.26</v>
      </c>
      <c r="O160" s="179">
        <v>9622.26</v>
      </c>
      <c r="P160" s="158"/>
      <c r="R160" s="159">
        <v>13210</v>
      </c>
      <c r="S160" s="159">
        <v>13210</v>
      </c>
      <c r="T160" s="168"/>
      <c r="U160" s="168"/>
      <c r="V160" s="168"/>
      <c r="W160" s="159">
        <v>20226.34</v>
      </c>
      <c r="X160" s="159">
        <v>20226.34</v>
      </c>
      <c r="Y160" s="160"/>
      <c r="AA160" s="161">
        <v>18270</v>
      </c>
      <c r="AB160" s="161">
        <v>18270</v>
      </c>
      <c r="AC160" s="169"/>
      <c r="AD160" s="169"/>
      <c r="AE160" s="169"/>
      <c r="AF160" s="161">
        <v>16994.13</v>
      </c>
      <c r="AG160" s="161">
        <v>16994.13</v>
      </c>
      <c r="AH160" s="163"/>
      <c r="AJ160" s="164">
        <v>18270</v>
      </c>
      <c r="AK160" s="164">
        <v>18270</v>
      </c>
      <c r="AL160" s="164"/>
      <c r="AM160" s="165">
        <f>IFERROR(VLOOKUP(A160,[4]rptBudgetaryBudgetCrossOrganiza!$A$384:$O$794,13,FALSE),"0")</f>
        <v>3782.22</v>
      </c>
      <c r="AN160" s="170"/>
      <c r="AO160" s="170"/>
      <c r="AP160" s="171"/>
      <c r="AQ160" s="164"/>
      <c r="AR160" s="166"/>
      <c r="AS160" s="205"/>
      <c r="AT160" s="172"/>
      <c r="AU160" s="173"/>
      <c r="AV160" s="174"/>
      <c r="AW160" s="174"/>
      <c r="AX160" s="174"/>
      <c r="AY160" s="174"/>
      <c r="AZ160" s="174"/>
      <c r="BA160" s="174"/>
      <c r="BB160" s="176"/>
    </row>
    <row r="161" spans="1:54" hidden="1" x14ac:dyDescent="0.25">
      <c r="A161" s="120" t="s">
        <v>1625</v>
      </c>
      <c r="B161" s="177" t="s">
        <v>1417</v>
      </c>
      <c r="C161" s="156" t="str">
        <f t="shared" si="16"/>
        <v>100.11</v>
      </c>
      <c r="D161" s="156" t="str">
        <f t="shared" si="17"/>
        <v>210</v>
      </c>
      <c r="E161" s="157" t="str">
        <f t="shared" si="18"/>
        <v>5100.04</v>
      </c>
      <c r="F161" s="157">
        <f>VLOOKUP(E161,'Projections Cheat Sheet'!$A$3:$B$536,2,FALSE)</f>
        <v>1</v>
      </c>
      <c r="G161" s="157" t="str">
        <f>VLOOKUP(F161,'Projections Cheat Sheet'!$B$8:$C$196,2,FALSE)</f>
        <v>salary</v>
      </c>
      <c r="H161" s="157" t="s">
        <v>1399</v>
      </c>
      <c r="I161" s="179">
        <f>IFERROR(VLOOKUP(A161,[3]rptBudgetaryBudgetCrossOrganiza!$A$2:$M$411,5,FALSE),"0")</f>
        <v>1420</v>
      </c>
      <c r="J161" s="179">
        <f>IFERROR(VLOOKUP(A161,[3]rptBudgetaryBudgetCrossOrganiza!$A$2:$M$411,7,FALSE),"0")</f>
        <v>1420</v>
      </c>
      <c r="K161" s="195"/>
      <c r="L161" s="179"/>
      <c r="M161" s="179"/>
      <c r="N161" s="179">
        <f>IFERROR(VLOOKUP(A161,[3]rptBudgetaryBudgetCrossOrganiza!$A$2:$M$411,10,FALSE),"0")</f>
        <v>1408.72</v>
      </c>
      <c r="O161" s="179">
        <v>1408.72</v>
      </c>
      <c r="P161" s="158"/>
      <c r="R161" s="159">
        <v>1770</v>
      </c>
      <c r="S161" s="159">
        <v>1770</v>
      </c>
      <c r="T161" s="168"/>
      <c r="U161" s="168"/>
      <c r="V161" s="168"/>
      <c r="W161" s="159">
        <v>2852.2</v>
      </c>
      <c r="X161" s="159">
        <v>2852.2</v>
      </c>
      <c r="Y161" s="160"/>
      <c r="AA161" s="161">
        <v>2395</v>
      </c>
      <c r="AB161" s="161">
        <v>2395</v>
      </c>
      <c r="AC161" s="169"/>
      <c r="AD161" s="169"/>
      <c r="AE161" s="169"/>
      <c r="AF161" s="161">
        <v>2833.61</v>
      </c>
      <c r="AG161" s="161">
        <v>2833.61</v>
      </c>
      <c r="AH161" s="163"/>
      <c r="AJ161" s="164">
        <v>2395</v>
      </c>
      <c r="AK161" s="164">
        <v>2395</v>
      </c>
      <c r="AL161" s="164"/>
      <c r="AM161" s="165">
        <f>IFERROR(VLOOKUP(A161,[4]rptBudgetaryBudgetCrossOrganiza!$A$384:$O$794,13,FALSE),"0")</f>
        <v>656.04</v>
      </c>
      <c r="AN161" s="170"/>
      <c r="AO161" s="170"/>
      <c r="AP161" s="171"/>
      <c r="AQ161" s="164"/>
      <c r="AR161" s="166"/>
      <c r="AS161" s="205"/>
      <c r="AT161" s="172"/>
      <c r="AU161" s="173"/>
      <c r="AV161" s="174"/>
      <c r="AW161" s="174"/>
      <c r="AX161" s="174"/>
      <c r="AY161" s="174"/>
      <c r="AZ161" s="174"/>
      <c r="BA161" s="174"/>
      <c r="BB161" s="176"/>
    </row>
    <row r="162" spans="1:54" hidden="1" x14ac:dyDescent="0.25">
      <c r="A162" s="120" t="s">
        <v>1633</v>
      </c>
      <c r="B162" s="177" t="s">
        <v>1418</v>
      </c>
      <c r="C162" s="156" t="str">
        <f t="shared" si="16"/>
        <v>100.11</v>
      </c>
      <c r="D162" s="156" t="str">
        <f t="shared" si="17"/>
        <v>210</v>
      </c>
      <c r="E162" s="157" t="str">
        <f t="shared" si="18"/>
        <v>5100.05</v>
      </c>
      <c r="F162" s="157">
        <f>VLOOKUP(E162,'Projections Cheat Sheet'!$A$3:$B$536,2,FALSE)</f>
        <v>1</v>
      </c>
      <c r="G162" s="157" t="str">
        <f>VLOOKUP(F162,'Projections Cheat Sheet'!$B$8:$C$196,2,FALSE)</f>
        <v>salary</v>
      </c>
      <c r="H162" s="157" t="s">
        <v>1399</v>
      </c>
      <c r="I162" s="179">
        <f>IFERROR(VLOOKUP(A162,[3]rptBudgetaryBudgetCrossOrganiza!$A$2:$M$411,5,FALSE),"0")</f>
        <v>210</v>
      </c>
      <c r="J162" s="179">
        <f>IFERROR(VLOOKUP(A162,[3]rptBudgetaryBudgetCrossOrganiza!$A$2:$M$411,7,FALSE),"0")</f>
        <v>210</v>
      </c>
      <c r="K162" s="195"/>
      <c r="L162" s="179"/>
      <c r="M162" s="179"/>
      <c r="N162" s="179">
        <f>IFERROR(VLOOKUP(A162,[3]rptBudgetaryBudgetCrossOrganiza!$A$2:$M$411,10,FALSE),"0")</f>
        <v>179.52</v>
      </c>
      <c r="O162" s="179">
        <v>179.52</v>
      </c>
      <c r="P162" s="158"/>
      <c r="R162" s="159">
        <v>230</v>
      </c>
      <c r="S162" s="159">
        <v>230</v>
      </c>
      <c r="T162" s="168"/>
      <c r="U162" s="168"/>
      <c r="V162" s="168"/>
      <c r="W162" s="159">
        <v>361.56</v>
      </c>
      <c r="X162" s="159">
        <v>361.56</v>
      </c>
      <c r="Y162" s="160"/>
      <c r="AA162" s="161">
        <v>310</v>
      </c>
      <c r="AB162" s="161">
        <v>310</v>
      </c>
      <c r="AC162" s="169"/>
      <c r="AD162" s="169"/>
      <c r="AE162" s="169"/>
      <c r="AF162" s="161">
        <v>258.39999999999998</v>
      </c>
      <c r="AG162" s="161">
        <v>258.39999999999998</v>
      </c>
      <c r="AH162" s="163"/>
      <c r="AJ162" s="164">
        <v>310</v>
      </c>
      <c r="AK162" s="164">
        <v>310</v>
      </c>
      <c r="AL162" s="164"/>
      <c r="AM162" s="165">
        <f>IFERROR(VLOOKUP(A162,[4]rptBudgetaryBudgetCrossOrganiza!$A$384:$O$794,13,FALSE),"0")</f>
        <v>58.27</v>
      </c>
      <c r="AN162" s="170"/>
      <c r="AO162" s="170"/>
      <c r="AP162" s="171"/>
      <c r="AQ162" s="164"/>
      <c r="AR162" s="166"/>
      <c r="AS162" s="205"/>
      <c r="AT162" s="172"/>
      <c r="AU162" s="173"/>
      <c r="AV162" s="174"/>
      <c r="AW162" s="174"/>
      <c r="AX162" s="174"/>
      <c r="AY162" s="174"/>
      <c r="AZ162" s="174"/>
      <c r="BA162" s="174"/>
      <c r="BB162" s="176"/>
    </row>
    <row r="163" spans="1:54" hidden="1" x14ac:dyDescent="0.25">
      <c r="A163" s="120" t="s">
        <v>1641</v>
      </c>
      <c r="B163" s="177" t="s">
        <v>1419</v>
      </c>
      <c r="C163" s="156" t="str">
        <f t="shared" si="16"/>
        <v>100.11</v>
      </c>
      <c r="D163" s="156" t="str">
        <f t="shared" si="17"/>
        <v>210</v>
      </c>
      <c r="E163" s="157" t="str">
        <f t="shared" si="18"/>
        <v>5100.06</v>
      </c>
      <c r="F163" s="157">
        <f>VLOOKUP(E163,'Projections Cheat Sheet'!$A$3:$B$536,2,FALSE)</f>
        <v>1</v>
      </c>
      <c r="G163" s="157" t="str">
        <f>VLOOKUP(F163,'Projections Cheat Sheet'!$B$8:$C$196,2,FALSE)</f>
        <v>salary</v>
      </c>
      <c r="H163" s="157" t="s">
        <v>1399</v>
      </c>
      <c r="I163" s="179">
        <f>IFERROR(VLOOKUP(A163,[3]rptBudgetaryBudgetCrossOrganiza!$A$2:$M$411,5,FALSE),"0")</f>
        <v>19330</v>
      </c>
      <c r="J163" s="179">
        <f>IFERROR(VLOOKUP(A163,[3]rptBudgetaryBudgetCrossOrganiza!$A$2:$M$411,7,FALSE),"0")</f>
        <v>19330</v>
      </c>
      <c r="K163" s="195"/>
      <c r="L163" s="179"/>
      <c r="M163" s="179"/>
      <c r="N163" s="179">
        <f>IFERROR(VLOOKUP(A163,[3]rptBudgetaryBudgetCrossOrganiza!$A$2:$M$411,10,FALSE),"0")</f>
        <v>19330</v>
      </c>
      <c r="O163" s="179">
        <v>19330</v>
      </c>
      <c r="P163" s="158"/>
      <c r="R163" s="159">
        <v>34600</v>
      </c>
      <c r="S163" s="159">
        <v>34600</v>
      </c>
      <c r="T163" s="168"/>
      <c r="U163" s="168"/>
      <c r="V163" s="168"/>
      <c r="W163" s="159">
        <v>34600</v>
      </c>
      <c r="X163" s="159">
        <v>34600</v>
      </c>
      <c r="Y163" s="160"/>
      <c r="AA163" s="161">
        <v>41570</v>
      </c>
      <c r="AB163" s="161">
        <v>41570</v>
      </c>
      <c r="AC163" s="169"/>
      <c r="AD163" s="169"/>
      <c r="AE163" s="169"/>
      <c r="AF163" s="161">
        <v>13856.68</v>
      </c>
      <c r="AG163" s="161">
        <v>13856.68</v>
      </c>
      <c r="AH163" s="163"/>
      <c r="AJ163" s="164">
        <v>41570</v>
      </c>
      <c r="AK163" s="164">
        <v>41570</v>
      </c>
      <c r="AL163" s="164"/>
      <c r="AM163" s="165">
        <f>IFERROR(VLOOKUP(A163,[4]rptBudgetaryBudgetCrossOrganiza!$A$384:$O$794,13,FALSE),"0")</f>
        <v>0</v>
      </c>
      <c r="AN163" s="170"/>
      <c r="AO163" s="170"/>
      <c r="AP163" s="171"/>
      <c r="AQ163" s="164"/>
      <c r="AR163" s="166"/>
      <c r="AS163" s="205"/>
      <c r="AT163" s="172"/>
      <c r="AU163" s="173"/>
      <c r="AV163" s="174"/>
      <c r="AW163" s="174"/>
      <c r="AX163" s="174"/>
      <c r="AY163" s="174"/>
      <c r="AZ163" s="174"/>
      <c r="BA163" s="174"/>
      <c r="BB163" s="176"/>
    </row>
    <row r="164" spans="1:54" hidden="1" x14ac:dyDescent="0.25">
      <c r="A164" s="120" t="s">
        <v>1649</v>
      </c>
      <c r="B164" s="177" t="s">
        <v>1420</v>
      </c>
      <c r="C164" s="156" t="str">
        <f t="shared" si="16"/>
        <v>100.11</v>
      </c>
      <c r="D164" s="156" t="str">
        <f t="shared" si="17"/>
        <v>210</v>
      </c>
      <c r="E164" s="157" t="str">
        <f t="shared" si="18"/>
        <v>5100.07</v>
      </c>
      <c r="F164" s="157">
        <f>VLOOKUP(E164,'Projections Cheat Sheet'!$A$3:$B$536,2,FALSE)</f>
        <v>1</v>
      </c>
      <c r="G164" s="157" t="str">
        <f>VLOOKUP(F164,'Projections Cheat Sheet'!$B$8:$C$196,2,FALSE)</f>
        <v>salary</v>
      </c>
      <c r="H164" s="157" t="s">
        <v>1399</v>
      </c>
      <c r="I164" s="179">
        <f>IFERROR(VLOOKUP(A164,[3]rptBudgetaryBudgetCrossOrganiza!$A$2:$M$411,5,FALSE),"0")</f>
        <v>310</v>
      </c>
      <c r="J164" s="179">
        <f>IFERROR(VLOOKUP(A164,[3]rptBudgetaryBudgetCrossOrganiza!$A$2:$M$411,7,FALSE),"0")</f>
        <v>310</v>
      </c>
      <c r="K164" s="195"/>
      <c r="L164" s="179"/>
      <c r="M164" s="179"/>
      <c r="N164" s="179">
        <f>IFERROR(VLOOKUP(A164,[3]rptBudgetaryBudgetCrossOrganiza!$A$2:$M$411,10,FALSE),"0")</f>
        <v>207.48</v>
      </c>
      <c r="O164" s="179">
        <v>207.48</v>
      </c>
      <c r="P164" s="158"/>
      <c r="R164" s="159">
        <v>460</v>
      </c>
      <c r="S164" s="159">
        <v>460</v>
      </c>
      <c r="T164" s="168"/>
      <c r="U164" s="168"/>
      <c r="V164" s="168"/>
      <c r="W164" s="159">
        <v>415.73</v>
      </c>
      <c r="X164" s="159">
        <v>415.73</v>
      </c>
      <c r="Y164" s="160"/>
      <c r="AA164" s="161">
        <v>420</v>
      </c>
      <c r="AB164" s="161">
        <v>420</v>
      </c>
      <c r="AC164" s="169"/>
      <c r="AD164" s="169"/>
      <c r="AE164" s="169"/>
      <c r="AF164" s="161">
        <v>375.94</v>
      </c>
      <c r="AG164" s="161">
        <v>375.94</v>
      </c>
      <c r="AH164" s="163"/>
      <c r="AJ164" s="164">
        <v>420</v>
      </c>
      <c r="AK164" s="164">
        <v>420</v>
      </c>
      <c r="AL164" s="164"/>
      <c r="AM164" s="165">
        <f>IFERROR(VLOOKUP(A164,[4]rptBudgetaryBudgetCrossOrganiza!$A$384:$O$794,13,FALSE),"0")</f>
        <v>79.8</v>
      </c>
      <c r="AN164" s="170"/>
      <c r="AO164" s="170"/>
      <c r="AP164" s="171"/>
      <c r="AQ164" s="164"/>
      <c r="AR164" s="166"/>
      <c r="AS164" s="205"/>
      <c r="AT164" s="172"/>
      <c r="AU164" s="173"/>
      <c r="AV164" s="174"/>
      <c r="AW164" s="174"/>
      <c r="AX164" s="174"/>
      <c r="AY164" s="174"/>
      <c r="AZ164" s="174"/>
      <c r="BA164" s="174"/>
      <c r="BB164" s="176"/>
    </row>
    <row r="165" spans="1:54" hidden="1" x14ac:dyDescent="0.25">
      <c r="A165" s="120" t="s">
        <v>1657</v>
      </c>
      <c r="B165" s="177" t="s">
        <v>1421</v>
      </c>
      <c r="C165" s="156" t="str">
        <f t="shared" si="16"/>
        <v>100.11</v>
      </c>
      <c r="D165" s="156" t="str">
        <f t="shared" si="17"/>
        <v>210</v>
      </c>
      <c r="E165" s="157" t="str">
        <f t="shared" si="18"/>
        <v>5100.08</v>
      </c>
      <c r="F165" s="157">
        <f>VLOOKUP(E165,'Projections Cheat Sheet'!$A$3:$B$536,2,FALSE)</f>
        <v>1</v>
      </c>
      <c r="G165" s="157" t="str">
        <f>VLOOKUP(F165,'Projections Cheat Sheet'!$B$8:$C$196,2,FALSE)</f>
        <v>salary</v>
      </c>
      <c r="H165" s="157" t="s">
        <v>1399</v>
      </c>
      <c r="I165" s="179">
        <f>IFERROR(VLOOKUP(A165,[3]rptBudgetaryBudgetCrossOrganiza!$A$2:$M$411,5,FALSE),"0")</f>
        <v>0</v>
      </c>
      <c r="J165" s="179">
        <f>IFERROR(VLOOKUP(A165,[3]rptBudgetaryBudgetCrossOrganiza!$A$2:$M$411,7,FALSE),"0")</f>
        <v>0</v>
      </c>
      <c r="K165" s="195"/>
      <c r="L165" s="179"/>
      <c r="M165" s="179"/>
      <c r="N165" s="179">
        <f>IFERROR(VLOOKUP(A165,[3]rptBudgetaryBudgetCrossOrganiza!$A$2:$M$411,10,FALSE),"0")</f>
        <v>0</v>
      </c>
      <c r="O165" s="179">
        <v>0</v>
      </c>
      <c r="P165" s="158"/>
      <c r="R165" s="159">
        <v>0</v>
      </c>
      <c r="S165" s="159">
        <v>0</v>
      </c>
      <c r="T165" s="168"/>
      <c r="U165" s="168"/>
      <c r="V165" s="168"/>
      <c r="W165" s="159">
        <v>7560</v>
      </c>
      <c r="X165" s="159">
        <v>7560</v>
      </c>
      <c r="Y165" s="160"/>
      <c r="AA165" s="161">
        <v>7560</v>
      </c>
      <c r="AB165" s="161">
        <v>7560</v>
      </c>
      <c r="AC165" s="169"/>
      <c r="AD165" s="169"/>
      <c r="AE165" s="169"/>
      <c r="AF165" s="161">
        <v>7560</v>
      </c>
      <c r="AG165" s="161">
        <v>7560</v>
      </c>
      <c r="AH165" s="163"/>
      <c r="AJ165" s="164">
        <v>7560</v>
      </c>
      <c r="AK165" s="164">
        <v>7560</v>
      </c>
      <c r="AL165" s="164"/>
      <c r="AM165" s="165">
        <f>IFERROR(VLOOKUP(A165,[4]rptBudgetaryBudgetCrossOrganiza!$A$384:$O$794,13,FALSE),"0")</f>
        <v>5735.47</v>
      </c>
      <c r="AN165" s="170"/>
      <c r="AO165" s="170"/>
      <c r="AP165" s="171"/>
      <c r="AQ165" s="164"/>
      <c r="AR165" s="166"/>
      <c r="AS165" s="205"/>
      <c r="AT165" s="172"/>
      <c r="AU165" s="173"/>
      <c r="AV165" s="174"/>
      <c r="AW165" s="174"/>
      <c r="AX165" s="174"/>
      <c r="AY165" s="174"/>
      <c r="AZ165" s="174"/>
      <c r="BA165" s="174"/>
      <c r="BB165" s="176"/>
    </row>
    <row r="166" spans="1:54" hidden="1" x14ac:dyDescent="0.25">
      <c r="A166" s="120" t="s">
        <v>1665</v>
      </c>
      <c r="B166" s="177" t="s">
        <v>1422</v>
      </c>
      <c r="C166" s="156" t="str">
        <f t="shared" si="16"/>
        <v>100.11</v>
      </c>
      <c r="D166" s="156" t="str">
        <f t="shared" si="17"/>
        <v>210</v>
      </c>
      <c r="E166" s="157" t="str">
        <f t="shared" si="18"/>
        <v>5100.09</v>
      </c>
      <c r="F166" s="157">
        <f>VLOOKUP(E166,'Projections Cheat Sheet'!$A$3:$B$536,2,FALSE)</f>
        <v>1</v>
      </c>
      <c r="G166" s="157" t="str">
        <f>VLOOKUP(F166,'Projections Cheat Sheet'!$B$8:$C$196,2,FALSE)</f>
        <v>salary</v>
      </c>
      <c r="H166" s="157" t="s">
        <v>1399</v>
      </c>
      <c r="I166" s="179">
        <f>IFERROR(VLOOKUP(A166,[3]rptBudgetaryBudgetCrossOrganiza!$A$2:$M$411,5,FALSE),"0")</f>
        <v>0</v>
      </c>
      <c r="J166" s="179">
        <f>IFERROR(VLOOKUP(A166,[3]rptBudgetaryBudgetCrossOrganiza!$A$2:$M$411,7,FALSE),"0")</f>
        <v>0</v>
      </c>
      <c r="K166" s="195"/>
      <c r="L166" s="179"/>
      <c r="M166" s="179"/>
      <c r="N166" s="179">
        <f>IFERROR(VLOOKUP(A166,[3]rptBudgetaryBudgetCrossOrganiza!$A$2:$M$411,10,FALSE),"0")</f>
        <v>0</v>
      </c>
      <c r="O166" s="179">
        <v>0</v>
      </c>
      <c r="P166" s="158"/>
      <c r="R166" s="159">
        <v>0</v>
      </c>
      <c r="S166" s="159">
        <v>0</v>
      </c>
      <c r="T166" s="168"/>
      <c r="U166" s="168"/>
      <c r="V166" s="168"/>
      <c r="W166" s="159">
        <v>0</v>
      </c>
      <c r="X166" s="159">
        <v>0</v>
      </c>
      <c r="Y166" s="160"/>
      <c r="AA166" s="161">
        <v>0</v>
      </c>
      <c r="AB166" s="161">
        <v>0</v>
      </c>
      <c r="AC166" s="169"/>
      <c r="AD166" s="169"/>
      <c r="AE166" s="169"/>
      <c r="AF166" s="161">
        <v>0</v>
      </c>
      <c r="AG166" s="161">
        <v>0</v>
      </c>
      <c r="AH166" s="163"/>
      <c r="AJ166" s="164">
        <v>0</v>
      </c>
      <c r="AK166" s="164">
        <v>0</v>
      </c>
      <c r="AL166" s="164"/>
      <c r="AM166" s="165">
        <f>IFERROR(VLOOKUP(A166,[4]rptBudgetaryBudgetCrossOrganiza!$A$384:$O$794,13,FALSE),"0")</f>
        <v>0</v>
      </c>
      <c r="AN166" s="170"/>
      <c r="AO166" s="170"/>
      <c r="AP166" s="171"/>
      <c r="AQ166" s="164"/>
      <c r="AR166" s="166"/>
      <c r="AS166" s="205"/>
      <c r="AT166" s="172"/>
      <c r="AU166" s="173"/>
      <c r="AV166" s="174"/>
      <c r="AW166" s="174"/>
      <c r="AX166" s="174"/>
      <c r="AY166" s="174"/>
      <c r="AZ166" s="174"/>
      <c r="BA166" s="174"/>
      <c r="BB166" s="176"/>
    </row>
    <row r="167" spans="1:54" hidden="1" x14ac:dyDescent="0.25">
      <c r="A167" s="120" t="s">
        <v>1673</v>
      </c>
      <c r="B167" s="177" t="s">
        <v>1423</v>
      </c>
      <c r="C167" s="156" t="str">
        <f t="shared" si="16"/>
        <v>100.11</v>
      </c>
      <c r="D167" s="156" t="str">
        <f t="shared" si="17"/>
        <v>210</v>
      </c>
      <c r="E167" s="157" t="str">
        <f t="shared" si="18"/>
        <v>5100.10</v>
      </c>
      <c r="F167" s="157">
        <f>VLOOKUP(E167,'Projections Cheat Sheet'!$A$3:$B$536,2,FALSE)</f>
        <v>1</v>
      </c>
      <c r="G167" s="157" t="str">
        <f>VLOOKUP(F167,'Projections Cheat Sheet'!$B$8:$C$196,2,FALSE)</f>
        <v>salary</v>
      </c>
      <c r="H167" s="157" t="s">
        <v>1399</v>
      </c>
      <c r="I167" s="179">
        <f>IFERROR(VLOOKUP(A167,[3]rptBudgetaryBudgetCrossOrganiza!$A$2:$M$411,5,FALSE),"0")</f>
        <v>8750</v>
      </c>
      <c r="J167" s="179">
        <f>IFERROR(VLOOKUP(A167,[3]rptBudgetaryBudgetCrossOrganiza!$A$2:$M$411,7,FALSE),"0")</f>
        <v>8750</v>
      </c>
      <c r="K167" s="195"/>
      <c r="L167" s="179"/>
      <c r="M167" s="179"/>
      <c r="N167" s="179">
        <f>IFERROR(VLOOKUP(A167,[3]rptBudgetaryBudgetCrossOrganiza!$A$2:$M$411,10,FALSE),"0")</f>
        <v>8750</v>
      </c>
      <c r="O167" s="179">
        <v>8750</v>
      </c>
      <c r="P167" s="158"/>
      <c r="R167" s="159">
        <v>9500</v>
      </c>
      <c r="S167" s="159">
        <v>9500</v>
      </c>
      <c r="T167" s="168"/>
      <c r="U167" s="168"/>
      <c r="V167" s="168"/>
      <c r="W167" s="159">
        <v>9750</v>
      </c>
      <c r="X167" s="159">
        <v>9750</v>
      </c>
      <c r="Y167" s="160"/>
      <c r="AA167" s="161">
        <v>12500</v>
      </c>
      <c r="AB167" s="161">
        <v>12500</v>
      </c>
      <c r="AC167" s="169"/>
      <c r="AD167" s="169"/>
      <c r="AE167" s="169"/>
      <c r="AF167" s="161">
        <v>30600</v>
      </c>
      <c r="AG167" s="161">
        <v>30600</v>
      </c>
      <c r="AH167" s="163"/>
      <c r="AJ167" s="164">
        <v>12500</v>
      </c>
      <c r="AK167" s="164">
        <v>12500</v>
      </c>
      <c r="AL167" s="164"/>
      <c r="AM167" s="165">
        <f>IFERROR(VLOOKUP(A167,[4]rptBudgetaryBudgetCrossOrganiza!$A$384:$O$794,13,FALSE),"0")</f>
        <v>0</v>
      </c>
      <c r="AN167" s="170"/>
      <c r="AO167" s="170"/>
      <c r="AP167" s="171"/>
      <c r="AQ167" s="164"/>
      <c r="AR167" s="166"/>
      <c r="AS167" s="205"/>
      <c r="AT167" s="172"/>
      <c r="AU167" s="173"/>
      <c r="AV167" s="174"/>
      <c r="AW167" s="174"/>
      <c r="AX167" s="174"/>
      <c r="AY167" s="174"/>
      <c r="AZ167" s="174"/>
      <c r="BA167" s="174"/>
      <c r="BB167" s="176"/>
    </row>
    <row r="168" spans="1:54" hidden="1" x14ac:dyDescent="0.25">
      <c r="A168" s="120" t="s">
        <v>1681</v>
      </c>
      <c r="B168" s="177" t="s">
        <v>1424</v>
      </c>
      <c r="C168" s="156" t="str">
        <f t="shared" si="16"/>
        <v>100.11</v>
      </c>
      <c r="D168" s="156" t="str">
        <f t="shared" si="17"/>
        <v>210</v>
      </c>
      <c r="E168" s="157" t="str">
        <f t="shared" si="18"/>
        <v>5100.11</v>
      </c>
      <c r="F168" s="157">
        <f>VLOOKUP(E168,'Projections Cheat Sheet'!$A$3:$B$536,2,FALSE)</f>
        <v>1</v>
      </c>
      <c r="G168" s="157" t="str">
        <f>VLOOKUP(F168,'Projections Cheat Sheet'!$B$8:$C$196,2,FALSE)</f>
        <v>salary</v>
      </c>
      <c r="H168" s="157" t="s">
        <v>1399</v>
      </c>
      <c r="I168" s="179">
        <f>IFERROR(VLOOKUP(A168,[3]rptBudgetaryBudgetCrossOrganiza!$A$2:$M$411,5,FALSE),"0")</f>
        <v>19865</v>
      </c>
      <c r="J168" s="179">
        <f>IFERROR(VLOOKUP(A168,[3]rptBudgetaryBudgetCrossOrganiza!$A$2:$M$411,7,FALSE),"0")</f>
        <v>19865</v>
      </c>
      <c r="K168" s="195"/>
      <c r="L168" s="179"/>
      <c r="M168" s="179"/>
      <c r="N168" s="179">
        <f>IFERROR(VLOOKUP(A168,[3]rptBudgetaryBudgetCrossOrganiza!$A$2:$M$411,10,FALSE),"0")</f>
        <v>17674.12</v>
      </c>
      <c r="O168" s="179">
        <v>17674.12</v>
      </c>
      <c r="P168" s="158"/>
      <c r="R168" s="159">
        <v>21335</v>
      </c>
      <c r="S168" s="159">
        <v>21335</v>
      </c>
      <c r="T168" s="168"/>
      <c r="U168" s="168"/>
      <c r="V168" s="168"/>
      <c r="W168" s="159">
        <v>37555.879999999997</v>
      </c>
      <c r="X168" s="159">
        <v>37555.879999999997</v>
      </c>
      <c r="Y168" s="160"/>
      <c r="AA168" s="161">
        <v>28565</v>
      </c>
      <c r="AB168" s="161">
        <v>28565</v>
      </c>
      <c r="AC168" s="169"/>
      <c r="AD168" s="169"/>
      <c r="AE168" s="169"/>
      <c r="AF168" s="161">
        <v>27278.59</v>
      </c>
      <c r="AG168" s="161">
        <v>27278.59</v>
      </c>
      <c r="AH168" s="163"/>
      <c r="AJ168" s="164">
        <v>28565</v>
      </c>
      <c r="AK168" s="164">
        <v>28565</v>
      </c>
      <c r="AL168" s="164"/>
      <c r="AM168" s="165">
        <f>IFERROR(VLOOKUP(A168,[4]rptBudgetaryBudgetCrossOrganiza!$A$384:$O$794,13,FALSE),"0")</f>
        <v>6685.23</v>
      </c>
      <c r="AN168" s="170"/>
      <c r="AO168" s="170"/>
      <c r="AP168" s="171"/>
      <c r="AQ168" s="164"/>
      <c r="AR168" s="166"/>
      <c r="AS168" s="205"/>
      <c r="AT168" s="172"/>
      <c r="AU168" s="173"/>
      <c r="AV168" s="174"/>
      <c r="AW168" s="174"/>
      <c r="AX168" s="174"/>
      <c r="AY168" s="174"/>
      <c r="AZ168" s="174"/>
      <c r="BA168" s="174"/>
      <c r="BB168" s="176"/>
    </row>
    <row r="169" spans="1:54" hidden="1" x14ac:dyDescent="0.25">
      <c r="A169" s="120" t="s">
        <v>1689</v>
      </c>
      <c r="B169" s="177" t="s">
        <v>1425</v>
      </c>
      <c r="C169" s="156" t="str">
        <f t="shared" si="16"/>
        <v>100.11</v>
      </c>
      <c r="D169" s="156" t="str">
        <f t="shared" si="17"/>
        <v>210</v>
      </c>
      <c r="E169" s="157" t="str">
        <f t="shared" si="18"/>
        <v>5100.12</v>
      </c>
      <c r="F169" s="157">
        <f>VLOOKUP(E169,'Projections Cheat Sheet'!$A$3:$B$536,2,FALSE)</f>
        <v>1</v>
      </c>
      <c r="G169" s="157" t="str">
        <f>VLOOKUP(F169,'Projections Cheat Sheet'!$B$8:$C$196,2,FALSE)</f>
        <v>salary</v>
      </c>
      <c r="H169" s="157" t="s">
        <v>1399</v>
      </c>
      <c r="I169" s="179">
        <f>IFERROR(VLOOKUP(A169,[3]rptBudgetaryBudgetCrossOrganiza!$A$2:$M$411,5,FALSE),"0")</f>
        <v>0</v>
      </c>
      <c r="J169" s="179">
        <f>IFERROR(VLOOKUP(A169,[3]rptBudgetaryBudgetCrossOrganiza!$A$2:$M$411,7,FALSE),"0")</f>
        <v>0</v>
      </c>
      <c r="K169" s="195"/>
      <c r="L169" s="179"/>
      <c r="M169" s="179"/>
      <c r="N169" s="179">
        <f>IFERROR(VLOOKUP(A169,[3]rptBudgetaryBudgetCrossOrganiza!$A$2:$M$411,10,FALSE),"0")</f>
        <v>0</v>
      </c>
      <c r="O169" s="179">
        <v>0</v>
      </c>
      <c r="P169" s="158"/>
      <c r="R169" s="159">
        <v>0</v>
      </c>
      <c r="S169" s="159">
        <v>0</v>
      </c>
      <c r="T169" s="168"/>
      <c r="U169" s="168"/>
      <c r="V169" s="168"/>
      <c r="W169" s="159">
        <v>0</v>
      </c>
      <c r="X169" s="159">
        <v>0</v>
      </c>
      <c r="Y169" s="160"/>
      <c r="AA169" s="161">
        <v>0</v>
      </c>
      <c r="AB169" s="161">
        <v>0</v>
      </c>
      <c r="AC169" s="169"/>
      <c r="AD169" s="169"/>
      <c r="AE169" s="169"/>
      <c r="AF169" s="161">
        <v>0</v>
      </c>
      <c r="AG169" s="161">
        <v>0</v>
      </c>
      <c r="AH169" s="163"/>
      <c r="AJ169" s="164">
        <v>0</v>
      </c>
      <c r="AK169" s="164">
        <v>0</v>
      </c>
      <c r="AL169" s="164"/>
      <c r="AM169" s="165">
        <f>IFERROR(VLOOKUP(A169,[4]rptBudgetaryBudgetCrossOrganiza!$A$384:$O$794,13,FALSE),"0")</f>
        <v>0</v>
      </c>
      <c r="AN169" s="170"/>
      <c r="AO169" s="170"/>
      <c r="AP169" s="171"/>
      <c r="AQ169" s="164"/>
      <c r="AR169" s="166"/>
      <c r="AS169" s="205"/>
      <c r="AT169" s="172"/>
      <c r="AU169" s="173"/>
      <c r="AV169" s="174"/>
      <c r="AW169" s="174"/>
      <c r="AX169" s="174"/>
      <c r="AY169" s="174"/>
      <c r="AZ169" s="174"/>
      <c r="BA169" s="174"/>
      <c r="BB169" s="176"/>
    </row>
    <row r="170" spans="1:54" hidden="1" x14ac:dyDescent="0.25">
      <c r="A170" s="120" t="s">
        <v>1697</v>
      </c>
      <c r="B170" s="177" t="s">
        <v>1426</v>
      </c>
      <c r="C170" s="156" t="str">
        <f t="shared" si="16"/>
        <v>100.11</v>
      </c>
      <c r="D170" s="156" t="str">
        <f t="shared" si="17"/>
        <v>210</v>
      </c>
      <c r="E170" s="157" t="str">
        <f t="shared" si="18"/>
        <v>5100.13</v>
      </c>
      <c r="F170" s="157">
        <f>VLOOKUP(E170,'Projections Cheat Sheet'!$A$3:$B$536,2,FALSE)</f>
        <v>1</v>
      </c>
      <c r="G170" s="157" t="str">
        <f>VLOOKUP(F170,'Projections Cheat Sheet'!$B$8:$C$196,2,FALSE)</f>
        <v>salary</v>
      </c>
      <c r="H170" s="157" t="s">
        <v>1399</v>
      </c>
      <c r="I170" s="179">
        <f>IFERROR(VLOOKUP(A170,[3]rptBudgetaryBudgetCrossOrganiza!$A$2:$M$411,5,FALSE),"0")</f>
        <v>0</v>
      </c>
      <c r="J170" s="179">
        <f>IFERROR(VLOOKUP(A170,[3]rptBudgetaryBudgetCrossOrganiza!$A$2:$M$411,7,FALSE),"0")</f>
        <v>0</v>
      </c>
      <c r="K170" s="195"/>
      <c r="L170" s="179"/>
      <c r="M170" s="179"/>
      <c r="N170" s="179">
        <f>IFERROR(VLOOKUP(A170,[3]rptBudgetaryBudgetCrossOrganiza!$A$2:$M$411,10,FALSE),"0")</f>
        <v>0</v>
      </c>
      <c r="O170" s="179">
        <v>0</v>
      </c>
      <c r="P170" s="158"/>
      <c r="R170" s="159">
        <v>0</v>
      </c>
      <c r="S170" s="159">
        <v>0</v>
      </c>
      <c r="T170" s="168"/>
      <c r="U170" s="168"/>
      <c r="V170" s="168"/>
      <c r="W170" s="159">
        <v>0</v>
      </c>
      <c r="X170" s="159">
        <v>0</v>
      </c>
      <c r="Y170" s="160"/>
      <c r="AA170" s="161">
        <v>0</v>
      </c>
      <c r="AB170" s="161">
        <v>0</v>
      </c>
      <c r="AC170" s="169"/>
      <c r="AD170" s="169"/>
      <c r="AE170" s="169"/>
      <c r="AF170" s="161">
        <v>0</v>
      </c>
      <c r="AG170" s="161">
        <v>0</v>
      </c>
      <c r="AH170" s="163"/>
      <c r="AJ170" s="164">
        <v>0</v>
      </c>
      <c r="AK170" s="164">
        <v>0</v>
      </c>
      <c r="AL170" s="164"/>
      <c r="AM170" s="165">
        <f>IFERROR(VLOOKUP(A170,[4]rptBudgetaryBudgetCrossOrganiza!$A$384:$O$794,13,FALSE),"0")</f>
        <v>0</v>
      </c>
      <c r="AN170" s="170"/>
      <c r="AO170" s="170"/>
      <c r="AP170" s="171"/>
      <c r="AQ170" s="164"/>
      <c r="AR170" s="166"/>
      <c r="AS170" s="205"/>
      <c r="AT170" s="172"/>
      <c r="AU170" s="173"/>
      <c r="AV170" s="174"/>
      <c r="AW170" s="174"/>
      <c r="AX170" s="174"/>
      <c r="AY170" s="174"/>
      <c r="AZ170" s="174"/>
      <c r="BA170" s="174"/>
      <c r="BB170" s="176"/>
    </row>
    <row r="171" spans="1:54" hidden="1" x14ac:dyDescent="0.25">
      <c r="A171" s="120" t="s">
        <v>1704</v>
      </c>
      <c r="B171" s="177" t="s">
        <v>1427</v>
      </c>
      <c r="C171" s="156" t="str">
        <f t="shared" si="16"/>
        <v>100.11</v>
      </c>
      <c r="D171" s="156" t="str">
        <f t="shared" si="17"/>
        <v>210</v>
      </c>
      <c r="E171" s="157" t="str">
        <f t="shared" si="18"/>
        <v>5100.14</v>
      </c>
      <c r="F171" s="157">
        <f>VLOOKUP(E171,'Projections Cheat Sheet'!$A$3:$B$536,2,FALSE)</f>
        <v>1</v>
      </c>
      <c r="G171" s="157" t="str">
        <f>VLOOKUP(F171,'Projections Cheat Sheet'!$B$8:$C$196,2,FALSE)</f>
        <v>salary</v>
      </c>
      <c r="H171" s="157" t="s">
        <v>1399</v>
      </c>
      <c r="I171" s="179">
        <f>IFERROR(VLOOKUP(A171,[3]rptBudgetaryBudgetCrossOrganiza!$A$2:$M$411,5,FALSE),"0")</f>
        <v>0</v>
      </c>
      <c r="J171" s="179">
        <f>IFERROR(VLOOKUP(A171,[3]rptBudgetaryBudgetCrossOrganiza!$A$2:$M$411,7,FALSE),"0")</f>
        <v>0</v>
      </c>
      <c r="K171" s="195"/>
      <c r="L171" s="179"/>
      <c r="M171" s="179"/>
      <c r="N171" s="179">
        <f>IFERROR(VLOOKUP(A171,[3]rptBudgetaryBudgetCrossOrganiza!$A$2:$M$411,10,FALSE),"0")</f>
        <v>0</v>
      </c>
      <c r="O171" s="179">
        <v>0</v>
      </c>
      <c r="P171" s="158"/>
      <c r="R171" s="159">
        <v>0</v>
      </c>
      <c r="S171" s="159">
        <v>0</v>
      </c>
      <c r="T171" s="168"/>
      <c r="U171" s="168"/>
      <c r="V171" s="168"/>
      <c r="W171" s="159">
        <v>0</v>
      </c>
      <c r="X171" s="159">
        <v>0</v>
      </c>
      <c r="Y171" s="160"/>
      <c r="AA171" s="161">
        <v>0</v>
      </c>
      <c r="AB171" s="161">
        <v>0</v>
      </c>
      <c r="AC171" s="169"/>
      <c r="AD171" s="169"/>
      <c r="AE171" s="169"/>
      <c r="AF171" s="161">
        <v>0</v>
      </c>
      <c r="AG171" s="161">
        <v>0</v>
      </c>
      <c r="AH171" s="163"/>
      <c r="AJ171" s="164">
        <v>0</v>
      </c>
      <c r="AK171" s="164">
        <v>0</v>
      </c>
      <c r="AL171" s="164"/>
      <c r="AM171" s="165">
        <f>IFERROR(VLOOKUP(A171,[4]rptBudgetaryBudgetCrossOrganiza!$A$384:$O$794,13,FALSE),"0")</f>
        <v>0</v>
      </c>
      <c r="AN171" s="170"/>
      <c r="AO171" s="170"/>
      <c r="AP171" s="171"/>
      <c r="AQ171" s="164"/>
      <c r="AR171" s="166"/>
      <c r="AS171" s="205"/>
      <c r="AT171" s="172"/>
      <c r="AU171" s="173"/>
      <c r="AV171" s="174"/>
      <c r="AW171" s="174"/>
      <c r="AX171" s="174"/>
      <c r="AY171" s="174"/>
      <c r="AZ171" s="174"/>
      <c r="BA171" s="174"/>
      <c r="BB171" s="176"/>
    </row>
    <row r="172" spans="1:54" hidden="1" x14ac:dyDescent="0.25">
      <c r="A172" s="120" t="s">
        <v>1710</v>
      </c>
      <c r="B172" s="177" t="s">
        <v>1428</v>
      </c>
      <c r="C172" s="156" t="str">
        <f t="shared" si="16"/>
        <v>100.11</v>
      </c>
      <c r="D172" s="156" t="str">
        <f t="shared" si="17"/>
        <v>210</v>
      </c>
      <c r="E172" s="157" t="str">
        <f t="shared" si="18"/>
        <v>5100.15</v>
      </c>
      <c r="F172" s="157">
        <f>VLOOKUP(E172,'Projections Cheat Sheet'!$A$3:$B$536,2,FALSE)</f>
        <v>1</v>
      </c>
      <c r="G172" s="157" t="str">
        <f>VLOOKUP(F172,'Projections Cheat Sheet'!$B$8:$C$196,2,FALSE)</f>
        <v>salary</v>
      </c>
      <c r="H172" s="157" t="s">
        <v>1399</v>
      </c>
      <c r="I172" s="179">
        <f>IFERROR(VLOOKUP(A172,[3]rptBudgetaryBudgetCrossOrganiza!$A$2:$M$411,5,FALSE),"0")</f>
        <v>5352</v>
      </c>
      <c r="J172" s="179">
        <f>IFERROR(VLOOKUP(A172,[3]rptBudgetaryBudgetCrossOrganiza!$A$2:$M$411,7,FALSE),"0")</f>
        <v>5352</v>
      </c>
      <c r="K172" s="195"/>
      <c r="L172" s="179"/>
      <c r="M172" s="179"/>
      <c r="N172" s="179">
        <f>IFERROR(VLOOKUP(A172,[3]rptBudgetaryBudgetCrossOrganiza!$A$2:$M$411,10,FALSE),"0")</f>
        <v>5902</v>
      </c>
      <c r="O172" s="179">
        <v>5902</v>
      </c>
      <c r="P172" s="158"/>
      <c r="R172" s="159">
        <v>5880</v>
      </c>
      <c r="S172" s="159">
        <v>5880</v>
      </c>
      <c r="T172" s="168"/>
      <c r="U172" s="168"/>
      <c r="V172" s="168"/>
      <c r="W172" s="159">
        <v>11949.5</v>
      </c>
      <c r="X172" s="159">
        <v>11949.5</v>
      </c>
      <c r="Y172" s="160"/>
      <c r="AA172" s="161">
        <v>10680</v>
      </c>
      <c r="AB172" s="161">
        <v>10680</v>
      </c>
      <c r="AC172" s="169"/>
      <c r="AD172" s="169"/>
      <c r="AE172" s="169"/>
      <c r="AF172" s="161">
        <v>9790</v>
      </c>
      <c r="AG172" s="161">
        <v>9790</v>
      </c>
      <c r="AH172" s="163"/>
      <c r="AJ172" s="164">
        <v>10680</v>
      </c>
      <c r="AK172" s="164">
        <v>10680</v>
      </c>
      <c r="AL172" s="164"/>
      <c r="AM172" s="165">
        <f>IFERROR(VLOOKUP(A172,[4]rptBudgetaryBudgetCrossOrganiza!$A$384:$O$794,13,FALSE),"0")</f>
        <v>2136</v>
      </c>
      <c r="AN172" s="170"/>
      <c r="AO172" s="170"/>
      <c r="AP172" s="171"/>
      <c r="AQ172" s="164"/>
      <c r="AR172" s="166"/>
      <c r="AS172" s="205"/>
      <c r="AT172" s="172"/>
      <c r="AU172" s="173"/>
      <c r="AV172" s="174"/>
      <c r="AW172" s="174"/>
      <c r="AX172" s="174"/>
      <c r="AY172" s="174"/>
      <c r="AZ172" s="174"/>
      <c r="BA172" s="174"/>
      <c r="BB172" s="176"/>
    </row>
    <row r="173" spans="1:54" hidden="1" x14ac:dyDescent="0.25">
      <c r="A173" s="120" t="s">
        <v>1716</v>
      </c>
      <c r="B173" s="177" t="s">
        <v>1429</v>
      </c>
      <c r="C173" s="156" t="str">
        <f t="shared" si="16"/>
        <v>100.11</v>
      </c>
      <c r="D173" s="156" t="str">
        <f t="shared" si="17"/>
        <v>210</v>
      </c>
      <c r="E173" s="157" t="str">
        <f t="shared" si="18"/>
        <v>5100.17</v>
      </c>
      <c r="F173" s="157">
        <f>VLOOKUP(E173,'Projections Cheat Sheet'!$A$3:$B$536,2,FALSE)</f>
        <v>1</v>
      </c>
      <c r="G173" s="157" t="str">
        <f>VLOOKUP(F173,'Projections Cheat Sheet'!$B$8:$C$196,2,FALSE)</f>
        <v>salary</v>
      </c>
      <c r="H173" s="157" t="s">
        <v>1399</v>
      </c>
      <c r="I173" s="179">
        <f>IFERROR(VLOOKUP(A173,[3]rptBudgetaryBudgetCrossOrganiza!$A$2:$M$411,5,FALSE),"0")</f>
        <v>0</v>
      </c>
      <c r="J173" s="179">
        <f>IFERROR(VLOOKUP(A173,[3]rptBudgetaryBudgetCrossOrganiza!$A$2:$M$411,7,FALSE),"0")</f>
        <v>0</v>
      </c>
      <c r="K173" s="195"/>
      <c r="L173" s="179"/>
      <c r="M173" s="179"/>
      <c r="N173" s="179">
        <f>IFERROR(VLOOKUP(A173,[3]rptBudgetaryBudgetCrossOrganiza!$A$2:$M$411,10,FALSE),"0")</f>
        <v>0</v>
      </c>
      <c r="O173" s="179">
        <v>0</v>
      </c>
      <c r="P173" s="158"/>
      <c r="R173" s="159">
        <v>0</v>
      </c>
      <c r="S173" s="159">
        <v>0</v>
      </c>
      <c r="T173" s="168"/>
      <c r="U173" s="168"/>
      <c r="V173" s="168"/>
      <c r="W173" s="159">
        <v>0</v>
      </c>
      <c r="X173" s="159">
        <v>0</v>
      </c>
      <c r="Y173" s="160"/>
      <c r="AA173" s="161">
        <v>0</v>
      </c>
      <c r="AB173" s="161">
        <v>0</v>
      </c>
      <c r="AC173" s="169"/>
      <c r="AD173" s="169"/>
      <c r="AE173" s="169"/>
      <c r="AF173" s="161">
        <v>0</v>
      </c>
      <c r="AG173" s="161">
        <v>0</v>
      </c>
      <c r="AH173" s="163"/>
      <c r="AJ173" s="164">
        <v>0</v>
      </c>
      <c r="AK173" s="164">
        <v>0</v>
      </c>
      <c r="AL173" s="164"/>
      <c r="AM173" s="165">
        <f>IFERROR(VLOOKUP(A173,[4]rptBudgetaryBudgetCrossOrganiza!$A$384:$O$794,13,FALSE),"0")</f>
        <v>0</v>
      </c>
      <c r="AN173" s="170"/>
      <c r="AO173" s="170"/>
      <c r="AP173" s="171"/>
      <c r="AQ173" s="164"/>
      <c r="AR173" s="166"/>
      <c r="AS173" s="205"/>
      <c r="AT173" s="172"/>
      <c r="AU173" s="173"/>
      <c r="AV173" s="174"/>
      <c r="AW173" s="174"/>
      <c r="AX173" s="174"/>
      <c r="AY173" s="174"/>
      <c r="AZ173" s="174"/>
      <c r="BA173" s="174"/>
      <c r="BB173" s="176"/>
    </row>
    <row r="174" spans="1:54" hidden="1" x14ac:dyDescent="0.25">
      <c r="A174" s="120" t="s">
        <v>1724</v>
      </c>
      <c r="B174" s="177" t="s">
        <v>343</v>
      </c>
      <c r="C174" s="156" t="str">
        <f t="shared" si="16"/>
        <v>100.11</v>
      </c>
      <c r="D174" s="156" t="str">
        <f t="shared" si="17"/>
        <v>210</v>
      </c>
      <c r="E174" s="157" t="str">
        <f t="shared" si="18"/>
        <v>6000.01</v>
      </c>
      <c r="F174" s="157">
        <f>VLOOKUP(E174,'Projections Cheat Sheet'!$A$3:$B$536,2,FALSE)</f>
        <v>6</v>
      </c>
      <c r="G174" s="157" t="str">
        <f>VLOOKUP(F174,'Projections Cheat Sheet'!$B$8:$C$196,2,FALSE)</f>
        <v>Zero</v>
      </c>
      <c r="H174" s="157" t="s">
        <v>1400</v>
      </c>
      <c r="I174" s="179">
        <f>IFERROR(VLOOKUP(A174,[3]rptBudgetaryBudgetCrossOrganiza!$A$2:$M$411,5,FALSE),"0")</f>
        <v>10000</v>
      </c>
      <c r="J174" s="179">
        <f>IFERROR(VLOOKUP(A174,[3]rptBudgetaryBudgetCrossOrganiza!$A$2:$M$411,7,FALSE),"0")</f>
        <v>10000</v>
      </c>
      <c r="K174" s="195"/>
      <c r="L174" s="179"/>
      <c r="M174" s="179"/>
      <c r="N174" s="179">
        <f>IFERROR(VLOOKUP(A174,[3]rptBudgetaryBudgetCrossOrganiza!$A$2:$M$411,10,FALSE),"0")</f>
        <v>5954.55</v>
      </c>
      <c r="O174" s="179">
        <v>5954.55</v>
      </c>
      <c r="P174" s="158"/>
      <c r="R174" s="159">
        <v>0</v>
      </c>
      <c r="S174" s="159">
        <v>0</v>
      </c>
      <c r="T174" s="168"/>
      <c r="U174" s="168"/>
      <c r="V174" s="168"/>
      <c r="W174" s="159">
        <v>0</v>
      </c>
      <c r="X174" s="159">
        <v>0</v>
      </c>
      <c r="Y174" s="160"/>
      <c r="AA174" s="161">
        <v>0</v>
      </c>
      <c r="AB174" s="161">
        <v>0</v>
      </c>
      <c r="AC174" s="169"/>
      <c r="AD174" s="169"/>
      <c r="AE174" s="169"/>
      <c r="AF174" s="161">
        <v>0</v>
      </c>
      <c r="AG174" s="161">
        <v>0</v>
      </c>
      <c r="AH174" s="163"/>
      <c r="AJ174" s="164">
        <v>0</v>
      </c>
      <c r="AK174" s="164">
        <v>0</v>
      </c>
      <c r="AL174" s="164"/>
      <c r="AM174" s="165">
        <f>IFERROR(VLOOKUP(A174,[4]rptBudgetaryBudgetCrossOrganiza!$A$384:$O$794,13,FALSE),"0")</f>
        <v>0</v>
      </c>
      <c r="AN174" s="170"/>
      <c r="AO174" s="170"/>
      <c r="AP174" s="171"/>
      <c r="AQ174" s="164"/>
      <c r="AR174" s="166"/>
      <c r="AS174" s="209"/>
      <c r="AT174" s="172"/>
      <c r="AU174" s="173"/>
      <c r="AV174" s="174"/>
      <c r="AW174" s="174"/>
      <c r="AX174" s="174"/>
      <c r="AY174" s="174"/>
      <c r="AZ174" s="174"/>
      <c r="BA174" s="174"/>
      <c r="BB174" s="176"/>
    </row>
    <row r="175" spans="1:54" hidden="1" x14ac:dyDescent="0.25">
      <c r="A175" s="120" t="s">
        <v>1732</v>
      </c>
      <c r="B175" s="177" t="s">
        <v>1430</v>
      </c>
      <c r="C175" s="156" t="str">
        <f t="shared" si="16"/>
        <v>100.11</v>
      </c>
      <c r="D175" s="156" t="str">
        <f t="shared" si="17"/>
        <v>210</v>
      </c>
      <c r="E175" s="157" t="str">
        <f t="shared" si="18"/>
        <v>6000.02</v>
      </c>
      <c r="F175" s="157">
        <f>VLOOKUP(E175,'Projections Cheat Sheet'!$A$3:$B$536,2,FALSE)</f>
        <v>6</v>
      </c>
      <c r="G175" s="157" t="str">
        <f>VLOOKUP(F175,'Projections Cheat Sheet'!$B$8:$C$196,2,FALSE)</f>
        <v>Zero</v>
      </c>
      <c r="H175" s="157" t="s">
        <v>1400</v>
      </c>
      <c r="I175" s="179">
        <f>IFERROR(VLOOKUP(A175,[3]rptBudgetaryBudgetCrossOrganiza!$A$2:$M$411,5,FALSE),"0")</f>
        <v>0</v>
      </c>
      <c r="J175" s="179">
        <f>IFERROR(VLOOKUP(A175,[3]rptBudgetaryBudgetCrossOrganiza!$A$2:$M$411,7,FALSE),"0")</f>
        <v>0</v>
      </c>
      <c r="K175" s="195"/>
      <c r="L175" s="179"/>
      <c r="M175" s="179"/>
      <c r="N175" s="179">
        <f>IFERROR(VLOOKUP(A175,[3]rptBudgetaryBudgetCrossOrganiza!$A$2:$M$411,10,FALSE),"0")</f>
        <v>0</v>
      </c>
      <c r="O175" s="179">
        <v>0</v>
      </c>
      <c r="P175" s="158"/>
      <c r="R175" s="159">
        <v>0</v>
      </c>
      <c r="S175" s="159">
        <v>0</v>
      </c>
      <c r="T175" s="168"/>
      <c r="U175" s="168"/>
      <c r="V175" s="168"/>
      <c r="W175" s="159">
        <v>0</v>
      </c>
      <c r="X175" s="159">
        <v>0</v>
      </c>
      <c r="Y175" s="160"/>
      <c r="AA175" s="161">
        <v>0</v>
      </c>
      <c r="AB175" s="161">
        <v>0</v>
      </c>
      <c r="AC175" s="169"/>
      <c r="AD175" s="169"/>
      <c r="AE175" s="169"/>
      <c r="AF175" s="161">
        <v>0</v>
      </c>
      <c r="AG175" s="161">
        <v>0</v>
      </c>
      <c r="AH175" s="163"/>
      <c r="AJ175" s="164">
        <v>0</v>
      </c>
      <c r="AK175" s="164">
        <v>0</v>
      </c>
      <c r="AL175" s="164"/>
      <c r="AM175" s="165">
        <f>IFERROR(VLOOKUP(A175,[4]rptBudgetaryBudgetCrossOrganiza!$A$384:$O$794,13,FALSE),"0")</f>
        <v>0</v>
      </c>
      <c r="AN175" s="170"/>
      <c r="AO175" s="170"/>
      <c r="AP175" s="171"/>
      <c r="AQ175" s="164"/>
      <c r="AR175" s="166"/>
      <c r="AS175" s="209"/>
      <c r="AT175" s="172"/>
      <c r="AU175" s="173"/>
      <c r="AV175" s="174"/>
      <c r="AW175" s="174"/>
      <c r="AX175" s="174"/>
      <c r="AY175" s="174"/>
      <c r="AZ175" s="174"/>
      <c r="BA175" s="174"/>
      <c r="BB175" s="176"/>
    </row>
    <row r="176" spans="1:54" hidden="1" x14ac:dyDescent="0.25">
      <c r="A176" s="120" t="s">
        <v>1735</v>
      </c>
      <c r="B176" s="177" t="s">
        <v>1432</v>
      </c>
      <c r="C176" s="156" t="str">
        <f t="shared" si="16"/>
        <v>100.11</v>
      </c>
      <c r="D176" s="156" t="str">
        <f t="shared" si="17"/>
        <v>210</v>
      </c>
      <c r="E176" s="157" t="str">
        <f t="shared" si="18"/>
        <v>6000.04</v>
      </c>
      <c r="F176" s="157">
        <f>VLOOKUP(E176,'Projections Cheat Sheet'!$A$3:$B$536,2,FALSE)</f>
        <v>6</v>
      </c>
      <c r="G176" s="157" t="str">
        <f>VLOOKUP(F176,'Projections Cheat Sheet'!$B$8:$C$196,2,FALSE)</f>
        <v>Zero</v>
      </c>
      <c r="H176" s="157" t="s">
        <v>1400</v>
      </c>
      <c r="I176" s="179">
        <f>IFERROR(VLOOKUP(A176,[3]rptBudgetaryBudgetCrossOrganiza!$A$2:$M$411,5,FALSE),"0")</f>
        <v>30000</v>
      </c>
      <c r="J176" s="179">
        <f>IFERROR(VLOOKUP(A176,[3]rptBudgetaryBudgetCrossOrganiza!$A$2:$M$411,7,FALSE),"0")</f>
        <v>40000</v>
      </c>
      <c r="K176" s="195"/>
      <c r="L176" s="179"/>
      <c r="M176" s="179"/>
      <c r="N176" s="179">
        <f>IFERROR(VLOOKUP(A176,[3]rptBudgetaryBudgetCrossOrganiza!$A$2:$M$411,10,FALSE),"0")</f>
        <v>50064.34</v>
      </c>
      <c r="O176" s="179">
        <v>50064.34</v>
      </c>
      <c r="P176" s="158"/>
      <c r="R176" s="159">
        <v>45000</v>
      </c>
      <c r="S176" s="159">
        <v>45000</v>
      </c>
      <c r="T176" s="168"/>
      <c r="U176" s="168"/>
      <c r="V176" s="168"/>
      <c r="W176" s="159">
        <v>48400.04</v>
      </c>
      <c r="X176" s="159">
        <v>48400.04</v>
      </c>
      <c r="Y176" s="160"/>
      <c r="AA176" s="161">
        <v>45000</v>
      </c>
      <c r="AB176" s="161">
        <v>45000</v>
      </c>
      <c r="AC176" s="169"/>
      <c r="AD176" s="169"/>
      <c r="AE176" s="169"/>
      <c r="AF176" s="161">
        <v>38292.9</v>
      </c>
      <c r="AG176" s="161">
        <v>38292.9</v>
      </c>
      <c r="AH176" s="163"/>
      <c r="AJ176" s="164">
        <v>45000</v>
      </c>
      <c r="AK176" s="164">
        <v>45000</v>
      </c>
      <c r="AL176" s="164"/>
      <c r="AM176" s="165">
        <f>IFERROR(VLOOKUP(A176,[4]rptBudgetaryBudgetCrossOrganiza!$A$384:$O$794,13,FALSE),"0")</f>
        <v>5030.0600000000004</v>
      </c>
      <c r="AN176" s="170"/>
      <c r="AO176" s="170"/>
      <c r="AP176" s="171"/>
      <c r="AQ176" s="164"/>
      <c r="AR176" s="166"/>
      <c r="AS176" s="209"/>
      <c r="AT176" s="172"/>
      <c r="AU176" s="173"/>
      <c r="AV176" s="174"/>
      <c r="AW176" s="174"/>
      <c r="AX176" s="174"/>
      <c r="AY176" s="174"/>
      <c r="AZ176" s="174"/>
      <c r="BA176" s="174"/>
      <c r="BB176" s="176"/>
    </row>
    <row r="177" spans="1:54" hidden="1" x14ac:dyDescent="0.25">
      <c r="A177" s="120" t="s">
        <v>1764</v>
      </c>
      <c r="B177" s="177" t="s">
        <v>1446</v>
      </c>
      <c r="C177" s="156" t="str">
        <f t="shared" si="16"/>
        <v>100.11</v>
      </c>
      <c r="D177" s="156" t="str">
        <f t="shared" si="17"/>
        <v>210</v>
      </c>
      <c r="E177" s="157" t="str">
        <f t="shared" si="18"/>
        <v>6200.02</v>
      </c>
      <c r="F177" s="157">
        <f>VLOOKUP(E177,'Projections Cheat Sheet'!$A$3:$B$536,2,FALSE)</f>
        <v>6</v>
      </c>
      <c r="G177" s="157" t="str">
        <f>VLOOKUP(F177,'Projections Cheat Sheet'!$B$8:$C$196,2,FALSE)</f>
        <v>Zero</v>
      </c>
      <c r="H177" s="157" t="s">
        <v>1401</v>
      </c>
      <c r="I177" s="179">
        <f>IFERROR(VLOOKUP(A177,[3]rptBudgetaryBudgetCrossOrganiza!$A$2:$M$411,5,FALSE),"0")</f>
        <v>5000</v>
      </c>
      <c r="J177" s="179">
        <f>IFERROR(VLOOKUP(A177,[3]rptBudgetaryBudgetCrossOrganiza!$A$2:$M$411,7,FALSE),"0")</f>
        <v>5000</v>
      </c>
      <c r="K177" s="195"/>
      <c r="L177" s="179"/>
      <c r="M177" s="179"/>
      <c r="N177" s="179">
        <f>IFERROR(VLOOKUP(A177,[3]rptBudgetaryBudgetCrossOrganiza!$A$2:$M$411,10,FALSE),"0")</f>
        <v>5040.72</v>
      </c>
      <c r="O177" s="179">
        <v>5040.72</v>
      </c>
      <c r="P177" s="158"/>
      <c r="R177" s="159">
        <v>5000</v>
      </c>
      <c r="S177" s="159">
        <v>5000</v>
      </c>
      <c r="T177" s="168"/>
      <c r="U177" s="168"/>
      <c r="V177" s="168"/>
      <c r="W177" s="159">
        <v>4772.8900000000003</v>
      </c>
      <c r="X177" s="159">
        <v>4772.8900000000003</v>
      </c>
      <c r="Y177" s="160"/>
      <c r="AA177" s="161">
        <v>5000</v>
      </c>
      <c r="AB177" s="161">
        <v>5000</v>
      </c>
      <c r="AC177" s="169"/>
      <c r="AD177" s="169"/>
      <c r="AE177" s="169"/>
      <c r="AF177" s="161">
        <v>5035.29</v>
      </c>
      <c r="AG177" s="161">
        <v>5035.29</v>
      </c>
      <c r="AH177" s="163"/>
      <c r="AJ177" s="164">
        <v>5000</v>
      </c>
      <c r="AK177" s="164">
        <v>5000</v>
      </c>
      <c r="AL177" s="164"/>
      <c r="AM177" s="165">
        <f>IFERROR(VLOOKUP(A177,[4]rptBudgetaryBudgetCrossOrganiza!$A$384:$O$794,13,FALSE),"0")</f>
        <v>357.03</v>
      </c>
      <c r="AN177" s="170"/>
      <c r="AO177" s="170"/>
      <c r="AP177" s="171"/>
      <c r="AQ177" s="164"/>
      <c r="AR177" s="166"/>
      <c r="AS177" s="209"/>
      <c r="AT177" s="172"/>
      <c r="AU177" s="173"/>
      <c r="AV177" s="174"/>
      <c r="AW177" s="174"/>
      <c r="AX177" s="174"/>
      <c r="AY177" s="174"/>
      <c r="AZ177" s="174"/>
      <c r="BA177" s="174"/>
      <c r="BB177" s="176"/>
    </row>
    <row r="178" spans="1:54" hidden="1" x14ac:dyDescent="0.25">
      <c r="A178" s="120" t="s">
        <v>1775</v>
      </c>
      <c r="B178" s="177" t="s">
        <v>1448</v>
      </c>
      <c r="C178" s="156" t="str">
        <f t="shared" si="16"/>
        <v>100.11</v>
      </c>
      <c r="D178" s="156" t="str">
        <f t="shared" si="17"/>
        <v>210</v>
      </c>
      <c r="E178" s="157" t="str">
        <f t="shared" si="18"/>
        <v>6200.05</v>
      </c>
      <c r="F178" s="157">
        <f>VLOOKUP(E178,'Projections Cheat Sheet'!$A$3:$B$536,2,FALSE)</f>
        <v>6</v>
      </c>
      <c r="G178" s="157" t="str">
        <f>VLOOKUP(F178,'Projections Cheat Sheet'!$B$8:$C$196,2,FALSE)</f>
        <v>Zero</v>
      </c>
      <c r="H178" s="157" t="s">
        <v>1401</v>
      </c>
      <c r="I178" s="179">
        <f>IFERROR(VLOOKUP(A178,[3]rptBudgetaryBudgetCrossOrganiza!$A$2:$M$411,5,FALSE),"0")</f>
        <v>0</v>
      </c>
      <c r="J178" s="179">
        <f>IFERROR(VLOOKUP(A178,[3]rptBudgetaryBudgetCrossOrganiza!$A$2:$M$411,7,FALSE),"0")</f>
        <v>0</v>
      </c>
      <c r="K178" s="195"/>
      <c r="L178" s="179"/>
      <c r="M178" s="179"/>
      <c r="N178" s="179">
        <f>IFERROR(VLOOKUP(A178,[3]rptBudgetaryBudgetCrossOrganiza!$A$2:$M$411,10,FALSE),"0")</f>
        <v>0</v>
      </c>
      <c r="O178" s="179">
        <v>0</v>
      </c>
      <c r="P178" s="158"/>
      <c r="R178" s="159">
        <v>0</v>
      </c>
      <c r="S178" s="159">
        <v>0</v>
      </c>
      <c r="T178" s="168"/>
      <c r="U178" s="168"/>
      <c r="V178" s="168"/>
      <c r="W178" s="159">
        <v>0</v>
      </c>
      <c r="X178" s="159">
        <v>0</v>
      </c>
      <c r="Y178" s="160"/>
      <c r="AA178" s="161">
        <v>0</v>
      </c>
      <c r="AB178" s="161">
        <v>0</v>
      </c>
      <c r="AC178" s="169"/>
      <c r="AD178" s="169"/>
      <c r="AE178" s="169"/>
      <c r="AF178" s="161">
        <v>0</v>
      </c>
      <c r="AG178" s="161">
        <v>0</v>
      </c>
      <c r="AH178" s="163"/>
      <c r="AJ178" s="164">
        <v>0</v>
      </c>
      <c r="AK178" s="164">
        <v>0</v>
      </c>
      <c r="AL178" s="164"/>
      <c r="AM178" s="165">
        <f>IFERROR(VLOOKUP(A178,[4]rptBudgetaryBudgetCrossOrganiza!$A$384:$O$794,13,FALSE),"0")</f>
        <v>0</v>
      </c>
      <c r="AN178" s="170"/>
      <c r="AO178" s="170"/>
      <c r="AP178" s="171"/>
      <c r="AQ178" s="164"/>
      <c r="AR178" s="166"/>
      <c r="AS178" s="209"/>
      <c r="AT178" s="172"/>
      <c r="AU178" s="173"/>
      <c r="AV178" s="174"/>
      <c r="AW178" s="174"/>
      <c r="AX178" s="174"/>
      <c r="AY178" s="174"/>
      <c r="AZ178" s="174"/>
      <c r="BA178" s="174"/>
      <c r="BB178" s="176"/>
    </row>
    <row r="179" spans="1:54" hidden="1" x14ac:dyDescent="0.25">
      <c r="A179" s="120" t="s">
        <v>1780</v>
      </c>
      <c r="B179" s="177" t="s">
        <v>1450</v>
      </c>
      <c r="C179" s="156" t="str">
        <f t="shared" si="16"/>
        <v>100.11</v>
      </c>
      <c r="D179" s="156" t="str">
        <f t="shared" si="17"/>
        <v>210</v>
      </c>
      <c r="E179" s="157" t="str">
        <f t="shared" si="18"/>
        <v>6200.08</v>
      </c>
      <c r="F179" s="157">
        <f>VLOOKUP(E179,'Projections Cheat Sheet'!$A$3:$B$536,2,FALSE)</f>
        <v>6</v>
      </c>
      <c r="G179" s="157" t="str">
        <f>VLOOKUP(F179,'Projections Cheat Sheet'!$B$8:$C$196,2,FALSE)</f>
        <v>Zero</v>
      </c>
      <c r="H179" s="157" t="s">
        <v>1401</v>
      </c>
      <c r="I179" s="179">
        <f>IFERROR(VLOOKUP(A179,[3]rptBudgetaryBudgetCrossOrganiza!$A$2:$M$411,5,FALSE),"0")</f>
        <v>0</v>
      </c>
      <c r="J179" s="179">
        <f>IFERROR(VLOOKUP(A179,[3]rptBudgetaryBudgetCrossOrganiza!$A$2:$M$411,7,FALSE),"0")</f>
        <v>0</v>
      </c>
      <c r="K179" s="195"/>
      <c r="L179" s="179"/>
      <c r="M179" s="179"/>
      <c r="N179" s="179">
        <f>IFERROR(VLOOKUP(A179,[3]rptBudgetaryBudgetCrossOrganiza!$A$2:$M$411,10,FALSE),"0")</f>
        <v>0</v>
      </c>
      <c r="O179" s="179">
        <v>0</v>
      </c>
      <c r="P179" s="158"/>
      <c r="R179" s="159">
        <v>0</v>
      </c>
      <c r="S179" s="159">
        <v>0</v>
      </c>
      <c r="T179" s="168"/>
      <c r="U179" s="168"/>
      <c r="V179" s="168"/>
      <c r="W179" s="159">
        <v>0</v>
      </c>
      <c r="X179" s="159">
        <v>0</v>
      </c>
      <c r="Y179" s="160"/>
      <c r="AA179" s="161">
        <v>0</v>
      </c>
      <c r="AB179" s="161">
        <v>0</v>
      </c>
      <c r="AC179" s="169"/>
      <c r="AD179" s="169"/>
      <c r="AE179" s="169"/>
      <c r="AF179" s="161">
        <v>0</v>
      </c>
      <c r="AG179" s="161">
        <v>0</v>
      </c>
      <c r="AH179" s="163"/>
      <c r="AJ179" s="164">
        <v>0</v>
      </c>
      <c r="AK179" s="164">
        <v>0</v>
      </c>
      <c r="AL179" s="164"/>
      <c r="AM179" s="165">
        <f>IFERROR(VLOOKUP(A179,[4]rptBudgetaryBudgetCrossOrganiza!$A$384:$O$794,13,FALSE),"0")</f>
        <v>0</v>
      </c>
      <c r="AN179" s="170"/>
      <c r="AO179" s="170"/>
      <c r="AP179" s="171"/>
      <c r="AQ179" s="164"/>
      <c r="AR179" s="166"/>
      <c r="AS179" s="209"/>
      <c r="AT179" s="172"/>
      <c r="AU179" s="173"/>
      <c r="AV179" s="174"/>
      <c r="AW179" s="174"/>
      <c r="AX179" s="174"/>
      <c r="AY179" s="174"/>
      <c r="AZ179" s="174"/>
      <c r="BA179" s="174"/>
      <c r="BB179" s="176"/>
    </row>
    <row r="180" spans="1:54" hidden="1" x14ac:dyDescent="0.25">
      <c r="A180" s="120" t="s">
        <v>1792</v>
      </c>
      <c r="B180" s="177" t="s">
        <v>1452</v>
      </c>
      <c r="C180" s="156" t="str">
        <f t="shared" si="16"/>
        <v>100.11</v>
      </c>
      <c r="D180" s="156" t="str">
        <f t="shared" si="17"/>
        <v>210</v>
      </c>
      <c r="E180" s="157" t="str">
        <f t="shared" si="18"/>
        <v>6210.01</v>
      </c>
      <c r="F180" s="157">
        <f>VLOOKUP(E180,'Projections Cheat Sheet'!$A$3:$B$536,2,FALSE)</f>
        <v>6</v>
      </c>
      <c r="G180" s="157" t="str">
        <f>VLOOKUP(F180,'Projections Cheat Sheet'!$B$8:$C$196,2,FALSE)</f>
        <v>Zero</v>
      </c>
      <c r="H180" s="157" t="s">
        <v>1401</v>
      </c>
      <c r="I180" s="179">
        <f>IFERROR(VLOOKUP(A180,[3]rptBudgetaryBudgetCrossOrganiza!$A$2:$M$411,5,FALSE),"0")</f>
        <v>0</v>
      </c>
      <c r="J180" s="179">
        <f>IFERROR(VLOOKUP(A180,[3]rptBudgetaryBudgetCrossOrganiza!$A$2:$M$411,7,FALSE),"0")</f>
        <v>0</v>
      </c>
      <c r="K180" s="195"/>
      <c r="L180" s="179"/>
      <c r="M180" s="179"/>
      <c r="N180" s="179">
        <f>IFERROR(VLOOKUP(A180,[3]rptBudgetaryBudgetCrossOrganiza!$A$2:$M$411,10,FALSE),"0")</f>
        <v>0</v>
      </c>
      <c r="O180" s="179">
        <v>0</v>
      </c>
      <c r="P180" s="158"/>
      <c r="R180" s="159">
        <v>0</v>
      </c>
      <c r="S180" s="159">
        <v>0</v>
      </c>
      <c r="T180" s="168"/>
      <c r="U180" s="168"/>
      <c r="V180" s="168"/>
      <c r="W180" s="159">
        <v>0</v>
      </c>
      <c r="X180" s="159">
        <v>0</v>
      </c>
      <c r="Y180" s="160"/>
      <c r="AA180" s="161">
        <v>0</v>
      </c>
      <c r="AB180" s="161">
        <v>0</v>
      </c>
      <c r="AC180" s="169"/>
      <c r="AD180" s="169"/>
      <c r="AE180" s="169"/>
      <c r="AF180" s="161">
        <v>0</v>
      </c>
      <c r="AG180" s="161">
        <v>0</v>
      </c>
      <c r="AH180" s="163"/>
      <c r="AJ180" s="164">
        <v>0</v>
      </c>
      <c r="AK180" s="164">
        <v>0</v>
      </c>
      <c r="AL180" s="164"/>
      <c r="AM180" s="165">
        <f>IFERROR(VLOOKUP(A180,[4]rptBudgetaryBudgetCrossOrganiza!$A$384:$O$794,13,FALSE),"0")</f>
        <v>0</v>
      </c>
      <c r="AN180" s="170"/>
      <c r="AO180" s="170"/>
      <c r="AP180" s="171"/>
      <c r="AQ180" s="164"/>
      <c r="AR180" s="166"/>
      <c r="AS180" s="209"/>
      <c r="AT180" s="172"/>
      <c r="AU180" s="173"/>
      <c r="AV180" s="174"/>
      <c r="AW180" s="174"/>
      <c r="AX180" s="174"/>
      <c r="AY180" s="174"/>
      <c r="AZ180" s="174"/>
      <c r="BA180" s="174"/>
      <c r="BB180" s="176"/>
    </row>
    <row r="181" spans="1:54" hidden="1" x14ac:dyDescent="0.25">
      <c r="A181" s="120" t="s">
        <v>1796</v>
      </c>
      <c r="B181" s="177" t="s">
        <v>1453</v>
      </c>
      <c r="C181" s="156" t="str">
        <f t="shared" si="16"/>
        <v>100.11</v>
      </c>
      <c r="D181" s="156" t="str">
        <f t="shared" si="17"/>
        <v>210</v>
      </c>
      <c r="E181" s="157" t="str">
        <f t="shared" si="18"/>
        <v>6210.02</v>
      </c>
      <c r="F181" s="157">
        <f>VLOOKUP(E181,'Projections Cheat Sheet'!$A$3:$B$536,2,FALSE)</f>
        <v>6</v>
      </c>
      <c r="G181" s="157" t="str">
        <f>VLOOKUP(F181,'Projections Cheat Sheet'!$B$8:$C$196,2,FALSE)</f>
        <v>Zero</v>
      </c>
      <c r="H181" s="157" t="s">
        <v>1401</v>
      </c>
      <c r="I181" s="179">
        <f>IFERROR(VLOOKUP(A181,[3]rptBudgetaryBudgetCrossOrganiza!$A$2:$M$411,5,FALSE),"0")</f>
        <v>0</v>
      </c>
      <c r="J181" s="179">
        <f>IFERROR(VLOOKUP(A181,[3]rptBudgetaryBudgetCrossOrganiza!$A$2:$M$411,7,FALSE),"0")</f>
        <v>0</v>
      </c>
      <c r="K181" s="195"/>
      <c r="L181" s="179"/>
      <c r="M181" s="179"/>
      <c r="N181" s="179">
        <f>IFERROR(VLOOKUP(A181,[3]rptBudgetaryBudgetCrossOrganiza!$A$2:$M$411,10,FALSE),"0")</f>
        <v>0</v>
      </c>
      <c r="O181" s="179">
        <v>0</v>
      </c>
      <c r="P181" s="158"/>
      <c r="R181" s="159">
        <v>0</v>
      </c>
      <c r="S181" s="159">
        <v>0</v>
      </c>
      <c r="T181" s="168"/>
      <c r="U181" s="168"/>
      <c r="V181" s="168"/>
      <c r="W181" s="159">
        <v>0</v>
      </c>
      <c r="X181" s="159">
        <v>0</v>
      </c>
      <c r="Y181" s="160"/>
      <c r="AA181" s="161">
        <v>0</v>
      </c>
      <c r="AB181" s="161">
        <v>0</v>
      </c>
      <c r="AC181" s="169"/>
      <c r="AD181" s="169"/>
      <c r="AE181" s="169"/>
      <c r="AF181" s="161">
        <v>0</v>
      </c>
      <c r="AG181" s="161">
        <v>0</v>
      </c>
      <c r="AH181" s="163"/>
      <c r="AJ181" s="164">
        <v>0</v>
      </c>
      <c r="AK181" s="164">
        <v>0</v>
      </c>
      <c r="AL181" s="164"/>
      <c r="AM181" s="165">
        <f>IFERROR(VLOOKUP(A181,[4]rptBudgetaryBudgetCrossOrganiza!$A$384:$O$794,13,FALSE),"0")</f>
        <v>0</v>
      </c>
      <c r="AN181" s="170"/>
      <c r="AO181" s="170"/>
      <c r="AP181" s="171"/>
      <c r="AQ181" s="164"/>
      <c r="AR181" s="166"/>
      <c r="AS181" s="209"/>
      <c r="AT181" s="172"/>
      <c r="AU181" s="173"/>
      <c r="AV181" s="174"/>
      <c r="AW181" s="174"/>
      <c r="AX181" s="174"/>
      <c r="AY181" s="174"/>
      <c r="AZ181" s="174"/>
      <c r="BA181" s="174"/>
      <c r="BB181" s="176"/>
    </row>
    <row r="182" spans="1:54" hidden="1" x14ac:dyDescent="0.25">
      <c r="A182" s="120" t="s">
        <v>1799</v>
      </c>
      <c r="B182" s="177" t="s">
        <v>1454</v>
      </c>
      <c r="C182" s="156" t="str">
        <f t="shared" si="16"/>
        <v>100.11</v>
      </c>
      <c r="D182" s="156" t="str">
        <f t="shared" si="17"/>
        <v>210</v>
      </c>
      <c r="E182" s="157" t="str">
        <f t="shared" si="18"/>
        <v>6210.03</v>
      </c>
      <c r="F182" s="157">
        <f>VLOOKUP(E182,'Projections Cheat Sheet'!$A$3:$B$536,2,FALSE)</f>
        <v>6</v>
      </c>
      <c r="G182" s="157" t="str">
        <f>VLOOKUP(F182,'Projections Cheat Sheet'!$B$8:$C$196,2,FALSE)</f>
        <v>Zero</v>
      </c>
      <c r="H182" s="157" t="s">
        <v>1401</v>
      </c>
      <c r="I182" s="179">
        <f>IFERROR(VLOOKUP(A182,[3]rptBudgetaryBudgetCrossOrganiza!$A$2:$M$411,5,FALSE),"0")</f>
        <v>0</v>
      </c>
      <c r="J182" s="179">
        <f>IFERROR(VLOOKUP(A182,[3]rptBudgetaryBudgetCrossOrganiza!$A$2:$M$411,7,FALSE),"0")</f>
        <v>0</v>
      </c>
      <c r="K182" s="195"/>
      <c r="L182" s="179"/>
      <c r="M182" s="179"/>
      <c r="N182" s="179">
        <f>IFERROR(VLOOKUP(A182,[3]rptBudgetaryBudgetCrossOrganiza!$A$2:$M$411,10,FALSE),"0")</f>
        <v>0</v>
      </c>
      <c r="O182" s="179">
        <v>0</v>
      </c>
      <c r="P182" s="158"/>
      <c r="R182" s="159">
        <v>0</v>
      </c>
      <c r="S182" s="159">
        <v>0</v>
      </c>
      <c r="T182" s="168"/>
      <c r="U182" s="168"/>
      <c r="V182" s="168"/>
      <c r="W182" s="159">
        <v>0</v>
      </c>
      <c r="X182" s="159">
        <v>0</v>
      </c>
      <c r="Y182" s="160"/>
      <c r="AA182" s="161">
        <v>0</v>
      </c>
      <c r="AB182" s="161">
        <v>0</v>
      </c>
      <c r="AC182" s="169"/>
      <c r="AD182" s="169"/>
      <c r="AE182" s="169"/>
      <c r="AF182" s="161">
        <v>0</v>
      </c>
      <c r="AG182" s="161">
        <v>0</v>
      </c>
      <c r="AH182" s="163"/>
      <c r="AJ182" s="164">
        <v>0</v>
      </c>
      <c r="AK182" s="164">
        <v>0</v>
      </c>
      <c r="AL182" s="164"/>
      <c r="AM182" s="165">
        <f>IFERROR(VLOOKUP(A182,[4]rptBudgetaryBudgetCrossOrganiza!$A$384:$O$794,13,FALSE),"0")</f>
        <v>0</v>
      </c>
      <c r="AN182" s="170"/>
      <c r="AO182" s="170"/>
      <c r="AP182" s="171"/>
      <c r="AQ182" s="164"/>
      <c r="AR182" s="166"/>
      <c r="AS182" s="209"/>
      <c r="AT182" s="172"/>
      <c r="AU182" s="173"/>
      <c r="AV182" s="174"/>
      <c r="AW182" s="174"/>
      <c r="AX182" s="174"/>
      <c r="AY182" s="174"/>
      <c r="AZ182" s="174"/>
      <c r="BA182" s="174"/>
      <c r="BB182" s="176"/>
    </row>
    <row r="183" spans="1:54" hidden="1" x14ac:dyDescent="0.25">
      <c r="A183" s="120" t="s">
        <v>1802</v>
      </c>
      <c r="B183" s="177" t="s">
        <v>1455</v>
      </c>
      <c r="C183" s="156" t="str">
        <f t="shared" si="16"/>
        <v>100.11</v>
      </c>
      <c r="D183" s="156" t="str">
        <f t="shared" si="17"/>
        <v>210</v>
      </c>
      <c r="E183" s="157" t="str">
        <f t="shared" si="18"/>
        <v>6210.04</v>
      </c>
      <c r="F183" s="157">
        <f>VLOOKUP(E183,'Projections Cheat Sheet'!$A$3:$B$536,2,FALSE)</f>
        <v>6</v>
      </c>
      <c r="G183" s="157" t="str">
        <f>VLOOKUP(F183,'Projections Cheat Sheet'!$B$8:$C$196,2,FALSE)</f>
        <v>Zero</v>
      </c>
      <c r="H183" s="157" t="s">
        <v>1401</v>
      </c>
      <c r="I183" s="179">
        <f>IFERROR(VLOOKUP(A183,[3]rptBudgetaryBudgetCrossOrganiza!$A$2:$M$411,5,FALSE),"0")</f>
        <v>0</v>
      </c>
      <c r="J183" s="179">
        <f>IFERROR(VLOOKUP(A183,[3]rptBudgetaryBudgetCrossOrganiza!$A$2:$M$411,7,FALSE),"0")</f>
        <v>0</v>
      </c>
      <c r="K183" s="195"/>
      <c r="L183" s="179"/>
      <c r="M183" s="179"/>
      <c r="N183" s="179">
        <f>IFERROR(VLOOKUP(A183,[3]rptBudgetaryBudgetCrossOrganiza!$A$2:$M$411,10,FALSE),"0")</f>
        <v>0</v>
      </c>
      <c r="O183" s="179">
        <v>0</v>
      </c>
      <c r="P183" s="158"/>
      <c r="R183" s="159">
        <v>0</v>
      </c>
      <c r="S183" s="159">
        <v>0</v>
      </c>
      <c r="T183" s="168"/>
      <c r="U183" s="168"/>
      <c r="V183" s="168"/>
      <c r="W183" s="159">
        <v>0</v>
      </c>
      <c r="X183" s="159">
        <v>0</v>
      </c>
      <c r="Y183" s="160"/>
      <c r="AA183" s="161">
        <v>0</v>
      </c>
      <c r="AB183" s="161">
        <v>0</v>
      </c>
      <c r="AC183" s="169"/>
      <c r="AD183" s="169"/>
      <c r="AE183" s="169"/>
      <c r="AF183" s="161">
        <v>0</v>
      </c>
      <c r="AG183" s="161">
        <v>0</v>
      </c>
      <c r="AH183" s="163"/>
      <c r="AJ183" s="164">
        <v>0</v>
      </c>
      <c r="AK183" s="164">
        <v>0</v>
      </c>
      <c r="AL183" s="164"/>
      <c r="AM183" s="165">
        <f>IFERROR(VLOOKUP(A183,[4]rptBudgetaryBudgetCrossOrganiza!$A$384:$O$794,13,FALSE),"0")</f>
        <v>0</v>
      </c>
      <c r="AN183" s="170"/>
      <c r="AO183" s="170"/>
      <c r="AP183" s="171"/>
      <c r="AQ183" s="164"/>
      <c r="AR183" s="166"/>
      <c r="AS183" s="209"/>
      <c r="AT183" s="172"/>
      <c r="AU183" s="173"/>
      <c r="AV183" s="174"/>
      <c r="AW183" s="174"/>
      <c r="AX183" s="174"/>
      <c r="AY183" s="174"/>
      <c r="AZ183" s="174"/>
      <c r="BA183" s="174"/>
      <c r="BB183" s="176"/>
    </row>
    <row r="184" spans="1:54" hidden="1" x14ac:dyDescent="0.25">
      <c r="A184" s="120" t="s">
        <v>1805</v>
      </c>
      <c r="B184" s="177" t="s">
        <v>1456</v>
      </c>
      <c r="C184" s="156" t="str">
        <f t="shared" si="16"/>
        <v>100.11</v>
      </c>
      <c r="D184" s="156" t="str">
        <f t="shared" si="17"/>
        <v>210</v>
      </c>
      <c r="E184" s="157" t="str">
        <f t="shared" si="18"/>
        <v>6210.05</v>
      </c>
      <c r="F184" s="157">
        <f>VLOOKUP(E184,'Projections Cheat Sheet'!$A$3:$B$536,2,FALSE)</f>
        <v>6</v>
      </c>
      <c r="G184" s="157" t="str">
        <f>VLOOKUP(F184,'Projections Cheat Sheet'!$B$8:$C$196,2,FALSE)</f>
        <v>Zero</v>
      </c>
      <c r="H184" s="157" t="s">
        <v>1401</v>
      </c>
      <c r="I184" s="179">
        <f>IFERROR(VLOOKUP(A184,[3]rptBudgetaryBudgetCrossOrganiza!$A$2:$M$411,5,FALSE),"0")</f>
        <v>0</v>
      </c>
      <c r="J184" s="179">
        <f>IFERROR(VLOOKUP(A184,[3]rptBudgetaryBudgetCrossOrganiza!$A$2:$M$411,7,FALSE),"0")</f>
        <v>0</v>
      </c>
      <c r="K184" s="195"/>
      <c r="L184" s="179"/>
      <c r="M184" s="179"/>
      <c r="N184" s="179">
        <f>IFERROR(VLOOKUP(A184,[3]rptBudgetaryBudgetCrossOrganiza!$A$2:$M$411,10,FALSE),"0")</f>
        <v>0</v>
      </c>
      <c r="O184" s="179">
        <v>0</v>
      </c>
      <c r="P184" s="158"/>
      <c r="R184" s="159">
        <v>0</v>
      </c>
      <c r="S184" s="159">
        <v>0</v>
      </c>
      <c r="T184" s="168"/>
      <c r="U184" s="168"/>
      <c r="V184" s="168"/>
      <c r="W184" s="159">
        <v>0</v>
      </c>
      <c r="X184" s="159">
        <v>0</v>
      </c>
      <c r="Y184" s="160"/>
      <c r="AA184" s="161">
        <v>0</v>
      </c>
      <c r="AB184" s="161">
        <v>0</v>
      </c>
      <c r="AC184" s="169"/>
      <c r="AD184" s="169"/>
      <c r="AE184" s="169"/>
      <c r="AF184" s="161">
        <v>0</v>
      </c>
      <c r="AG184" s="161">
        <v>0</v>
      </c>
      <c r="AH184" s="163"/>
      <c r="AJ184" s="164">
        <v>0</v>
      </c>
      <c r="AK184" s="164">
        <v>0</v>
      </c>
      <c r="AL184" s="164"/>
      <c r="AM184" s="165">
        <f>IFERROR(VLOOKUP(A184,[4]rptBudgetaryBudgetCrossOrganiza!$A$384:$O$794,13,FALSE),"0")</f>
        <v>0</v>
      </c>
      <c r="AN184" s="170"/>
      <c r="AO184" s="170"/>
      <c r="AP184" s="171"/>
      <c r="AQ184" s="164"/>
      <c r="AR184" s="166"/>
      <c r="AS184" s="209"/>
      <c r="AT184" s="172"/>
      <c r="AU184" s="173"/>
      <c r="AV184" s="174"/>
      <c r="AW184" s="174"/>
      <c r="AX184" s="174"/>
      <c r="AY184" s="174"/>
      <c r="AZ184" s="174"/>
      <c r="BA184" s="174"/>
      <c r="BB184" s="176"/>
    </row>
    <row r="185" spans="1:54" hidden="1" x14ac:dyDescent="0.25">
      <c r="A185" s="120" t="s">
        <v>1808</v>
      </c>
      <c r="B185" s="177" t="s">
        <v>1458</v>
      </c>
      <c r="C185" s="156" t="str">
        <f t="shared" si="16"/>
        <v>100.11</v>
      </c>
      <c r="D185" s="156" t="str">
        <f t="shared" si="17"/>
        <v>210</v>
      </c>
      <c r="E185" s="157" t="str">
        <f t="shared" si="18"/>
        <v>6210.09</v>
      </c>
      <c r="F185" s="157">
        <f>VLOOKUP(E185,'Projections Cheat Sheet'!$A$3:$B$536,2,FALSE)</f>
        <v>6</v>
      </c>
      <c r="G185" s="157" t="str">
        <f>VLOOKUP(F185,'Projections Cheat Sheet'!$B$8:$C$196,2,FALSE)</f>
        <v>Zero</v>
      </c>
      <c r="H185" s="157" t="s">
        <v>1401</v>
      </c>
      <c r="I185" s="179">
        <f>IFERROR(VLOOKUP(A185,[3]rptBudgetaryBudgetCrossOrganiza!$A$2:$M$411,5,FALSE),"0")</f>
        <v>10000</v>
      </c>
      <c r="J185" s="179">
        <f>IFERROR(VLOOKUP(A185,[3]rptBudgetaryBudgetCrossOrganiza!$A$2:$M$411,7,FALSE),"0")</f>
        <v>10000</v>
      </c>
      <c r="K185" s="195"/>
      <c r="L185" s="179"/>
      <c r="M185" s="179"/>
      <c r="N185" s="179">
        <f>IFERROR(VLOOKUP(A185,[3]rptBudgetaryBudgetCrossOrganiza!$A$2:$M$411,10,FALSE),"0")</f>
        <v>10000</v>
      </c>
      <c r="O185" s="179">
        <v>10000</v>
      </c>
      <c r="P185" s="158"/>
      <c r="R185" s="159">
        <v>10000</v>
      </c>
      <c r="S185" s="159">
        <v>7791</v>
      </c>
      <c r="T185" s="168"/>
      <c r="U185" s="168"/>
      <c r="V185" s="168"/>
      <c r="W185" s="159">
        <v>4024</v>
      </c>
      <c r="X185" s="159">
        <v>4024</v>
      </c>
      <c r="Y185" s="160"/>
      <c r="AA185" s="161">
        <v>7500</v>
      </c>
      <c r="AB185" s="161">
        <v>7598</v>
      </c>
      <c r="AC185" s="169"/>
      <c r="AD185" s="169"/>
      <c r="AE185" s="169"/>
      <c r="AF185" s="161">
        <v>7598.51</v>
      </c>
      <c r="AG185" s="161">
        <v>7598.51</v>
      </c>
      <c r="AH185" s="163"/>
      <c r="AJ185" s="164">
        <v>7000</v>
      </c>
      <c r="AK185" s="164">
        <v>9111</v>
      </c>
      <c r="AL185" s="164">
        <v>15000</v>
      </c>
      <c r="AM185" s="165">
        <f>IFERROR(VLOOKUP(A185,[4]rptBudgetaryBudgetCrossOrganiza!$A$384:$O$794,13,FALSE),"0")</f>
        <v>395</v>
      </c>
      <c r="AN185" s="170"/>
      <c r="AO185" s="170"/>
      <c r="AP185" s="171"/>
      <c r="AQ185" s="164"/>
      <c r="AR185" s="166"/>
      <c r="AS185" s="209" t="s">
        <v>1952</v>
      </c>
      <c r="AT185" s="172"/>
      <c r="AU185" s="173"/>
      <c r="AV185" s="174"/>
      <c r="AW185" s="174"/>
      <c r="AX185" s="174"/>
      <c r="AY185" s="174"/>
      <c r="AZ185" s="174"/>
      <c r="BA185" s="174"/>
      <c r="BB185" s="176"/>
    </row>
    <row r="186" spans="1:54" hidden="1" x14ac:dyDescent="0.25">
      <c r="A186" s="120" t="s">
        <v>1825</v>
      </c>
      <c r="B186" s="177" t="s">
        <v>1471</v>
      </c>
      <c r="C186" s="156" t="str">
        <f t="shared" si="16"/>
        <v>100.11</v>
      </c>
      <c r="D186" s="156" t="str">
        <f t="shared" si="17"/>
        <v>210</v>
      </c>
      <c r="E186" s="157" t="str">
        <f t="shared" si="18"/>
        <v>6300.01</v>
      </c>
      <c r="F186" s="157">
        <f>VLOOKUP(E186,'Projections Cheat Sheet'!$A$3:$B$536,2,FALSE)</f>
        <v>6</v>
      </c>
      <c r="G186" s="157" t="str">
        <f>VLOOKUP(F186,'Projections Cheat Sheet'!$B$8:$C$196,2,FALSE)</f>
        <v>Zero</v>
      </c>
      <c r="H186" s="157" t="s">
        <v>1401</v>
      </c>
      <c r="I186" s="179">
        <f>IFERROR(VLOOKUP(A186,[3]rptBudgetaryBudgetCrossOrganiza!$A$2:$M$411,5,FALSE),"0")</f>
        <v>0</v>
      </c>
      <c r="J186" s="179">
        <f>IFERROR(VLOOKUP(A186,[3]rptBudgetaryBudgetCrossOrganiza!$A$2:$M$411,7,FALSE),"0")</f>
        <v>0</v>
      </c>
      <c r="K186" s="195"/>
      <c r="L186" s="179"/>
      <c r="M186" s="179"/>
      <c r="N186" s="179">
        <f>IFERROR(VLOOKUP(A186,[3]rptBudgetaryBudgetCrossOrganiza!$A$2:$M$411,10,FALSE),"0")</f>
        <v>0</v>
      </c>
      <c r="O186" s="179">
        <v>0</v>
      </c>
      <c r="P186" s="158"/>
      <c r="R186" s="159">
        <v>0</v>
      </c>
      <c r="S186" s="159">
        <v>0</v>
      </c>
      <c r="T186" s="168"/>
      <c r="U186" s="168"/>
      <c r="V186" s="168"/>
      <c r="W186" s="159">
        <v>0</v>
      </c>
      <c r="X186" s="159">
        <v>0</v>
      </c>
      <c r="Y186" s="160"/>
      <c r="AA186" s="161">
        <v>0</v>
      </c>
      <c r="AB186" s="161">
        <v>0</v>
      </c>
      <c r="AC186" s="169"/>
      <c r="AD186" s="169"/>
      <c r="AE186" s="169"/>
      <c r="AF186" s="161">
        <v>0</v>
      </c>
      <c r="AG186" s="161">
        <v>0</v>
      </c>
      <c r="AH186" s="163"/>
      <c r="AJ186" s="164">
        <v>0</v>
      </c>
      <c r="AK186" s="164">
        <v>0</v>
      </c>
      <c r="AL186" s="164"/>
      <c r="AM186" s="165">
        <f>IFERROR(VLOOKUP(A186,[4]rptBudgetaryBudgetCrossOrganiza!$A$384:$O$794,13,FALSE),"0")</f>
        <v>0</v>
      </c>
      <c r="AN186" s="170"/>
      <c r="AO186" s="170"/>
      <c r="AP186" s="171"/>
      <c r="AQ186" s="164"/>
      <c r="AR186" s="166"/>
      <c r="AS186" s="209"/>
      <c r="AT186" s="172"/>
      <c r="AU186" s="173"/>
      <c r="AV186" s="174"/>
      <c r="AW186" s="174"/>
      <c r="AX186" s="174"/>
      <c r="AY186" s="174"/>
      <c r="AZ186" s="174"/>
      <c r="BA186" s="174"/>
      <c r="BB186" s="176"/>
    </row>
    <row r="187" spans="1:54" hidden="1" x14ac:dyDescent="0.25">
      <c r="A187" s="120" t="s">
        <v>1830</v>
      </c>
      <c r="B187" s="177" t="s">
        <v>1472</v>
      </c>
      <c r="C187" s="156" t="str">
        <f t="shared" si="16"/>
        <v>100.11</v>
      </c>
      <c r="D187" s="156" t="str">
        <f t="shared" si="17"/>
        <v>210</v>
      </c>
      <c r="E187" s="157" t="str">
        <f t="shared" si="18"/>
        <v>6300.02</v>
      </c>
      <c r="F187" s="157">
        <f>VLOOKUP(E187,'Projections Cheat Sheet'!$A$3:$B$536,2,FALSE)</f>
        <v>6</v>
      </c>
      <c r="G187" s="157" t="str">
        <f>VLOOKUP(F187,'Projections Cheat Sheet'!$B$8:$C$196,2,FALSE)</f>
        <v>Zero</v>
      </c>
      <c r="H187" s="157" t="s">
        <v>1401</v>
      </c>
      <c r="I187" s="179">
        <f>IFERROR(VLOOKUP(A187,[3]rptBudgetaryBudgetCrossOrganiza!$A$2:$M$411,5,FALSE),"0")</f>
        <v>0</v>
      </c>
      <c r="J187" s="179">
        <f>IFERROR(VLOOKUP(A187,[3]rptBudgetaryBudgetCrossOrganiza!$A$2:$M$411,7,FALSE),"0")</f>
        <v>0</v>
      </c>
      <c r="K187" s="195"/>
      <c r="L187" s="179"/>
      <c r="M187" s="179"/>
      <c r="N187" s="179">
        <f>IFERROR(VLOOKUP(A187,[3]rptBudgetaryBudgetCrossOrganiza!$A$2:$M$411,10,FALSE),"0")</f>
        <v>0</v>
      </c>
      <c r="O187" s="179">
        <v>0</v>
      </c>
      <c r="P187" s="158"/>
      <c r="R187" s="159">
        <v>0</v>
      </c>
      <c r="S187" s="159">
        <v>0</v>
      </c>
      <c r="T187" s="168"/>
      <c r="U187" s="168"/>
      <c r="V187" s="168"/>
      <c r="W187" s="159">
        <v>0</v>
      </c>
      <c r="X187" s="159">
        <v>0</v>
      </c>
      <c r="Y187" s="160"/>
      <c r="AA187" s="161">
        <v>0</v>
      </c>
      <c r="AB187" s="161">
        <v>0</v>
      </c>
      <c r="AC187" s="169"/>
      <c r="AD187" s="169"/>
      <c r="AE187" s="169"/>
      <c r="AF187" s="161">
        <v>0</v>
      </c>
      <c r="AG187" s="161">
        <v>0</v>
      </c>
      <c r="AH187" s="163"/>
      <c r="AJ187" s="164">
        <v>0</v>
      </c>
      <c r="AK187" s="164">
        <v>0</v>
      </c>
      <c r="AL187" s="164"/>
      <c r="AM187" s="165">
        <f>IFERROR(VLOOKUP(A187,[4]rptBudgetaryBudgetCrossOrganiza!$A$384:$O$794,13,FALSE),"0")</f>
        <v>0</v>
      </c>
      <c r="AN187" s="170"/>
      <c r="AO187" s="170"/>
      <c r="AP187" s="171"/>
      <c r="AQ187" s="164"/>
      <c r="AR187" s="166"/>
      <c r="AS187" s="209"/>
      <c r="AT187" s="172"/>
      <c r="AU187" s="173"/>
      <c r="AV187" s="174"/>
      <c r="AW187" s="174"/>
      <c r="AX187" s="174"/>
      <c r="AY187" s="174"/>
      <c r="AZ187" s="174"/>
      <c r="BA187" s="174"/>
      <c r="BB187" s="176"/>
    </row>
    <row r="188" spans="1:54" hidden="1" x14ac:dyDescent="0.25">
      <c r="A188" s="120" t="s">
        <v>1841</v>
      </c>
      <c r="B188" s="177" t="s">
        <v>1476</v>
      </c>
      <c r="C188" s="156" t="str">
        <f t="shared" si="16"/>
        <v>100.11</v>
      </c>
      <c r="D188" s="156" t="str">
        <f t="shared" si="17"/>
        <v>210</v>
      </c>
      <c r="E188" s="157" t="str">
        <f t="shared" si="18"/>
        <v>6400.02</v>
      </c>
      <c r="F188" s="157">
        <f>VLOOKUP(E188,'Projections Cheat Sheet'!$A$3:$B$536,2,FALSE)</f>
        <v>6</v>
      </c>
      <c r="G188" s="157" t="str">
        <f>VLOOKUP(F188,'Projections Cheat Sheet'!$B$8:$C$196,2,FALSE)</f>
        <v>Zero</v>
      </c>
      <c r="H188" s="157" t="s">
        <v>1401</v>
      </c>
      <c r="I188" s="179">
        <f>IFERROR(VLOOKUP(A188,[3]rptBudgetaryBudgetCrossOrganiza!$A$2:$M$411,5,FALSE),"0")</f>
        <v>0</v>
      </c>
      <c r="J188" s="179">
        <f>IFERROR(VLOOKUP(A188,[3]rptBudgetaryBudgetCrossOrganiza!$A$2:$M$411,7,FALSE),"0")</f>
        <v>0</v>
      </c>
      <c r="K188" s="195"/>
      <c r="L188" s="179"/>
      <c r="M188" s="179"/>
      <c r="N188" s="179">
        <f>IFERROR(VLOOKUP(A188,[3]rptBudgetaryBudgetCrossOrganiza!$A$2:$M$411,10,FALSE),"0")</f>
        <v>0</v>
      </c>
      <c r="O188" s="179">
        <v>0</v>
      </c>
      <c r="P188" s="158"/>
      <c r="R188" s="159">
        <v>0</v>
      </c>
      <c r="S188" s="159">
        <v>0</v>
      </c>
      <c r="T188" s="168"/>
      <c r="U188" s="168"/>
      <c r="V188" s="168"/>
      <c r="W188" s="159">
        <v>0</v>
      </c>
      <c r="X188" s="159">
        <v>0</v>
      </c>
      <c r="Y188" s="160"/>
      <c r="AA188" s="161">
        <v>0</v>
      </c>
      <c r="AB188" s="161">
        <v>0</v>
      </c>
      <c r="AC188" s="169"/>
      <c r="AD188" s="169"/>
      <c r="AE188" s="169"/>
      <c r="AF188" s="161">
        <v>0</v>
      </c>
      <c r="AG188" s="161">
        <v>0</v>
      </c>
      <c r="AH188" s="163"/>
      <c r="AJ188" s="164">
        <v>0</v>
      </c>
      <c r="AK188" s="164">
        <v>0</v>
      </c>
      <c r="AL188" s="164"/>
      <c r="AM188" s="165">
        <f>IFERROR(VLOOKUP(A188,[4]rptBudgetaryBudgetCrossOrganiza!$A$384:$O$794,13,FALSE),"0")</f>
        <v>0</v>
      </c>
      <c r="AN188" s="170"/>
      <c r="AO188" s="170"/>
      <c r="AP188" s="171"/>
      <c r="AQ188" s="164"/>
      <c r="AR188" s="166"/>
      <c r="AS188" s="209"/>
      <c r="AT188" s="172"/>
      <c r="AU188" s="173"/>
      <c r="AV188" s="174"/>
      <c r="AW188" s="174"/>
      <c r="AX188" s="174"/>
      <c r="AY188" s="174"/>
      <c r="AZ188" s="174"/>
      <c r="BA188" s="174"/>
      <c r="BB188" s="176"/>
    </row>
    <row r="189" spans="1:54" hidden="1" x14ac:dyDescent="0.25">
      <c r="A189" s="120" t="s">
        <v>1860</v>
      </c>
      <c r="B189" s="177" t="s">
        <v>1485</v>
      </c>
      <c r="C189" s="156" t="str">
        <f t="shared" si="16"/>
        <v>100.11</v>
      </c>
      <c r="D189" s="156" t="str">
        <f t="shared" si="17"/>
        <v>210</v>
      </c>
      <c r="E189" s="157" t="str">
        <f t="shared" si="18"/>
        <v>6600.01</v>
      </c>
      <c r="F189" s="157">
        <f>VLOOKUP(E189,'Projections Cheat Sheet'!$A$3:$B$536,2,FALSE)</f>
        <v>6</v>
      </c>
      <c r="G189" s="157" t="str">
        <f>VLOOKUP(F189,'Projections Cheat Sheet'!$B$8:$C$196,2,FALSE)</f>
        <v>Zero</v>
      </c>
      <c r="H189" s="157" t="s">
        <v>1401</v>
      </c>
      <c r="I189" s="179">
        <f>IFERROR(VLOOKUP(A189,[3]rptBudgetaryBudgetCrossOrganiza!$A$2:$M$411,5,FALSE),"0")</f>
        <v>0</v>
      </c>
      <c r="J189" s="179">
        <f>IFERROR(VLOOKUP(A189,[3]rptBudgetaryBudgetCrossOrganiza!$A$2:$M$411,7,FALSE),"0")</f>
        <v>0</v>
      </c>
      <c r="K189" s="195"/>
      <c r="L189" s="179"/>
      <c r="M189" s="179"/>
      <c r="N189" s="179">
        <f>IFERROR(VLOOKUP(A189,[3]rptBudgetaryBudgetCrossOrganiza!$A$2:$M$411,10,FALSE),"0")</f>
        <v>0</v>
      </c>
      <c r="O189" s="179">
        <v>0</v>
      </c>
      <c r="P189" s="158"/>
      <c r="R189" s="159">
        <v>0</v>
      </c>
      <c r="S189" s="159">
        <v>0</v>
      </c>
      <c r="T189" s="168"/>
      <c r="U189" s="168"/>
      <c r="V189" s="168"/>
      <c r="W189" s="159">
        <v>0</v>
      </c>
      <c r="X189" s="159">
        <v>0</v>
      </c>
      <c r="Y189" s="160"/>
      <c r="AA189" s="161">
        <v>0</v>
      </c>
      <c r="AB189" s="161">
        <v>0</v>
      </c>
      <c r="AC189" s="169"/>
      <c r="AD189" s="169"/>
      <c r="AE189" s="169"/>
      <c r="AF189" s="161">
        <v>0</v>
      </c>
      <c r="AG189" s="161">
        <v>0</v>
      </c>
      <c r="AH189" s="163"/>
      <c r="AJ189" s="164">
        <v>500</v>
      </c>
      <c r="AK189" s="164">
        <v>500</v>
      </c>
      <c r="AL189" s="164"/>
      <c r="AM189" s="165">
        <f>IFERROR(VLOOKUP(A189,[4]rptBudgetaryBudgetCrossOrganiza!$A$384:$O$794,13,FALSE),"0")</f>
        <v>0</v>
      </c>
      <c r="AN189" s="170"/>
      <c r="AO189" s="170"/>
      <c r="AP189" s="171"/>
      <c r="AQ189" s="164"/>
      <c r="AR189" s="166"/>
      <c r="AS189" s="209"/>
      <c r="AT189" s="172"/>
      <c r="AU189" s="173"/>
      <c r="AV189" s="174"/>
      <c r="AW189" s="174"/>
      <c r="AX189" s="174"/>
      <c r="AY189" s="174"/>
      <c r="AZ189" s="174"/>
      <c r="BA189" s="174"/>
      <c r="BB189" s="176"/>
    </row>
    <row r="190" spans="1:54" hidden="1" x14ac:dyDescent="0.25">
      <c r="A190" s="120" t="s">
        <v>1865</v>
      </c>
      <c r="B190" s="177" t="s">
        <v>1486</v>
      </c>
      <c r="C190" s="156" t="str">
        <f t="shared" si="16"/>
        <v>100.11</v>
      </c>
      <c r="D190" s="156" t="str">
        <f t="shared" si="17"/>
        <v>210</v>
      </c>
      <c r="E190" s="157" t="str">
        <f t="shared" si="18"/>
        <v>6600.02</v>
      </c>
      <c r="F190" s="157">
        <f>VLOOKUP(E190,'Projections Cheat Sheet'!$A$3:$B$536,2,FALSE)</f>
        <v>6</v>
      </c>
      <c r="G190" s="157" t="str">
        <f>VLOOKUP(F190,'Projections Cheat Sheet'!$B$8:$C$196,2,FALSE)</f>
        <v>Zero</v>
      </c>
      <c r="H190" s="157" t="s">
        <v>1401</v>
      </c>
      <c r="I190" s="179">
        <f>IFERROR(VLOOKUP(A190,[3]rptBudgetaryBudgetCrossOrganiza!$A$2:$M$411,5,FALSE),"0")</f>
        <v>500</v>
      </c>
      <c r="J190" s="179">
        <f>IFERROR(VLOOKUP(A190,[3]rptBudgetaryBudgetCrossOrganiza!$A$2:$M$411,7,FALSE),"0")</f>
        <v>500</v>
      </c>
      <c r="K190" s="195"/>
      <c r="L190" s="179"/>
      <c r="M190" s="179"/>
      <c r="N190" s="179">
        <f>IFERROR(VLOOKUP(A190,[3]rptBudgetaryBudgetCrossOrganiza!$A$2:$M$411,10,FALSE),"0")</f>
        <v>388.97</v>
      </c>
      <c r="O190" s="179">
        <v>388.97</v>
      </c>
      <c r="P190" s="158"/>
      <c r="R190" s="159">
        <v>500</v>
      </c>
      <c r="S190" s="159">
        <v>500</v>
      </c>
      <c r="T190" s="168"/>
      <c r="U190" s="168"/>
      <c r="V190" s="168"/>
      <c r="W190" s="159">
        <v>0</v>
      </c>
      <c r="X190" s="159">
        <v>0</v>
      </c>
      <c r="Y190" s="160"/>
      <c r="AA190" s="161">
        <v>500</v>
      </c>
      <c r="AB190" s="161">
        <v>500</v>
      </c>
      <c r="AC190" s="169"/>
      <c r="AD190" s="169"/>
      <c r="AE190" s="169"/>
      <c r="AF190" s="161">
        <v>467.34</v>
      </c>
      <c r="AG190" s="161">
        <v>467.34</v>
      </c>
      <c r="AH190" s="163"/>
      <c r="AJ190" s="164">
        <v>500</v>
      </c>
      <c r="AK190" s="164">
        <v>500</v>
      </c>
      <c r="AL190" s="164"/>
      <c r="AM190" s="165">
        <f>IFERROR(VLOOKUP(A190,[4]rptBudgetaryBudgetCrossOrganiza!$A$384:$O$794,13,FALSE),"0")</f>
        <v>0</v>
      </c>
      <c r="AN190" s="170"/>
      <c r="AO190" s="170"/>
      <c r="AP190" s="171"/>
      <c r="AQ190" s="164"/>
      <c r="AR190" s="166"/>
      <c r="AS190" s="209"/>
      <c r="AT190" s="172"/>
      <c r="AU190" s="173"/>
      <c r="AV190" s="174"/>
      <c r="AW190" s="174"/>
      <c r="AX190" s="174"/>
      <c r="AY190" s="174"/>
      <c r="AZ190" s="174"/>
      <c r="BA190" s="174"/>
      <c r="BB190" s="176"/>
    </row>
    <row r="191" spans="1:54" hidden="1" x14ac:dyDescent="0.25">
      <c r="A191" s="120" t="s">
        <v>1868</v>
      </c>
      <c r="B191" s="177" t="s">
        <v>1487</v>
      </c>
      <c r="C191" s="156" t="str">
        <f t="shared" si="16"/>
        <v>100.11</v>
      </c>
      <c r="D191" s="156" t="str">
        <f t="shared" si="17"/>
        <v>210</v>
      </c>
      <c r="E191" s="157" t="str">
        <f t="shared" si="18"/>
        <v>6600.03</v>
      </c>
      <c r="F191" s="157">
        <f>VLOOKUP(E191,'Projections Cheat Sheet'!$A$3:$B$536,2,FALSE)</f>
        <v>6</v>
      </c>
      <c r="G191" s="157" t="str">
        <f>VLOOKUP(F191,'Projections Cheat Sheet'!$B$8:$C$196,2,FALSE)</f>
        <v>Zero</v>
      </c>
      <c r="H191" s="157" t="s">
        <v>1401</v>
      </c>
      <c r="I191" s="179">
        <f>IFERROR(VLOOKUP(A191,[3]rptBudgetaryBudgetCrossOrganiza!$A$2:$M$411,5,FALSE),"0")</f>
        <v>0</v>
      </c>
      <c r="J191" s="179">
        <f>IFERROR(VLOOKUP(A191,[3]rptBudgetaryBudgetCrossOrganiza!$A$2:$M$411,7,FALSE),"0")</f>
        <v>0</v>
      </c>
      <c r="K191" s="195"/>
      <c r="L191" s="179"/>
      <c r="M191" s="179"/>
      <c r="N191" s="179">
        <f>IFERROR(VLOOKUP(A191,[3]rptBudgetaryBudgetCrossOrganiza!$A$2:$M$411,10,FALSE),"0")</f>
        <v>0</v>
      </c>
      <c r="O191" s="179">
        <v>0</v>
      </c>
      <c r="P191" s="158"/>
      <c r="R191" s="159">
        <v>0</v>
      </c>
      <c r="S191" s="159">
        <v>0</v>
      </c>
      <c r="T191" s="168"/>
      <c r="U191" s="168"/>
      <c r="V191" s="168"/>
      <c r="W191" s="159">
        <v>0</v>
      </c>
      <c r="X191" s="159">
        <v>0</v>
      </c>
      <c r="Y191" s="160"/>
      <c r="AA191" s="161">
        <v>0</v>
      </c>
      <c r="AB191" s="161">
        <v>0</v>
      </c>
      <c r="AC191" s="169"/>
      <c r="AD191" s="169"/>
      <c r="AE191" s="169"/>
      <c r="AF191" s="161">
        <v>0</v>
      </c>
      <c r="AG191" s="161">
        <v>0</v>
      </c>
      <c r="AH191" s="163"/>
      <c r="AJ191" s="164">
        <v>0</v>
      </c>
      <c r="AK191" s="164">
        <v>0</v>
      </c>
      <c r="AL191" s="164"/>
      <c r="AM191" s="165">
        <f>IFERROR(VLOOKUP(A191,[4]rptBudgetaryBudgetCrossOrganiza!$A$384:$O$794,13,FALSE),"0")</f>
        <v>0</v>
      </c>
      <c r="AN191" s="170"/>
      <c r="AO191" s="170"/>
      <c r="AP191" s="171"/>
      <c r="AQ191" s="164"/>
      <c r="AR191" s="166"/>
      <c r="AS191" s="209"/>
      <c r="AT191" s="172"/>
      <c r="AU191" s="173"/>
      <c r="AV191" s="174"/>
      <c r="AW191" s="174"/>
      <c r="AX191" s="174"/>
      <c r="AY191" s="174"/>
      <c r="AZ191" s="174"/>
      <c r="BA191" s="174"/>
      <c r="BB191" s="176"/>
    </row>
    <row r="192" spans="1:54" hidden="1" x14ac:dyDescent="0.25">
      <c r="A192" s="120" t="s">
        <v>1873</v>
      </c>
      <c r="B192" s="177" t="s">
        <v>1488</v>
      </c>
      <c r="C192" s="156" t="str">
        <f t="shared" si="16"/>
        <v>100.11</v>
      </c>
      <c r="D192" s="156" t="str">
        <f t="shared" si="17"/>
        <v>210</v>
      </c>
      <c r="E192" s="157" t="str">
        <f t="shared" si="18"/>
        <v>6600.04</v>
      </c>
      <c r="F192" s="157">
        <f>VLOOKUP(E192,'Projections Cheat Sheet'!$A$3:$B$536,2,FALSE)</f>
        <v>6</v>
      </c>
      <c r="G192" s="157" t="str">
        <f>VLOOKUP(F192,'Projections Cheat Sheet'!$B$8:$C$196,2,FALSE)</f>
        <v>Zero</v>
      </c>
      <c r="H192" s="157" t="s">
        <v>1401</v>
      </c>
      <c r="I192" s="179">
        <f>IFERROR(VLOOKUP(A192,[3]rptBudgetaryBudgetCrossOrganiza!$A$2:$M$411,5,FALSE),"0")</f>
        <v>0</v>
      </c>
      <c r="J192" s="179">
        <f>IFERROR(VLOOKUP(A192,[3]rptBudgetaryBudgetCrossOrganiza!$A$2:$M$411,7,FALSE),"0")</f>
        <v>0</v>
      </c>
      <c r="K192" s="195"/>
      <c r="L192" s="179"/>
      <c r="M192" s="179"/>
      <c r="N192" s="179">
        <f>IFERROR(VLOOKUP(A192,[3]rptBudgetaryBudgetCrossOrganiza!$A$2:$M$411,10,FALSE),"0")</f>
        <v>0</v>
      </c>
      <c r="O192" s="179">
        <v>0</v>
      </c>
      <c r="P192" s="158"/>
      <c r="R192" s="159">
        <v>0</v>
      </c>
      <c r="S192" s="159">
        <v>0</v>
      </c>
      <c r="T192" s="168"/>
      <c r="U192" s="168"/>
      <c r="V192" s="168"/>
      <c r="W192" s="159">
        <v>0</v>
      </c>
      <c r="X192" s="159">
        <v>0</v>
      </c>
      <c r="Y192" s="160"/>
      <c r="AA192" s="161">
        <v>0</v>
      </c>
      <c r="AB192" s="161">
        <v>0</v>
      </c>
      <c r="AC192" s="169"/>
      <c r="AD192" s="169"/>
      <c r="AE192" s="169"/>
      <c r="AF192" s="161">
        <v>0</v>
      </c>
      <c r="AG192" s="161">
        <v>0</v>
      </c>
      <c r="AH192" s="163"/>
      <c r="AJ192" s="164">
        <v>0</v>
      </c>
      <c r="AK192" s="164">
        <v>0</v>
      </c>
      <c r="AL192" s="164"/>
      <c r="AM192" s="165">
        <f>IFERROR(VLOOKUP(A192,[4]rptBudgetaryBudgetCrossOrganiza!$A$384:$O$794,13,FALSE),"0")</f>
        <v>0</v>
      </c>
      <c r="AN192" s="170"/>
      <c r="AO192" s="170"/>
      <c r="AP192" s="171"/>
      <c r="AQ192" s="164"/>
      <c r="AR192" s="166"/>
      <c r="AS192" s="209"/>
      <c r="AT192" s="172"/>
      <c r="AU192" s="173"/>
      <c r="AV192" s="174"/>
      <c r="AW192" s="174"/>
      <c r="AX192" s="174"/>
      <c r="AY192" s="174"/>
      <c r="AZ192" s="174"/>
      <c r="BA192" s="174"/>
      <c r="BB192" s="176"/>
    </row>
    <row r="193" spans="1:54" hidden="1" x14ac:dyDescent="0.25">
      <c r="A193" s="120" t="s">
        <v>1882</v>
      </c>
      <c r="B193" s="177" t="s">
        <v>1489</v>
      </c>
      <c r="C193" s="156" t="str">
        <f t="shared" si="16"/>
        <v>100.11</v>
      </c>
      <c r="D193" s="156" t="str">
        <f t="shared" si="17"/>
        <v>210</v>
      </c>
      <c r="E193" s="157" t="str">
        <f t="shared" si="18"/>
        <v>6600.07</v>
      </c>
      <c r="F193" s="157">
        <f>VLOOKUP(E193,'Projections Cheat Sheet'!$A$3:$B$536,2,FALSE)</f>
        <v>6</v>
      </c>
      <c r="G193" s="157" t="str">
        <f>VLOOKUP(F193,'Projections Cheat Sheet'!$B$8:$C$196,2,FALSE)</f>
        <v>Zero</v>
      </c>
      <c r="H193" s="157" t="s">
        <v>1401</v>
      </c>
      <c r="I193" s="179">
        <f>IFERROR(VLOOKUP(A193,[3]rptBudgetaryBudgetCrossOrganiza!$A$2:$M$411,5,FALSE),"0")</f>
        <v>0</v>
      </c>
      <c r="J193" s="179">
        <f>IFERROR(VLOOKUP(A193,[3]rptBudgetaryBudgetCrossOrganiza!$A$2:$M$411,7,FALSE),"0")</f>
        <v>0</v>
      </c>
      <c r="K193" s="195"/>
      <c r="L193" s="179"/>
      <c r="M193" s="179"/>
      <c r="N193" s="179">
        <f>IFERROR(VLOOKUP(A193,[3]rptBudgetaryBudgetCrossOrganiza!$A$2:$M$411,10,FALSE),"0")</f>
        <v>0</v>
      </c>
      <c r="O193" s="179">
        <v>0</v>
      </c>
      <c r="P193" s="158"/>
      <c r="R193" s="159">
        <v>0</v>
      </c>
      <c r="S193" s="159">
        <v>0</v>
      </c>
      <c r="T193" s="168"/>
      <c r="U193" s="168"/>
      <c r="V193" s="168"/>
      <c r="W193" s="159">
        <v>0</v>
      </c>
      <c r="X193" s="159">
        <v>0</v>
      </c>
      <c r="Y193" s="160"/>
      <c r="AA193" s="161">
        <v>0</v>
      </c>
      <c r="AB193" s="161">
        <v>0</v>
      </c>
      <c r="AC193" s="169"/>
      <c r="AD193" s="169"/>
      <c r="AE193" s="169"/>
      <c r="AF193" s="161">
        <v>0</v>
      </c>
      <c r="AG193" s="161">
        <v>0</v>
      </c>
      <c r="AH193" s="163"/>
      <c r="AJ193" s="164">
        <v>0</v>
      </c>
      <c r="AK193" s="164">
        <v>0</v>
      </c>
      <c r="AL193" s="164"/>
      <c r="AM193" s="165">
        <f>IFERROR(VLOOKUP(A193,[4]rptBudgetaryBudgetCrossOrganiza!$A$384:$O$794,13,FALSE),"0")</f>
        <v>0</v>
      </c>
      <c r="AN193" s="170"/>
      <c r="AO193" s="170"/>
      <c r="AP193" s="171"/>
      <c r="AQ193" s="164"/>
      <c r="AR193" s="166"/>
      <c r="AS193" s="209"/>
      <c r="AT193" s="172"/>
      <c r="AU193" s="173"/>
      <c r="AV193" s="174"/>
      <c r="AW193" s="174"/>
      <c r="AX193" s="174"/>
      <c r="AY193" s="174"/>
      <c r="AZ193" s="174"/>
      <c r="BA193" s="174"/>
      <c r="BB193" s="176"/>
    </row>
    <row r="194" spans="1:54" hidden="1" x14ac:dyDescent="0.25">
      <c r="A194" s="120" t="s">
        <v>1891</v>
      </c>
      <c r="B194" s="177" t="s">
        <v>1491</v>
      </c>
      <c r="C194" s="156" t="str">
        <f t="shared" si="16"/>
        <v>100.11</v>
      </c>
      <c r="D194" s="156" t="str">
        <f t="shared" si="17"/>
        <v>210</v>
      </c>
      <c r="E194" s="157" t="str">
        <f t="shared" si="18"/>
        <v>6600.33</v>
      </c>
      <c r="F194" s="157">
        <f>VLOOKUP(E194,'Projections Cheat Sheet'!$A$3:$B$536,2,FALSE)</f>
        <v>6</v>
      </c>
      <c r="G194" s="157" t="str">
        <f>VLOOKUP(F194,'Projections Cheat Sheet'!$B$8:$C$196,2,FALSE)</f>
        <v>Zero</v>
      </c>
      <c r="H194" s="157" t="s">
        <v>1401</v>
      </c>
      <c r="I194" s="179">
        <f>IFERROR(VLOOKUP(A194,[3]rptBudgetaryBudgetCrossOrganiza!$A$2:$M$411,5,FALSE),"0")</f>
        <v>0</v>
      </c>
      <c r="J194" s="179">
        <f>IFERROR(VLOOKUP(A194,[3]rptBudgetaryBudgetCrossOrganiza!$A$2:$M$411,7,FALSE),"0")</f>
        <v>0</v>
      </c>
      <c r="K194" s="195"/>
      <c r="L194" s="179"/>
      <c r="M194" s="179"/>
      <c r="N194" s="179">
        <f>IFERROR(VLOOKUP(A194,[3]rptBudgetaryBudgetCrossOrganiza!$A$2:$M$411,10,FALSE),"0")</f>
        <v>0</v>
      </c>
      <c r="O194" s="179">
        <v>0</v>
      </c>
      <c r="P194" s="158"/>
      <c r="R194" s="159">
        <v>0</v>
      </c>
      <c r="S194" s="159">
        <v>0</v>
      </c>
      <c r="T194" s="168"/>
      <c r="U194" s="168"/>
      <c r="V194" s="168"/>
      <c r="W194" s="159">
        <v>0</v>
      </c>
      <c r="X194" s="159">
        <v>0</v>
      </c>
      <c r="Y194" s="160"/>
      <c r="AA194" s="161">
        <v>0</v>
      </c>
      <c r="AB194" s="161">
        <v>0</v>
      </c>
      <c r="AC194" s="169"/>
      <c r="AD194" s="169"/>
      <c r="AE194" s="169"/>
      <c r="AF194" s="161">
        <v>0</v>
      </c>
      <c r="AG194" s="161">
        <v>0</v>
      </c>
      <c r="AH194" s="163"/>
      <c r="AJ194" s="164">
        <v>0</v>
      </c>
      <c r="AK194" s="164">
        <v>0</v>
      </c>
      <c r="AL194" s="164"/>
      <c r="AM194" s="165">
        <f>IFERROR(VLOOKUP(A194,[4]rptBudgetaryBudgetCrossOrganiza!$A$384:$O$794,13,FALSE),"0")</f>
        <v>0</v>
      </c>
      <c r="AN194" s="170"/>
      <c r="AO194" s="170"/>
      <c r="AP194" s="171"/>
      <c r="AQ194" s="164"/>
      <c r="AR194" s="166"/>
      <c r="AS194" s="209"/>
      <c r="AT194" s="172"/>
      <c r="AU194" s="173"/>
      <c r="AV194" s="174"/>
      <c r="AW194" s="174"/>
      <c r="AX194" s="174"/>
      <c r="AY194" s="174"/>
      <c r="AZ194" s="174"/>
      <c r="BA194" s="174"/>
      <c r="BB194" s="176"/>
    </row>
    <row r="195" spans="1:54" hidden="1" x14ac:dyDescent="0.25">
      <c r="A195" s="120" t="s">
        <v>1908</v>
      </c>
      <c r="B195" s="177" t="s">
        <v>1499</v>
      </c>
      <c r="C195" s="156" t="str">
        <f t="shared" si="16"/>
        <v>100.11</v>
      </c>
      <c r="D195" s="156" t="str">
        <f t="shared" si="17"/>
        <v>210</v>
      </c>
      <c r="E195" s="157" t="str">
        <f t="shared" si="18"/>
        <v>8000.12</v>
      </c>
      <c r="F195" s="157">
        <f>VLOOKUP(E195,'Projections Cheat Sheet'!$A$3:$B$536,2,FALSE)</f>
        <v>6</v>
      </c>
      <c r="G195" s="157" t="str">
        <f>VLOOKUP(F195,'Projections Cheat Sheet'!$B$8:$C$196,2,FALSE)</f>
        <v>Zero</v>
      </c>
      <c r="H195" s="157" t="s">
        <v>1402</v>
      </c>
      <c r="I195" s="179">
        <f>IFERROR(VLOOKUP(A195,[3]rptBudgetaryBudgetCrossOrganiza!$A$2:$M$411,5,FALSE),"0")</f>
        <v>0</v>
      </c>
      <c r="J195" s="179">
        <f>IFERROR(VLOOKUP(A195,[3]rptBudgetaryBudgetCrossOrganiza!$A$2:$M$411,7,FALSE),"0")</f>
        <v>398</v>
      </c>
      <c r="K195" s="195"/>
      <c r="L195" s="179"/>
      <c r="M195" s="179"/>
      <c r="N195" s="179">
        <f>IFERROR(VLOOKUP(A195,[3]rptBudgetaryBudgetCrossOrganiza!$A$2:$M$411,10,FALSE),"0")</f>
        <v>0</v>
      </c>
      <c r="O195" s="179">
        <v>0</v>
      </c>
      <c r="P195" s="158"/>
      <c r="R195" s="159">
        <v>0</v>
      </c>
      <c r="S195" s="159">
        <v>19602</v>
      </c>
      <c r="T195" s="168"/>
      <c r="U195" s="168"/>
      <c r="V195" s="168"/>
      <c r="W195" s="159">
        <v>19601.16</v>
      </c>
      <c r="X195" s="159">
        <v>19601.16</v>
      </c>
      <c r="Y195" s="160"/>
      <c r="AA195" s="161">
        <v>0</v>
      </c>
      <c r="AB195" s="161">
        <v>0</v>
      </c>
      <c r="AC195" s="169"/>
      <c r="AD195" s="169"/>
      <c r="AE195" s="169"/>
      <c r="AF195" s="161">
        <v>0</v>
      </c>
      <c r="AG195" s="161">
        <v>0</v>
      </c>
      <c r="AH195" s="163"/>
      <c r="AJ195" s="164">
        <v>0</v>
      </c>
      <c r="AK195" s="164">
        <v>0</v>
      </c>
      <c r="AL195" s="164"/>
      <c r="AM195" s="165">
        <f>IFERROR(VLOOKUP(A195,[4]rptBudgetaryBudgetCrossOrganiza!$A$384:$O$794,13,FALSE),"0")</f>
        <v>0</v>
      </c>
      <c r="AN195" s="170"/>
      <c r="AO195" s="170"/>
      <c r="AP195" s="171"/>
      <c r="AQ195" s="164"/>
      <c r="AR195" s="166"/>
      <c r="AS195" s="209"/>
      <c r="AT195" s="172"/>
      <c r="AU195" s="173"/>
      <c r="AV195" s="174"/>
      <c r="AW195" s="174"/>
      <c r="AX195" s="174"/>
      <c r="AY195" s="174"/>
      <c r="AZ195" s="174"/>
      <c r="BA195" s="174"/>
      <c r="BB195" s="176"/>
    </row>
    <row r="196" spans="1:54" hidden="1" x14ac:dyDescent="0.25">
      <c r="A196" s="120" t="s">
        <v>1505</v>
      </c>
      <c r="B196" s="167" t="s">
        <v>280</v>
      </c>
      <c r="C196" s="156" t="str">
        <f t="shared" si="16"/>
        <v>100.11</v>
      </c>
      <c r="D196" s="156" t="str">
        <f t="shared" si="17"/>
        <v>220</v>
      </c>
      <c r="E196" s="157" t="str">
        <f t="shared" si="18"/>
        <v>5000.01</v>
      </c>
      <c r="F196" s="157">
        <f>VLOOKUP(E196,'Projections Cheat Sheet'!$A$3:$B$536,2,FALSE)</f>
        <v>1</v>
      </c>
      <c r="G196" s="157" t="str">
        <f>VLOOKUP(F196,'Projections Cheat Sheet'!$B$8:$C$196,2,FALSE)</f>
        <v>salary</v>
      </c>
      <c r="H196" s="157" t="s">
        <v>1403</v>
      </c>
      <c r="I196" s="179">
        <f>IFERROR(VLOOKUP(A196,[3]rptBudgetaryBudgetCrossOrganiza!$A$2:$M$411,5,FALSE),"0")</f>
        <v>415800</v>
      </c>
      <c r="J196" s="179">
        <f>IFERROR(VLOOKUP(A196,[3]rptBudgetaryBudgetCrossOrganiza!$A$2:$M$411,7,FALSE),"0")</f>
        <v>415800</v>
      </c>
      <c r="K196" s="195"/>
      <c r="L196" s="179"/>
      <c r="M196" s="179"/>
      <c r="N196" s="179">
        <f>IFERROR(VLOOKUP(A196,[3]rptBudgetaryBudgetCrossOrganiza!$A$2:$M$411,10,FALSE),"0")</f>
        <v>367948.01</v>
      </c>
      <c r="O196" s="179">
        <v>367948.01</v>
      </c>
      <c r="P196" s="158"/>
      <c r="R196" s="159">
        <v>421190</v>
      </c>
      <c r="S196" s="159">
        <v>427160</v>
      </c>
      <c r="T196" s="168"/>
      <c r="U196" s="168"/>
      <c r="V196" s="168"/>
      <c r="W196" s="159">
        <v>393476.6</v>
      </c>
      <c r="X196" s="159">
        <v>393476.6</v>
      </c>
      <c r="Y196" s="160"/>
      <c r="AA196" s="161">
        <v>418845</v>
      </c>
      <c r="AB196" s="161">
        <v>459585</v>
      </c>
      <c r="AC196" s="169"/>
      <c r="AD196" s="169"/>
      <c r="AE196" s="169"/>
      <c r="AF196" s="161">
        <v>392150.54</v>
      </c>
      <c r="AG196" s="161">
        <v>392150.54</v>
      </c>
      <c r="AH196" s="163">
        <f t="shared" ref="AH196:AH203" si="24">AG196-AB196</f>
        <v>-67434.460000000021</v>
      </c>
      <c r="AJ196" s="164">
        <v>431411</v>
      </c>
      <c r="AK196" s="164">
        <v>431411</v>
      </c>
      <c r="AL196" s="164"/>
      <c r="AM196" s="165">
        <f>IFERROR(VLOOKUP(A196,[4]rptBudgetaryBudgetCrossOrganiza!$A$384:$O$794,13,FALSE),"0")</f>
        <v>107377.13</v>
      </c>
      <c r="AN196" s="170"/>
      <c r="AO196" s="170"/>
      <c r="AP196" s="171"/>
      <c r="AQ196" s="164"/>
      <c r="AR196" s="166"/>
      <c r="AS196" s="205"/>
      <c r="AT196" s="172"/>
      <c r="AU196" s="173"/>
      <c r="AV196" s="174"/>
      <c r="AW196" s="174"/>
      <c r="AX196" s="174"/>
      <c r="AY196" s="174"/>
      <c r="AZ196" s="174"/>
      <c r="BA196" s="174"/>
      <c r="BB196" s="176"/>
    </row>
    <row r="197" spans="1:54" hidden="1" x14ac:dyDescent="0.25">
      <c r="A197" s="120" t="s">
        <v>1513</v>
      </c>
      <c r="B197" s="167" t="s">
        <v>281</v>
      </c>
      <c r="C197" s="156" t="str">
        <f t="shared" ref="C197:C260" si="25">LEFT(A197,6)</f>
        <v>100.11</v>
      </c>
      <c r="D197" s="156" t="str">
        <f t="shared" ref="D197:D260" si="26">MID(A197,11,3)</f>
        <v>220</v>
      </c>
      <c r="E197" s="157" t="str">
        <f t="shared" ref="E197:E260" si="27">RIGHT(A197,7)</f>
        <v>5000.02</v>
      </c>
      <c r="F197" s="157">
        <f>VLOOKUP(E197,'Projections Cheat Sheet'!$A$3:$B$536,2,FALSE)</f>
        <v>1</v>
      </c>
      <c r="G197" s="157" t="str">
        <f>VLOOKUP(F197,'Projections Cheat Sheet'!$B$8:$C$196,2,FALSE)</f>
        <v>salary</v>
      </c>
      <c r="H197" s="157" t="s">
        <v>1403</v>
      </c>
      <c r="I197" s="179">
        <f>IFERROR(VLOOKUP(A197,[3]rptBudgetaryBudgetCrossOrganiza!$A$2:$M$411,5,FALSE),"0")</f>
        <v>61000</v>
      </c>
      <c r="J197" s="179">
        <f>IFERROR(VLOOKUP(A197,[3]rptBudgetaryBudgetCrossOrganiza!$A$2:$M$411,7,FALSE),"0")</f>
        <v>61000</v>
      </c>
      <c r="K197" s="195"/>
      <c r="L197" s="179"/>
      <c r="M197" s="179"/>
      <c r="N197" s="179">
        <f>IFERROR(VLOOKUP(A197,[3]rptBudgetaryBudgetCrossOrganiza!$A$2:$M$411,10,FALSE),"0")</f>
        <v>48632.09</v>
      </c>
      <c r="O197" s="179">
        <v>48632.09</v>
      </c>
      <c r="P197" s="158">
        <f t="shared" ref="P197:P203" si="28">O197-J197</f>
        <v>-12367.910000000003</v>
      </c>
      <c r="R197" s="159">
        <v>65855</v>
      </c>
      <c r="S197" s="159">
        <v>65855</v>
      </c>
      <c r="T197" s="168"/>
      <c r="U197" s="168"/>
      <c r="V197" s="168"/>
      <c r="W197" s="159">
        <v>56094.71</v>
      </c>
      <c r="X197" s="159">
        <v>56094.71</v>
      </c>
      <c r="Y197" s="160">
        <f t="shared" ref="Y197:Y203" si="29">X197-S197</f>
        <v>-9760.2900000000009</v>
      </c>
      <c r="AA197" s="161">
        <v>65900</v>
      </c>
      <c r="AB197" s="161">
        <v>65900</v>
      </c>
      <c r="AC197" s="169"/>
      <c r="AD197" s="169"/>
      <c r="AE197" s="169"/>
      <c r="AF197" s="161">
        <v>50090.99</v>
      </c>
      <c r="AG197" s="161">
        <v>50090.99</v>
      </c>
      <c r="AH197" s="163">
        <f t="shared" si="24"/>
        <v>-15809.010000000002</v>
      </c>
      <c r="AJ197" s="164">
        <v>65900</v>
      </c>
      <c r="AK197" s="164">
        <v>65900</v>
      </c>
      <c r="AL197" s="164"/>
      <c r="AM197" s="165">
        <f>IFERROR(VLOOKUP(A197,[4]rptBudgetaryBudgetCrossOrganiza!$A$384:$O$794,13,FALSE),"0")</f>
        <v>16556.34</v>
      </c>
      <c r="AN197" s="170"/>
      <c r="AO197" s="170"/>
      <c r="AP197" s="171"/>
      <c r="AQ197" s="164"/>
      <c r="AR197" s="166">
        <f t="shared" ref="AR197:AR203" si="30">AQ197-AK197</f>
        <v>-65900</v>
      </c>
      <c r="AS197" s="205"/>
      <c r="AT197" s="172"/>
      <c r="AU197" s="173">
        <f>IFERROR(VLOOKUP(A197,#REF!,36,FALSE),0)</f>
        <v>0</v>
      </c>
      <c r="AV197" s="174"/>
      <c r="AW197" s="174"/>
      <c r="AX197" s="174"/>
      <c r="AY197" s="174"/>
      <c r="AZ197" s="174"/>
      <c r="BA197" s="174"/>
      <c r="BB197" s="176">
        <f t="shared" ref="BB197:BB203" si="31">BA197-AV197</f>
        <v>0</v>
      </c>
    </row>
    <row r="198" spans="1:54" hidden="1" x14ac:dyDescent="0.25">
      <c r="A198" s="120" t="s">
        <v>1521</v>
      </c>
      <c r="B198" s="167" t="s">
        <v>1404</v>
      </c>
      <c r="C198" s="156" t="str">
        <f t="shared" si="25"/>
        <v>100.11</v>
      </c>
      <c r="D198" s="156" t="str">
        <f t="shared" si="26"/>
        <v>220</v>
      </c>
      <c r="E198" s="157" t="str">
        <f t="shared" si="27"/>
        <v>5000.03</v>
      </c>
      <c r="F198" s="157">
        <f>VLOOKUP(E198,'Projections Cheat Sheet'!$A$3:$B$536,2,FALSE)</f>
        <v>1</v>
      </c>
      <c r="G198" s="157" t="str">
        <f>VLOOKUP(F198,'Projections Cheat Sheet'!$B$8:$C$196,2,FALSE)</f>
        <v>salary</v>
      </c>
      <c r="H198" s="157" t="s">
        <v>1403</v>
      </c>
      <c r="I198" s="179">
        <f>IFERROR(VLOOKUP(A198,[3]rptBudgetaryBudgetCrossOrganiza!$A$2:$M$411,5,FALSE),"0")</f>
        <v>4160</v>
      </c>
      <c r="J198" s="179">
        <f>IFERROR(VLOOKUP(A198,[3]rptBudgetaryBudgetCrossOrganiza!$A$2:$M$411,7,FALSE),"0")</f>
        <v>4160</v>
      </c>
      <c r="K198" s="195"/>
      <c r="L198" s="179"/>
      <c r="M198" s="179"/>
      <c r="N198" s="179">
        <f>IFERROR(VLOOKUP(A198,[3]rptBudgetaryBudgetCrossOrganiza!$A$2:$M$411,10,FALSE),"0")</f>
        <v>33408.28</v>
      </c>
      <c r="O198" s="179">
        <v>33408.28</v>
      </c>
      <c r="P198" s="158">
        <f t="shared" si="28"/>
        <v>29248.28</v>
      </c>
      <c r="R198" s="159">
        <v>10000</v>
      </c>
      <c r="S198" s="159">
        <v>10000</v>
      </c>
      <c r="T198" s="168"/>
      <c r="U198" s="168"/>
      <c r="V198" s="168"/>
      <c r="W198" s="159">
        <v>6417.88</v>
      </c>
      <c r="X198" s="159">
        <v>6417.88</v>
      </c>
      <c r="Y198" s="160">
        <f t="shared" si="29"/>
        <v>-3582.12</v>
      </c>
      <c r="AA198" s="161">
        <v>10000</v>
      </c>
      <c r="AB198" s="161">
        <v>10000</v>
      </c>
      <c r="AC198" s="169"/>
      <c r="AD198" s="169"/>
      <c r="AE198" s="169"/>
      <c r="AF198" s="161">
        <v>6255.88</v>
      </c>
      <c r="AG198" s="161">
        <v>6255.88</v>
      </c>
      <c r="AH198" s="163">
        <f t="shared" si="24"/>
        <v>-3744.12</v>
      </c>
      <c r="AJ198" s="164">
        <v>10300</v>
      </c>
      <c r="AK198" s="164">
        <v>10300</v>
      </c>
      <c r="AL198" s="164"/>
      <c r="AM198" s="165">
        <f>IFERROR(VLOOKUP(A198,[4]rptBudgetaryBudgetCrossOrganiza!$A$384:$O$794,13,FALSE),"0")</f>
        <v>1239.06</v>
      </c>
      <c r="AN198" s="170"/>
      <c r="AO198" s="170"/>
      <c r="AP198" s="171"/>
      <c r="AQ198" s="164"/>
      <c r="AR198" s="166">
        <f t="shared" si="30"/>
        <v>-10300</v>
      </c>
      <c r="AS198" s="205"/>
      <c r="AT198" s="172"/>
      <c r="AU198" s="173">
        <f>IFERROR(VLOOKUP(A198,#REF!,36,FALSE),0)</f>
        <v>0</v>
      </c>
      <c r="AV198" s="174"/>
      <c r="AW198" s="174"/>
      <c r="AX198" s="174"/>
      <c r="AY198" s="174"/>
      <c r="AZ198" s="174"/>
      <c r="BA198" s="174"/>
      <c r="BB198" s="176">
        <f t="shared" si="31"/>
        <v>0</v>
      </c>
    </row>
    <row r="199" spans="1:54" hidden="1" x14ac:dyDescent="0.25">
      <c r="A199" s="120" t="s">
        <v>1529</v>
      </c>
      <c r="B199" s="167" t="s">
        <v>1405</v>
      </c>
      <c r="C199" s="156" t="str">
        <f t="shared" si="25"/>
        <v>100.11</v>
      </c>
      <c r="D199" s="156" t="str">
        <f t="shared" si="26"/>
        <v>220</v>
      </c>
      <c r="E199" s="157" t="str">
        <f t="shared" si="27"/>
        <v>5000.04</v>
      </c>
      <c r="F199" s="157">
        <f>VLOOKUP(E199,'Projections Cheat Sheet'!$A$3:$B$536,2,FALSE)</f>
        <v>1</v>
      </c>
      <c r="G199" s="157" t="str">
        <f>VLOOKUP(F199,'Projections Cheat Sheet'!$B$8:$C$196,2,FALSE)</f>
        <v>salary</v>
      </c>
      <c r="H199" s="157" t="s">
        <v>1403</v>
      </c>
      <c r="I199" s="179">
        <f>IFERROR(VLOOKUP(A199,[3]rptBudgetaryBudgetCrossOrganiza!$A$2:$M$411,5,FALSE),"0")</f>
        <v>0</v>
      </c>
      <c r="J199" s="179">
        <f>IFERROR(VLOOKUP(A199,[3]rptBudgetaryBudgetCrossOrganiza!$A$2:$M$411,7,FALSE),"0")</f>
        <v>0</v>
      </c>
      <c r="K199" s="195"/>
      <c r="L199" s="179"/>
      <c r="M199" s="179"/>
      <c r="N199" s="179">
        <f>IFERROR(VLOOKUP(A199,[3]rptBudgetaryBudgetCrossOrganiza!$A$2:$M$411,10,FALSE),"0")</f>
        <v>378.1</v>
      </c>
      <c r="O199" s="179">
        <v>378.1</v>
      </c>
      <c r="P199" s="158">
        <f t="shared" si="28"/>
        <v>378.1</v>
      </c>
      <c r="R199" s="159">
        <v>0</v>
      </c>
      <c r="S199" s="159">
        <v>0</v>
      </c>
      <c r="T199" s="168"/>
      <c r="U199" s="168"/>
      <c r="V199" s="168"/>
      <c r="W199" s="159">
        <v>3491.27</v>
      </c>
      <c r="X199" s="159">
        <v>3491.27</v>
      </c>
      <c r="Y199" s="160">
        <f t="shared" si="29"/>
        <v>3491.27</v>
      </c>
      <c r="AA199" s="161">
        <v>3500</v>
      </c>
      <c r="AB199" s="161">
        <v>3500</v>
      </c>
      <c r="AC199" s="169"/>
      <c r="AD199" s="169"/>
      <c r="AE199" s="169"/>
      <c r="AF199" s="161">
        <v>552.09</v>
      </c>
      <c r="AG199" s="161">
        <v>552.09</v>
      </c>
      <c r="AH199" s="163">
        <f t="shared" si="24"/>
        <v>-2947.91</v>
      </c>
      <c r="AJ199" s="164">
        <v>3500</v>
      </c>
      <c r="AK199" s="164">
        <v>3500</v>
      </c>
      <c r="AL199" s="164"/>
      <c r="AM199" s="165">
        <f>IFERROR(VLOOKUP(A199,[4]rptBudgetaryBudgetCrossOrganiza!$A$384:$O$794,13,FALSE),"0")</f>
        <v>0</v>
      </c>
      <c r="AN199" s="170"/>
      <c r="AO199" s="170"/>
      <c r="AP199" s="171"/>
      <c r="AQ199" s="164"/>
      <c r="AR199" s="166">
        <f t="shared" si="30"/>
        <v>-3500</v>
      </c>
      <c r="AS199" s="205"/>
      <c r="AT199" s="172"/>
      <c r="AU199" s="173">
        <f>IFERROR(VLOOKUP(A199,#REF!,36,FALSE),0)</f>
        <v>0</v>
      </c>
      <c r="AV199" s="174"/>
      <c r="AW199" s="174"/>
      <c r="AX199" s="174"/>
      <c r="AY199" s="174"/>
      <c r="AZ199" s="174"/>
      <c r="BA199" s="174"/>
      <c r="BB199" s="176">
        <f t="shared" si="31"/>
        <v>0</v>
      </c>
    </row>
    <row r="200" spans="1:54" hidden="1" x14ac:dyDescent="0.25">
      <c r="A200" s="120" t="s">
        <v>1537</v>
      </c>
      <c r="B200" s="167" t="s">
        <v>1406</v>
      </c>
      <c r="C200" s="156" t="str">
        <f t="shared" si="25"/>
        <v>100.11</v>
      </c>
      <c r="D200" s="156" t="str">
        <f t="shared" si="26"/>
        <v>220</v>
      </c>
      <c r="E200" s="157" t="str">
        <f t="shared" si="27"/>
        <v>5000.06</v>
      </c>
      <c r="F200" s="157">
        <f>VLOOKUP(E200,'Projections Cheat Sheet'!$A$3:$B$536,2,FALSE)</f>
        <v>1</v>
      </c>
      <c r="G200" s="157" t="str">
        <f>VLOOKUP(F200,'Projections Cheat Sheet'!$B$8:$C$196,2,FALSE)</f>
        <v>salary</v>
      </c>
      <c r="H200" s="157" t="s">
        <v>1403</v>
      </c>
      <c r="I200" s="179">
        <f>IFERROR(VLOOKUP(A200,[3]rptBudgetaryBudgetCrossOrganiza!$A$2:$M$411,5,FALSE),"0")</f>
        <v>0</v>
      </c>
      <c r="J200" s="179">
        <f>IFERROR(VLOOKUP(A200,[3]rptBudgetaryBudgetCrossOrganiza!$A$2:$M$411,7,FALSE),"0")</f>
        <v>0</v>
      </c>
      <c r="K200" s="195"/>
      <c r="L200" s="179"/>
      <c r="M200" s="179"/>
      <c r="N200" s="179">
        <f>IFERROR(VLOOKUP(A200,[3]rptBudgetaryBudgetCrossOrganiza!$A$2:$M$411,10,FALSE),"0")</f>
        <v>477.07</v>
      </c>
      <c r="O200" s="179">
        <v>477.07</v>
      </c>
      <c r="P200" s="158">
        <f t="shared" si="28"/>
        <v>477.07</v>
      </c>
      <c r="R200" s="159">
        <v>0</v>
      </c>
      <c r="S200" s="159">
        <v>0</v>
      </c>
      <c r="T200" s="168"/>
      <c r="U200" s="168"/>
      <c r="V200" s="168"/>
      <c r="W200" s="159">
        <v>0</v>
      </c>
      <c r="X200" s="159">
        <v>0</v>
      </c>
      <c r="Y200" s="160">
        <f t="shared" si="29"/>
        <v>0</v>
      </c>
      <c r="AA200" s="161">
        <v>0</v>
      </c>
      <c r="AB200" s="161">
        <v>0</v>
      </c>
      <c r="AC200" s="169"/>
      <c r="AD200" s="169"/>
      <c r="AE200" s="169"/>
      <c r="AF200" s="161">
        <v>0</v>
      </c>
      <c r="AG200" s="161">
        <v>0</v>
      </c>
      <c r="AH200" s="163">
        <f t="shared" si="24"/>
        <v>0</v>
      </c>
      <c r="AJ200" s="164">
        <v>0</v>
      </c>
      <c r="AK200" s="164">
        <v>0</v>
      </c>
      <c r="AL200" s="164"/>
      <c r="AM200" s="165">
        <f>IFERROR(VLOOKUP(A200,[4]rptBudgetaryBudgetCrossOrganiza!$A$384:$O$794,13,FALSE),"0")</f>
        <v>0</v>
      </c>
      <c r="AN200" s="170"/>
      <c r="AO200" s="170"/>
      <c r="AP200" s="171"/>
      <c r="AQ200" s="164"/>
      <c r="AR200" s="166">
        <f t="shared" si="30"/>
        <v>0</v>
      </c>
      <c r="AS200" s="205"/>
      <c r="AT200" s="172"/>
      <c r="AU200" s="173">
        <f>IFERROR(VLOOKUP(A200,#REF!,36,FALSE),0)</f>
        <v>0</v>
      </c>
      <c r="AV200" s="174"/>
      <c r="AW200" s="174"/>
      <c r="AX200" s="174"/>
      <c r="AY200" s="174"/>
      <c r="AZ200" s="174"/>
      <c r="BA200" s="174"/>
      <c r="BB200" s="176">
        <f t="shared" si="31"/>
        <v>0</v>
      </c>
    </row>
    <row r="201" spans="1:54" hidden="1" x14ac:dyDescent="0.25">
      <c r="A201" s="120" t="s">
        <v>1544</v>
      </c>
      <c r="B201" s="167" t="s">
        <v>1407</v>
      </c>
      <c r="C201" s="156" t="str">
        <f t="shared" si="25"/>
        <v>100.11</v>
      </c>
      <c r="D201" s="156" t="str">
        <f t="shared" si="26"/>
        <v>220</v>
      </c>
      <c r="E201" s="157" t="str">
        <f t="shared" si="27"/>
        <v>5000.07</v>
      </c>
      <c r="F201" s="157">
        <f>VLOOKUP(E201,'Projections Cheat Sheet'!$A$3:$B$536,2,FALSE)</f>
        <v>1</v>
      </c>
      <c r="G201" s="157" t="str">
        <f>VLOOKUP(F201,'Projections Cheat Sheet'!$B$8:$C$196,2,FALSE)</f>
        <v>salary</v>
      </c>
      <c r="H201" s="157" t="s">
        <v>1403</v>
      </c>
      <c r="I201" s="179">
        <f>IFERROR(VLOOKUP(A201,[3]rptBudgetaryBudgetCrossOrganiza!$A$2:$M$411,5,FALSE),"0")</f>
        <v>0</v>
      </c>
      <c r="J201" s="179">
        <f>IFERROR(VLOOKUP(A201,[3]rptBudgetaryBudgetCrossOrganiza!$A$2:$M$411,7,FALSE),"0")</f>
        <v>0</v>
      </c>
      <c r="K201" s="195"/>
      <c r="L201" s="179"/>
      <c r="M201" s="179"/>
      <c r="N201" s="179">
        <f>IFERROR(VLOOKUP(A201,[3]rptBudgetaryBudgetCrossOrganiza!$A$2:$M$411,10,FALSE),"0")</f>
        <v>0</v>
      </c>
      <c r="O201" s="179">
        <v>0</v>
      </c>
      <c r="P201" s="158">
        <f t="shared" si="28"/>
        <v>0</v>
      </c>
      <c r="R201" s="159">
        <v>0</v>
      </c>
      <c r="S201" s="159">
        <v>0</v>
      </c>
      <c r="T201" s="168"/>
      <c r="U201" s="168"/>
      <c r="V201" s="168"/>
      <c r="W201" s="159">
        <v>0</v>
      </c>
      <c r="X201" s="159">
        <v>0</v>
      </c>
      <c r="Y201" s="160">
        <f t="shared" si="29"/>
        <v>0</v>
      </c>
      <c r="AA201" s="161">
        <v>0</v>
      </c>
      <c r="AB201" s="161">
        <v>0</v>
      </c>
      <c r="AC201" s="169"/>
      <c r="AD201" s="169"/>
      <c r="AE201" s="169"/>
      <c r="AF201" s="161">
        <v>0</v>
      </c>
      <c r="AG201" s="161">
        <v>0</v>
      </c>
      <c r="AH201" s="163">
        <f t="shared" si="24"/>
        <v>0</v>
      </c>
      <c r="AJ201" s="164">
        <v>0</v>
      </c>
      <c r="AK201" s="164">
        <v>0</v>
      </c>
      <c r="AL201" s="164"/>
      <c r="AM201" s="165">
        <f>IFERROR(VLOOKUP(A201,[4]rptBudgetaryBudgetCrossOrganiza!$A$384:$O$794,13,FALSE),"0")</f>
        <v>0</v>
      </c>
      <c r="AN201" s="170"/>
      <c r="AO201" s="170"/>
      <c r="AP201" s="171"/>
      <c r="AQ201" s="164"/>
      <c r="AR201" s="166">
        <f t="shared" si="30"/>
        <v>0</v>
      </c>
      <c r="AS201" s="205"/>
      <c r="AT201" s="172"/>
      <c r="AU201" s="173">
        <f>IFERROR(VLOOKUP(A201,#REF!,36,FALSE),0)</f>
        <v>0</v>
      </c>
      <c r="AV201" s="174"/>
      <c r="AW201" s="174"/>
      <c r="AX201" s="174"/>
      <c r="AY201" s="174"/>
      <c r="AZ201" s="174"/>
      <c r="BA201" s="174"/>
      <c r="BB201" s="176">
        <f t="shared" si="31"/>
        <v>0</v>
      </c>
    </row>
    <row r="202" spans="1:54" hidden="1" x14ac:dyDescent="0.25">
      <c r="A202" s="120" t="s">
        <v>1550</v>
      </c>
      <c r="B202" s="167" t="s">
        <v>1388</v>
      </c>
      <c r="C202" s="156" t="str">
        <f t="shared" si="25"/>
        <v>100.11</v>
      </c>
      <c r="D202" s="156" t="str">
        <f t="shared" si="26"/>
        <v>220</v>
      </c>
      <c r="E202" s="157" t="str">
        <f t="shared" si="27"/>
        <v>5000.08</v>
      </c>
      <c r="F202" s="157">
        <f>VLOOKUP(E202,'Projections Cheat Sheet'!$A$3:$B$536,2,FALSE)</f>
        <v>1</v>
      </c>
      <c r="G202" s="157" t="str">
        <f>VLOOKUP(F202,'Projections Cheat Sheet'!$B$8:$C$196,2,FALSE)</f>
        <v>salary</v>
      </c>
      <c r="H202" s="157" t="s">
        <v>1403</v>
      </c>
      <c r="I202" s="179">
        <f>IFERROR(VLOOKUP(A202,[3]rptBudgetaryBudgetCrossOrganiza!$A$2:$M$411,5,FALSE),"0")</f>
        <v>4410</v>
      </c>
      <c r="J202" s="179">
        <f>IFERROR(VLOOKUP(A202,[3]rptBudgetaryBudgetCrossOrganiza!$A$2:$M$411,7,FALSE),"0")</f>
        <v>4410</v>
      </c>
      <c r="K202" s="195"/>
      <c r="L202" s="179"/>
      <c r="M202" s="179"/>
      <c r="N202" s="179">
        <f>IFERROR(VLOOKUP(A202,[3]rptBudgetaryBudgetCrossOrganiza!$A$2:$M$411,10,FALSE),"0")</f>
        <v>3364.7</v>
      </c>
      <c r="O202" s="179">
        <v>3364.7</v>
      </c>
      <c r="P202" s="158">
        <f t="shared" si="28"/>
        <v>-1045.3000000000002</v>
      </c>
      <c r="R202" s="159">
        <v>3435</v>
      </c>
      <c r="S202" s="159">
        <v>3435</v>
      </c>
      <c r="T202" s="168"/>
      <c r="U202" s="168"/>
      <c r="V202" s="168"/>
      <c r="W202" s="159">
        <v>2211.94</v>
      </c>
      <c r="X202" s="159">
        <v>2211.94</v>
      </c>
      <c r="Y202" s="160">
        <f t="shared" si="29"/>
        <v>-1223.06</v>
      </c>
      <c r="AA202" s="161">
        <v>3300</v>
      </c>
      <c r="AB202" s="161">
        <v>3300</v>
      </c>
      <c r="AC202" s="169"/>
      <c r="AD202" s="169"/>
      <c r="AE202" s="169"/>
      <c r="AF202" s="161">
        <v>2268.65</v>
      </c>
      <c r="AG202" s="161">
        <v>2268.65</v>
      </c>
      <c r="AH202" s="163">
        <f t="shared" si="24"/>
        <v>-1031.3499999999999</v>
      </c>
      <c r="AJ202" s="164">
        <v>3399</v>
      </c>
      <c r="AK202" s="164">
        <v>3399</v>
      </c>
      <c r="AL202" s="164"/>
      <c r="AM202" s="165">
        <f>IFERROR(VLOOKUP(A202,[4]rptBudgetaryBudgetCrossOrganiza!$A$384:$O$794,13,FALSE),"0")</f>
        <v>0</v>
      </c>
      <c r="AN202" s="170"/>
      <c r="AO202" s="170"/>
      <c r="AP202" s="171"/>
      <c r="AQ202" s="164"/>
      <c r="AR202" s="166">
        <f t="shared" si="30"/>
        <v>-3399</v>
      </c>
      <c r="AS202" s="205"/>
      <c r="AT202" s="172"/>
      <c r="AU202" s="173">
        <f>IFERROR(VLOOKUP(A202,#REF!,36,FALSE),0)</f>
        <v>0</v>
      </c>
      <c r="AV202" s="174"/>
      <c r="AW202" s="174"/>
      <c r="AX202" s="174"/>
      <c r="AY202" s="174"/>
      <c r="AZ202" s="174"/>
      <c r="BA202" s="174"/>
      <c r="BB202" s="176">
        <f t="shared" si="31"/>
        <v>0</v>
      </c>
    </row>
    <row r="203" spans="1:54" hidden="1" x14ac:dyDescent="0.25">
      <c r="A203" s="120" t="s">
        <v>1560</v>
      </c>
      <c r="B203" s="167" t="s">
        <v>1409</v>
      </c>
      <c r="C203" s="156" t="str">
        <f t="shared" si="25"/>
        <v>100.11</v>
      </c>
      <c r="D203" s="156" t="str">
        <f t="shared" si="26"/>
        <v>220</v>
      </c>
      <c r="E203" s="157" t="str">
        <f t="shared" si="27"/>
        <v>5000.10</v>
      </c>
      <c r="F203" s="157">
        <f>VLOOKUP(E203,'Projections Cheat Sheet'!$A$3:$B$536,2,FALSE)</f>
        <v>1</v>
      </c>
      <c r="G203" s="157" t="str">
        <f>VLOOKUP(F203,'Projections Cheat Sheet'!$B$8:$C$196,2,FALSE)</f>
        <v>salary</v>
      </c>
      <c r="H203" s="157" t="s">
        <v>1403</v>
      </c>
      <c r="I203" s="179">
        <f>IFERROR(VLOOKUP(A203,[3]rptBudgetaryBudgetCrossOrganiza!$A$2:$M$411,5,FALSE),"0")</f>
        <v>0</v>
      </c>
      <c r="J203" s="179">
        <f>IFERROR(VLOOKUP(A203,[3]rptBudgetaryBudgetCrossOrganiza!$A$2:$M$411,7,FALSE),"0")</f>
        <v>0</v>
      </c>
      <c r="K203" s="195"/>
      <c r="L203" s="179"/>
      <c r="M203" s="179"/>
      <c r="N203" s="179">
        <f>IFERROR(VLOOKUP(A203,[3]rptBudgetaryBudgetCrossOrganiza!$A$2:$M$411,10,FALSE),"0")</f>
        <v>0</v>
      </c>
      <c r="O203" s="179">
        <v>0</v>
      </c>
      <c r="P203" s="158">
        <f t="shared" si="28"/>
        <v>0</v>
      </c>
      <c r="R203" s="159">
        <v>0</v>
      </c>
      <c r="S203" s="159">
        <v>0</v>
      </c>
      <c r="T203" s="168"/>
      <c r="U203" s="168"/>
      <c r="V203" s="168"/>
      <c r="W203" s="159">
        <v>0</v>
      </c>
      <c r="X203" s="159">
        <v>0</v>
      </c>
      <c r="Y203" s="160">
        <f t="shared" si="29"/>
        <v>0</v>
      </c>
      <c r="AA203" s="161">
        <v>0</v>
      </c>
      <c r="AB203" s="161">
        <v>0</v>
      </c>
      <c r="AC203" s="169"/>
      <c r="AD203" s="169"/>
      <c r="AE203" s="169"/>
      <c r="AF203" s="161">
        <v>0</v>
      </c>
      <c r="AG203" s="161">
        <v>0</v>
      </c>
      <c r="AH203" s="163">
        <f t="shared" si="24"/>
        <v>0</v>
      </c>
      <c r="AJ203" s="164">
        <v>0</v>
      </c>
      <c r="AK203" s="164">
        <v>0</v>
      </c>
      <c r="AL203" s="164"/>
      <c r="AM203" s="165">
        <f>IFERROR(VLOOKUP(A203,[4]rptBudgetaryBudgetCrossOrganiza!$A$384:$O$794,13,FALSE),"0")</f>
        <v>0</v>
      </c>
      <c r="AN203" s="170"/>
      <c r="AO203" s="170"/>
      <c r="AP203" s="171"/>
      <c r="AQ203" s="164"/>
      <c r="AR203" s="166">
        <f t="shared" si="30"/>
        <v>0</v>
      </c>
      <c r="AS203" s="205"/>
      <c r="AT203" s="172"/>
      <c r="AU203" s="173">
        <f>IFERROR(VLOOKUP(A203,#REF!,36,FALSE),0)</f>
        <v>0</v>
      </c>
      <c r="AV203" s="174"/>
      <c r="AW203" s="174"/>
      <c r="AX203" s="174"/>
      <c r="AY203" s="174"/>
      <c r="AZ203" s="174"/>
      <c r="BA203" s="174"/>
      <c r="BB203" s="176">
        <f t="shared" si="31"/>
        <v>0</v>
      </c>
    </row>
    <row r="204" spans="1:54" hidden="1" x14ac:dyDescent="0.25">
      <c r="A204" s="120" t="s">
        <v>1568</v>
      </c>
      <c r="B204" s="177" t="s">
        <v>1410</v>
      </c>
      <c r="C204" s="156" t="str">
        <f t="shared" si="25"/>
        <v>100.11</v>
      </c>
      <c r="D204" s="156" t="str">
        <f t="shared" si="26"/>
        <v>220</v>
      </c>
      <c r="E204" s="157" t="str">
        <f t="shared" si="27"/>
        <v>5000.11</v>
      </c>
      <c r="F204" s="157">
        <f>VLOOKUP(E204,'Projections Cheat Sheet'!$A$3:$B$536,2,FALSE)</f>
        <v>1</v>
      </c>
      <c r="G204" s="157" t="str">
        <f>VLOOKUP(F204,'Projections Cheat Sheet'!$B$8:$C$196,2,FALSE)</f>
        <v>salary</v>
      </c>
      <c r="H204" s="157" t="s">
        <v>1403</v>
      </c>
      <c r="I204" s="179">
        <f>IFERROR(VLOOKUP(A204,[3]rptBudgetaryBudgetCrossOrganiza!$A$2:$M$411,5,FALSE),"0")</f>
        <v>0</v>
      </c>
      <c r="J204" s="179">
        <f>IFERROR(VLOOKUP(A204,[3]rptBudgetaryBudgetCrossOrganiza!$A$2:$M$411,7,FALSE),"0")</f>
        <v>0</v>
      </c>
      <c r="K204" s="195"/>
      <c r="L204" s="179"/>
      <c r="M204" s="179"/>
      <c r="N204" s="179">
        <f>IFERROR(VLOOKUP(A204,[3]rptBudgetaryBudgetCrossOrganiza!$A$2:$M$411,10,FALSE),"0")</f>
        <v>0</v>
      </c>
      <c r="O204" s="179">
        <v>0</v>
      </c>
      <c r="P204" s="158"/>
      <c r="R204" s="159">
        <v>0</v>
      </c>
      <c r="S204" s="159">
        <v>0</v>
      </c>
      <c r="T204" s="168"/>
      <c r="U204" s="168"/>
      <c r="V204" s="168"/>
      <c r="W204" s="159">
        <v>0</v>
      </c>
      <c r="X204" s="159">
        <v>0</v>
      </c>
      <c r="Y204" s="160"/>
      <c r="AA204" s="161">
        <v>0</v>
      </c>
      <c r="AB204" s="161">
        <v>0</v>
      </c>
      <c r="AC204" s="169"/>
      <c r="AD204" s="169"/>
      <c r="AE204" s="169"/>
      <c r="AF204" s="161">
        <v>0</v>
      </c>
      <c r="AG204" s="161">
        <v>0</v>
      </c>
      <c r="AH204" s="163"/>
      <c r="AJ204" s="164">
        <v>0</v>
      </c>
      <c r="AK204" s="164">
        <v>0</v>
      </c>
      <c r="AL204" s="164"/>
      <c r="AM204" s="165">
        <f>IFERROR(VLOOKUP(A204,[4]rptBudgetaryBudgetCrossOrganiza!$A$384:$O$794,13,FALSE),"0")</f>
        <v>0</v>
      </c>
      <c r="AN204" s="170"/>
      <c r="AO204" s="170"/>
      <c r="AP204" s="171"/>
      <c r="AQ204" s="164"/>
      <c r="AR204" s="166"/>
      <c r="AS204" s="205"/>
      <c r="AT204" s="172"/>
      <c r="AU204" s="173"/>
      <c r="AV204" s="174"/>
      <c r="AW204" s="174"/>
      <c r="AX204" s="174"/>
      <c r="AY204" s="174"/>
      <c r="AZ204" s="174"/>
      <c r="BA204" s="174"/>
      <c r="BB204" s="176"/>
    </row>
    <row r="205" spans="1:54" hidden="1" x14ac:dyDescent="0.25">
      <c r="A205" s="120" t="s">
        <v>1576</v>
      </c>
      <c r="B205" s="177" t="s">
        <v>1411</v>
      </c>
      <c r="C205" s="156" t="str">
        <f t="shared" si="25"/>
        <v>100.11</v>
      </c>
      <c r="D205" s="156" t="str">
        <f t="shared" si="26"/>
        <v>220</v>
      </c>
      <c r="E205" s="157" t="str">
        <f t="shared" si="27"/>
        <v>5000.12</v>
      </c>
      <c r="F205" s="157">
        <f>VLOOKUP(E205,'Projections Cheat Sheet'!$A$3:$B$536,2,FALSE)</f>
        <v>1</v>
      </c>
      <c r="G205" s="157" t="str">
        <f>VLOOKUP(F205,'Projections Cheat Sheet'!$B$8:$C$196,2,FALSE)</f>
        <v>salary</v>
      </c>
      <c r="H205" s="157" t="s">
        <v>1403</v>
      </c>
      <c r="I205" s="179">
        <f>IFERROR(VLOOKUP(A205,[3]rptBudgetaryBudgetCrossOrganiza!$A$2:$M$411,5,FALSE),"0")</f>
        <v>0</v>
      </c>
      <c r="J205" s="179">
        <f>IFERROR(VLOOKUP(A205,[3]rptBudgetaryBudgetCrossOrganiza!$A$2:$M$411,7,FALSE),"0")</f>
        <v>0</v>
      </c>
      <c r="K205" s="195"/>
      <c r="L205" s="179"/>
      <c r="M205" s="179"/>
      <c r="N205" s="179">
        <f>IFERROR(VLOOKUP(A205,[3]rptBudgetaryBudgetCrossOrganiza!$A$2:$M$411,10,FALSE),"0")</f>
        <v>0</v>
      </c>
      <c r="O205" s="179">
        <v>0</v>
      </c>
      <c r="P205" s="158"/>
      <c r="R205" s="159">
        <v>0</v>
      </c>
      <c r="S205" s="159">
        <v>0</v>
      </c>
      <c r="T205" s="168"/>
      <c r="U205" s="168"/>
      <c r="V205" s="168"/>
      <c r="W205" s="159">
        <v>0</v>
      </c>
      <c r="X205" s="159">
        <v>0</v>
      </c>
      <c r="Y205" s="160"/>
      <c r="AA205" s="161">
        <v>0</v>
      </c>
      <c r="AB205" s="161">
        <v>0</v>
      </c>
      <c r="AC205" s="169"/>
      <c r="AD205" s="169"/>
      <c r="AE205" s="169"/>
      <c r="AF205" s="161">
        <v>0</v>
      </c>
      <c r="AG205" s="161">
        <v>0</v>
      </c>
      <c r="AH205" s="163"/>
      <c r="AJ205" s="164">
        <v>0</v>
      </c>
      <c r="AK205" s="164">
        <v>0</v>
      </c>
      <c r="AL205" s="164"/>
      <c r="AM205" s="165">
        <f>IFERROR(VLOOKUP(A205,[4]rptBudgetaryBudgetCrossOrganiza!$A$384:$O$794,13,FALSE),"0")</f>
        <v>0</v>
      </c>
      <c r="AN205" s="170"/>
      <c r="AO205" s="170"/>
      <c r="AP205" s="171"/>
      <c r="AQ205" s="164"/>
      <c r="AR205" s="166"/>
      <c r="AS205" s="205"/>
      <c r="AT205" s="172"/>
      <c r="AU205" s="173"/>
      <c r="AV205" s="174"/>
      <c r="AW205" s="174"/>
      <c r="AX205" s="174"/>
      <c r="AY205" s="174"/>
      <c r="AZ205" s="174"/>
      <c r="BA205" s="174"/>
      <c r="BB205" s="176"/>
    </row>
    <row r="206" spans="1:54" hidden="1" x14ac:dyDescent="0.25">
      <c r="A206" s="120" t="s">
        <v>1584</v>
      </c>
      <c r="B206" s="177" t="s">
        <v>1412</v>
      </c>
      <c r="C206" s="156" t="str">
        <f t="shared" si="25"/>
        <v>100.11</v>
      </c>
      <c r="D206" s="156" t="str">
        <f t="shared" si="26"/>
        <v>220</v>
      </c>
      <c r="E206" s="157" t="str">
        <f t="shared" si="27"/>
        <v>5000.99</v>
      </c>
      <c r="F206" s="157">
        <f>VLOOKUP(E206,'Projections Cheat Sheet'!$A$3:$B$536,2,FALSE)</f>
        <v>1</v>
      </c>
      <c r="G206" s="157" t="str">
        <f>VLOOKUP(F206,'Projections Cheat Sheet'!$B$8:$C$196,2,FALSE)</f>
        <v>salary</v>
      </c>
      <c r="H206" s="157" t="s">
        <v>1403</v>
      </c>
      <c r="I206" s="179">
        <f>IFERROR(VLOOKUP(A206,[3]rptBudgetaryBudgetCrossOrganiza!$A$2:$M$411,5,FALSE),"0")</f>
        <v>0</v>
      </c>
      <c r="J206" s="179">
        <f>IFERROR(VLOOKUP(A206,[3]rptBudgetaryBudgetCrossOrganiza!$A$2:$M$411,7,FALSE),"0")</f>
        <v>0</v>
      </c>
      <c r="K206" s="195"/>
      <c r="L206" s="179"/>
      <c r="M206" s="179"/>
      <c r="N206" s="179">
        <f>IFERROR(VLOOKUP(A206,[3]rptBudgetaryBudgetCrossOrganiza!$A$2:$M$411,10,FALSE),"0")</f>
        <v>0</v>
      </c>
      <c r="O206" s="179">
        <v>0</v>
      </c>
      <c r="P206" s="158"/>
      <c r="R206" s="159">
        <v>0</v>
      </c>
      <c r="S206" s="159">
        <v>0</v>
      </c>
      <c r="T206" s="168"/>
      <c r="U206" s="168"/>
      <c r="V206" s="168"/>
      <c r="W206" s="159">
        <v>0</v>
      </c>
      <c r="X206" s="159">
        <v>0</v>
      </c>
      <c r="Y206" s="160"/>
      <c r="AA206" s="161">
        <v>0</v>
      </c>
      <c r="AB206" s="161">
        <v>0</v>
      </c>
      <c r="AC206" s="169"/>
      <c r="AD206" s="169"/>
      <c r="AE206" s="169"/>
      <c r="AF206" s="161">
        <v>0</v>
      </c>
      <c r="AG206" s="161">
        <v>0</v>
      </c>
      <c r="AH206" s="163"/>
      <c r="AJ206" s="164">
        <v>0</v>
      </c>
      <c r="AK206" s="164">
        <v>0</v>
      </c>
      <c r="AL206" s="164"/>
      <c r="AM206" s="165">
        <f>IFERROR(VLOOKUP(A206,[4]rptBudgetaryBudgetCrossOrganiza!$A$384:$O$794,13,FALSE),"0")</f>
        <v>0</v>
      </c>
      <c r="AN206" s="170"/>
      <c r="AO206" s="170"/>
      <c r="AP206" s="171"/>
      <c r="AQ206" s="164"/>
      <c r="AR206" s="166"/>
      <c r="AS206" s="205"/>
      <c r="AT206" s="172"/>
      <c r="AU206" s="173"/>
      <c r="AV206" s="174"/>
      <c r="AW206" s="174"/>
      <c r="AX206" s="174"/>
      <c r="AY206" s="174"/>
      <c r="AZ206" s="174"/>
      <c r="BA206" s="174"/>
      <c r="BB206" s="176"/>
    </row>
    <row r="207" spans="1:54" hidden="1" x14ac:dyDescent="0.25">
      <c r="A207" s="120" t="s">
        <v>1593</v>
      </c>
      <c r="B207" s="177" t="s">
        <v>1413</v>
      </c>
      <c r="C207" s="156" t="str">
        <f t="shared" si="25"/>
        <v>100.11</v>
      </c>
      <c r="D207" s="156" t="str">
        <f t="shared" si="26"/>
        <v>220</v>
      </c>
      <c r="E207" s="157" t="str">
        <f t="shared" si="27"/>
        <v>5100.00</v>
      </c>
      <c r="F207" s="157">
        <f>VLOOKUP(E207,'Projections Cheat Sheet'!$A$3:$B$536,2,FALSE)</f>
        <v>1</v>
      </c>
      <c r="G207" s="157" t="str">
        <f>VLOOKUP(F207,'Projections Cheat Sheet'!$B$8:$C$196,2,FALSE)</f>
        <v>salary</v>
      </c>
      <c r="H207" s="157" t="s">
        <v>1403</v>
      </c>
      <c r="I207" s="179">
        <f>IFERROR(VLOOKUP(A207,[3]rptBudgetaryBudgetCrossOrganiza!$A$2:$M$411,5,FALSE),"0")</f>
        <v>68724</v>
      </c>
      <c r="J207" s="179">
        <f>IFERROR(VLOOKUP(A207,[3]rptBudgetaryBudgetCrossOrganiza!$A$2:$M$411,7,FALSE),"0")</f>
        <v>68724</v>
      </c>
      <c r="K207" s="195"/>
      <c r="L207" s="179"/>
      <c r="M207" s="179"/>
      <c r="N207" s="179">
        <f>IFERROR(VLOOKUP(A207,[3]rptBudgetaryBudgetCrossOrganiza!$A$2:$M$411,10,FALSE),"0")</f>
        <v>59860.32</v>
      </c>
      <c r="O207" s="179">
        <v>59860.32</v>
      </c>
      <c r="P207" s="158"/>
      <c r="R207" s="159">
        <v>75035</v>
      </c>
      <c r="S207" s="159">
        <v>75035</v>
      </c>
      <c r="T207" s="168"/>
      <c r="U207" s="168"/>
      <c r="V207" s="168"/>
      <c r="W207" s="159">
        <v>71300.17</v>
      </c>
      <c r="X207" s="159">
        <v>71300.17</v>
      </c>
      <c r="Y207" s="160"/>
      <c r="AA207" s="161">
        <v>80625</v>
      </c>
      <c r="AB207" s="161">
        <v>80625</v>
      </c>
      <c r="AC207" s="169"/>
      <c r="AD207" s="169"/>
      <c r="AE207" s="169"/>
      <c r="AF207" s="161">
        <v>76304.27</v>
      </c>
      <c r="AG207" s="161">
        <v>76304.27</v>
      </c>
      <c r="AH207" s="163"/>
      <c r="AJ207" s="164">
        <v>80625</v>
      </c>
      <c r="AK207" s="164">
        <v>80625</v>
      </c>
      <c r="AL207" s="164"/>
      <c r="AM207" s="165">
        <f>IFERROR(VLOOKUP(A207,[4]rptBudgetaryBudgetCrossOrganiza!$A$384:$O$794,13,FALSE),"0")</f>
        <v>20002.900000000001</v>
      </c>
      <c r="AN207" s="170"/>
      <c r="AO207" s="170"/>
      <c r="AP207" s="171"/>
      <c r="AQ207" s="164"/>
      <c r="AR207" s="166"/>
      <c r="AS207" s="205"/>
      <c r="AT207" s="172"/>
      <c r="AU207" s="173"/>
      <c r="AV207" s="174"/>
      <c r="AW207" s="174"/>
      <c r="AX207" s="174"/>
      <c r="AY207" s="174"/>
      <c r="AZ207" s="174"/>
      <c r="BA207" s="174"/>
      <c r="BB207" s="176"/>
    </row>
    <row r="208" spans="1:54" hidden="1" x14ac:dyDescent="0.25">
      <c r="A208" s="120" t="s">
        <v>1602</v>
      </c>
      <c r="B208" s="177" t="s">
        <v>1414</v>
      </c>
      <c r="C208" s="156" t="str">
        <f t="shared" si="25"/>
        <v>100.11</v>
      </c>
      <c r="D208" s="156" t="str">
        <f t="shared" si="26"/>
        <v>220</v>
      </c>
      <c r="E208" s="157" t="str">
        <f t="shared" si="27"/>
        <v>5100.01</v>
      </c>
      <c r="F208" s="157">
        <f>VLOOKUP(E208,'Projections Cheat Sheet'!$A$3:$B$536,2,FALSE)</f>
        <v>1</v>
      </c>
      <c r="G208" s="157" t="str">
        <f>VLOOKUP(F208,'Projections Cheat Sheet'!$B$8:$C$196,2,FALSE)</f>
        <v>salary</v>
      </c>
      <c r="H208" s="157" t="s">
        <v>1403</v>
      </c>
      <c r="I208" s="179">
        <f>IFERROR(VLOOKUP(A208,[3]rptBudgetaryBudgetCrossOrganiza!$A$2:$M$411,5,FALSE),"0")</f>
        <v>0</v>
      </c>
      <c r="J208" s="179">
        <f>IFERROR(VLOOKUP(A208,[3]rptBudgetaryBudgetCrossOrganiza!$A$2:$M$411,7,FALSE),"0")</f>
        <v>0</v>
      </c>
      <c r="K208" s="195"/>
      <c r="L208" s="179"/>
      <c r="M208" s="179"/>
      <c r="N208" s="179">
        <f>IFERROR(VLOOKUP(A208,[3]rptBudgetaryBudgetCrossOrganiza!$A$2:$M$411,10,FALSE),"0")</f>
        <v>684.45</v>
      </c>
      <c r="O208" s="179">
        <v>684.45</v>
      </c>
      <c r="P208" s="158"/>
      <c r="R208" s="159">
        <v>0</v>
      </c>
      <c r="S208" s="159">
        <v>0</v>
      </c>
      <c r="T208" s="168"/>
      <c r="U208" s="168"/>
      <c r="V208" s="168"/>
      <c r="W208" s="159">
        <v>0</v>
      </c>
      <c r="X208" s="159">
        <v>0</v>
      </c>
      <c r="Y208" s="160"/>
      <c r="AA208" s="161">
        <v>1180</v>
      </c>
      <c r="AB208" s="161">
        <v>1180</v>
      </c>
      <c r="AC208" s="169"/>
      <c r="AD208" s="169"/>
      <c r="AE208" s="169"/>
      <c r="AF208" s="161">
        <v>1101.96</v>
      </c>
      <c r="AG208" s="161">
        <v>1101.96</v>
      </c>
      <c r="AH208" s="163"/>
      <c r="AJ208" s="164">
        <v>1180</v>
      </c>
      <c r="AK208" s="164">
        <v>1180</v>
      </c>
      <c r="AL208" s="164"/>
      <c r="AM208" s="165">
        <f>IFERROR(VLOOKUP(A208,[4]rptBudgetaryBudgetCrossOrganiza!$A$384:$O$794,13,FALSE),"0")</f>
        <v>707.13</v>
      </c>
      <c r="AN208" s="170"/>
      <c r="AO208" s="170"/>
      <c r="AP208" s="171"/>
      <c r="AQ208" s="164"/>
      <c r="AR208" s="166"/>
      <c r="AS208" s="205"/>
      <c r="AT208" s="172"/>
      <c r="AU208" s="173"/>
      <c r="AV208" s="174"/>
      <c r="AW208" s="174"/>
      <c r="AX208" s="174"/>
      <c r="AY208" s="174"/>
      <c r="AZ208" s="174"/>
      <c r="BA208" s="174"/>
      <c r="BB208" s="176"/>
    </row>
    <row r="209" spans="1:54" hidden="1" x14ac:dyDescent="0.25">
      <c r="A209" s="120" t="s">
        <v>1610</v>
      </c>
      <c r="B209" s="177" t="s">
        <v>1415</v>
      </c>
      <c r="C209" s="156" t="str">
        <f t="shared" si="25"/>
        <v>100.11</v>
      </c>
      <c r="D209" s="156" t="str">
        <f t="shared" si="26"/>
        <v>220</v>
      </c>
      <c r="E209" s="157" t="str">
        <f t="shared" si="27"/>
        <v>5100.02</v>
      </c>
      <c r="F209" s="157">
        <f>VLOOKUP(E209,'Projections Cheat Sheet'!$A$3:$B$536,2,FALSE)</f>
        <v>1</v>
      </c>
      <c r="G209" s="157" t="str">
        <f>VLOOKUP(F209,'Projections Cheat Sheet'!$B$8:$C$196,2,FALSE)</f>
        <v>salary</v>
      </c>
      <c r="H209" s="157" t="s">
        <v>1403</v>
      </c>
      <c r="I209" s="179">
        <f>IFERROR(VLOOKUP(A209,[3]rptBudgetaryBudgetCrossOrganiza!$A$2:$M$411,5,FALSE),"0")</f>
        <v>29340</v>
      </c>
      <c r="J209" s="179">
        <f>IFERROR(VLOOKUP(A209,[3]rptBudgetaryBudgetCrossOrganiza!$A$2:$M$411,7,FALSE),"0")</f>
        <v>29340</v>
      </c>
      <c r="K209" s="195"/>
      <c r="L209" s="179"/>
      <c r="M209" s="179"/>
      <c r="N209" s="179">
        <f>IFERROR(VLOOKUP(A209,[3]rptBudgetaryBudgetCrossOrganiza!$A$2:$M$411,10,FALSE),"0")</f>
        <v>23187.5</v>
      </c>
      <c r="O209" s="179">
        <v>23187.5</v>
      </c>
      <c r="P209" s="158"/>
      <c r="R209" s="159">
        <v>23040</v>
      </c>
      <c r="S209" s="159">
        <v>23040</v>
      </c>
      <c r="T209" s="168"/>
      <c r="U209" s="168"/>
      <c r="V209" s="168"/>
      <c r="W209" s="159">
        <v>23049</v>
      </c>
      <c r="X209" s="159">
        <v>23049</v>
      </c>
      <c r="Y209" s="160"/>
      <c r="AA209" s="161">
        <v>23080</v>
      </c>
      <c r="AB209" s="161">
        <v>23080</v>
      </c>
      <c r="AC209" s="169"/>
      <c r="AD209" s="169"/>
      <c r="AE209" s="169"/>
      <c r="AF209" s="161">
        <v>19848</v>
      </c>
      <c r="AG209" s="161">
        <v>19848</v>
      </c>
      <c r="AH209" s="163"/>
      <c r="AJ209" s="164">
        <v>23080</v>
      </c>
      <c r="AK209" s="164">
        <v>23080</v>
      </c>
      <c r="AL209" s="164"/>
      <c r="AM209" s="165">
        <f>IFERROR(VLOOKUP(A209,[4]rptBudgetaryBudgetCrossOrganiza!$A$384:$O$794,13,FALSE),"0")</f>
        <v>5320</v>
      </c>
      <c r="AN209" s="170"/>
      <c r="AO209" s="170"/>
      <c r="AP209" s="171"/>
      <c r="AQ209" s="164"/>
      <c r="AR209" s="166"/>
      <c r="AS209" s="205"/>
      <c r="AT209" s="172"/>
      <c r="AU209" s="173"/>
      <c r="AV209" s="174"/>
      <c r="AW209" s="174"/>
      <c r="AX209" s="174"/>
      <c r="AY209" s="174"/>
      <c r="AZ209" s="174"/>
      <c r="BA209" s="174"/>
      <c r="BB209" s="176"/>
    </row>
    <row r="210" spans="1:54" hidden="1" x14ac:dyDescent="0.25">
      <c r="A210" s="120" t="s">
        <v>1618</v>
      </c>
      <c r="B210" s="177" t="s">
        <v>1416</v>
      </c>
      <c r="C210" s="156" t="str">
        <f t="shared" si="25"/>
        <v>100.11</v>
      </c>
      <c r="D210" s="156" t="str">
        <f t="shared" si="26"/>
        <v>220</v>
      </c>
      <c r="E210" s="157" t="str">
        <f t="shared" si="27"/>
        <v>5100.03</v>
      </c>
      <c r="F210" s="157">
        <f>VLOOKUP(E210,'Projections Cheat Sheet'!$A$3:$B$536,2,FALSE)</f>
        <v>1</v>
      </c>
      <c r="G210" s="157" t="str">
        <f>VLOOKUP(F210,'Projections Cheat Sheet'!$B$8:$C$196,2,FALSE)</f>
        <v>salary</v>
      </c>
      <c r="H210" s="157" t="s">
        <v>1403</v>
      </c>
      <c r="I210" s="179">
        <f>IFERROR(VLOOKUP(A210,[3]rptBudgetaryBudgetCrossOrganiza!$A$2:$M$411,5,FALSE),"0")</f>
        <v>6040</v>
      </c>
      <c r="J210" s="179">
        <f>IFERROR(VLOOKUP(A210,[3]rptBudgetaryBudgetCrossOrganiza!$A$2:$M$411,7,FALSE),"0")</f>
        <v>6040</v>
      </c>
      <c r="K210" s="195"/>
      <c r="L210" s="179"/>
      <c r="M210" s="179"/>
      <c r="N210" s="179">
        <f>IFERROR(VLOOKUP(A210,[3]rptBudgetaryBudgetCrossOrganiza!$A$2:$M$411,10,FALSE),"0")</f>
        <v>5974.74</v>
      </c>
      <c r="O210" s="179">
        <v>5974.74</v>
      </c>
      <c r="P210" s="158"/>
      <c r="R210" s="159">
        <v>6355</v>
      </c>
      <c r="S210" s="159">
        <v>6355</v>
      </c>
      <c r="T210" s="168"/>
      <c r="U210" s="168"/>
      <c r="V210" s="168"/>
      <c r="W210" s="159">
        <v>5033.96</v>
      </c>
      <c r="X210" s="159">
        <v>5033.96</v>
      </c>
      <c r="Y210" s="160"/>
      <c r="AA210" s="161">
        <v>6355</v>
      </c>
      <c r="AB210" s="161">
        <v>6355</v>
      </c>
      <c r="AC210" s="169"/>
      <c r="AD210" s="169"/>
      <c r="AE210" s="169"/>
      <c r="AF210" s="161">
        <v>5878.25</v>
      </c>
      <c r="AG210" s="161">
        <v>5878.25</v>
      </c>
      <c r="AH210" s="163"/>
      <c r="AJ210" s="164">
        <v>6355</v>
      </c>
      <c r="AK210" s="164">
        <v>6355</v>
      </c>
      <c r="AL210" s="164"/>
      <c r="AM210" s="165">
        <f>IFERROR(VLOOKUP(A210,[4]rptBudgetaryBudgetCrossOrganiza!$A$384:$O$794,13,FALSE),"0")</f>
        <v>1361.7</v>
      </c>
      <c r="AN210" s="170"/>
      <c r="AO210" s="170"/>
      <c r="AP210" s="171"/>
      <c r="AQ210" s="164"/>
      <c r="AR210" s="166"/>
      <c r="AS210" s="205"/>
      <c r="AT210" s="172"/>
      <c r="AU210" s="173"/>
      <c r="AV210" s="174"/>
      <c r="AW210" s="174"/>
      <c r="AX210" s="174"/>
      <c r="AY210" s="174"/>
      <c r="AZ210" s="174"/>
      <c r="BA210" s="174"/>
      <c r="BB210" s="176"/>
    </row>
    <row r="211" spans="1:54" hidden="1" x14ac:dyDescent="0.25">
      <c r="A211" s="120" t="s">
        <v>1626</v>
      </c>
      <c r="B211" s="177" t="s">
        <v>1417</v>
      </c>
      <c r="C211" s="156" t="str">
        <f t="shared" si="25"/>
        <v>100.11</v>
      </c>
      <c r="D211" s="156" t="str">
        <f t="shared" si="26"/>
        <v>220</v>
      </c>
      <c r="E211" s="157" t="str">
        <f t="shared" si="27"/>
        <v>5100.04</v>
      </c>
      <c r="F211" s="157">
        <f>VLOOKUP(E211,'Projections Cheat Sheet'!$A$3:$B$536,2,FALSE)</f>
        <v>1</v>
      </c>
      <c r="G211" s="157" t="str">
        <f>VLOOKUP(F211,'Projections Cheat Sheet'!$B$8:$C$196,2,FALSE)</f>
        <v>salary</v>
      </c>
      <c r="H211" s="157" t="s">
        <v>1403</v>
      </c>
      <c r="I211" s="179">
        <f>IFERROR(VLOOKUP(A211,[3]rptBudgetaryBudgetCrossOrganiza!$A$2:$M$411,5,FALSE),"0")</f>
        <v>862</v>
      </c>
      <c r="J211" s="179">
        <f>IFERROR(VLOOKUP(A211,[3]rptBudgetaryBudgetCrossOrganiza!$A$2:$M$411,7,FALSE),"0")</f>
        <v>862</v>
      </c>
      <c r="K211" s="195"/>
      <c r="L211" s="179"/>
      <c r="M211" s="179"/>
      <c r="N211" s="179">
        <f>IFERROR(VLOOKUP(A211,[3]rptBudgetaryBudgetCrossOrganiza!$A$2:$M$411,10,FALSE),"0")</f>
        <v>914.66</v>
      </c>
      <c r="O211" s="179">
        <v>914.66</v>
      </c>
      <c r="P211" s="158"/>
      <c r="R211" s="159">
        <v>975</v>
      </c>
      <c r="S211" s="159">
        <v>975</v>
      </c>
      <c r="T211" s="168"/>
      <c r="U211" s="168"/>
      <c r="V211" s="168"/>
      <c r="W211" s="159">
        <v>920.52</v>
      </c>
      <c r="X211" s="159">
        <v>920.52</v>
      </c>
      <c r="Y211" s="160"/>
      <c r="AA211" s="161">
        <v>975</v>
      </c>
      <c r="AB211" s="161">
        <v>975</v>
      </c>
      <c r="AC211" s="169"/>
      <c r="AD211" s="169"/>
      <c r="AE211" s="169"/>
      <c r="AF211" s="161">
        <v>983.58</v>
      </c>
      <c r="AG211" s="161">
        <v>983.58</v>
      </c>
      <c r="AH211" s="163"/>
      <c r="AJ211" s="164">
        <v>975</v>
      </c>
      <c r="AK211" s="164">
        <v>975</v>
      </c>
      <c r="AL211" s="164"/>
      <c r="AM211" s="165">
        <f>IFERROR(VLOOKUP(A211,[4]rptBudgetaryBudgetCrossOrganiza!$A$384:$O$794,13,FALSE),"0")</f>
        <v>240.02</v>
      </c>
      <c r="AN211" s="170"/>
      <c r="AO211" s="170"/>
      <c r="AP211" s="171"/>
      <c r="AQ211" s="164"/>
      <c r="AR211" s="166"/>
      <c r="AS211" s="205"/>
      <c r="AT211" s="172"/>
      <c r="AU211" s="173"/>
      <c r="AV211" s="174"/>
      <c r="AW211" s="174"/>
      <c r="AX211" s="174"/>
      <c r="AY211" s="174"/>
      <c r="AZ211" s="174"/>
      <c r="BA211" s="174"/>
      <c r="BB211" s="176"/>
    </row>
    <row r="212" spans="1:54" hidden="1" x14ac:dyDescent="0.25">
      <c r="A212" s="120" t="s">
        <v>1634</v>
      </c>
      <c r="B212" s="177" t="s">
        <v>1418</v>
      </c>
      <c r="C212" s="156" t="str">
        <f t="shared" si="25"/>
        <v>100.11</v>
      </c>
      <c r="D212" s="156" t="str">
        <f t="shared" si="26"/>
        <v>220</v>
      </c>
      <c r="E212" s="157" t="str">
        <f t="shared" si="27"/>
        <v>5100.05</v>
      </c>
      <c r="F212" s="157">
        <f>VLOOKUP(E212,'Projections Cheat Sheet'!$A$3:$B$536,2,FALSE)</f>
        <v>1</v>
      </c>
      <c r="G212" s="157" t="str">
        <f>VLOOKUP(F212,'Projections Cheat Sheet'!$B$8:$C$196,2,FALSE)</f>
        <v>salary</v>
      </c>
      <c r="H212" s="157" t="s">
        <v>1403</v>
      </c>
      <c r="I212" s="179">
        <f>IFERROR(VLOOKUP(A212,[3]rptBudgetaryBudgetCrossOrganiza!$A$2:$M$411,5,FALSE),"0")</f>
        <v>155</v>
      </c>
      <c r="J212" s="179">
        <f>IFERROR(VLOOKUP(A212,[3]rptBudgetaryBudgetCrossOrganiza!$A$2:$M$411,7,FALSE),"0")</f>
        <v>155</v>
      </c>
      <c r="K212" s="195"/>
      <c r="L212" s="179"/>
      <c r="M212" s="179"/>
      <c r="N212" s="179">
        <f>IFERROR(VLOOKUP(A212,[3]rptBudgetaryBudgetCrossOrganiza!$A$2:$M$411,10,FALSE),"0")</f>
        <v>133.88</v>
      </c>
      <c r="O212" s="179">
        <v>133.88</v>
      </c>
      <c r="P212" s="158"/>
      <c r="R212" s="159">
        <v>150</v>
      </c>
      <c r="S212" s="159">
        <v>150</v>
      </c>
      <c r="T212" s="168"/>
      <c r="U212" s="168"/>
      <c r="V212" s="168"/>
      <c r="W212" s="159">
        <v>135.16</v>
      </c>
      <c r="X212" s="159">
        <v>135.16</v>
      </c>
      <c r="Y212" s="160"/>
      <c r="AA212" s="161">
        <v>150</v>
      </c>
      <c r="AB212" s="161">
        <v>150</v>
      </c>
      <c r="AC212" s="169"/>
      <c r="AD212" s="169"/>
      <c r="AE212" s="169"/>
      <c r="AF212" s="161">
        <v>129.6</v>
      </c>
      <c r="AG212" s="161">
        <v>129.6</v>
      </c>
      <c r="AH212" s="163"/>
      <c r="AJ212" s="164">
        <v>150</v>
      </c>
      <c r="AK212" s="164">
        <v>150</v>
      </c>
      <c r="AL212" s="164"/>
      <c r="AM212" s="165">
        <f>IFERROR(VLOOKUP(A212,[4]rptBudgetaryBudgetCrossOrganiza!$A$384:$O$794,13,FALSE),"0")</f>
        <v>28.99</v>
      </c>
      <c r="AN212" s="170"/>
      <c r="AO212" s="170"/>
      <c r="AP212" s="171"/>
      <c r="AQ212" s="164"/>
      <c r="AR212" s="166"/>
      <c r="AS212" s="205"/>
      <c r="AT212" s="172"/>
      <c r="AU212" s="173"/>
      <c r="AV212" s="174"/>
      <c r="AW212" s="174"/>
      <c r="AX212" s="174"/>
      <c r="AY212" s="174"/>
      <c r="AZ212" s="174"/>
      <c r="BA212" s="174"/>
      <c r="BB212" s="176"/>
    </row>
    <row r="213" spans="1:54" hidden="1" x14ac:dyDescent="0.25">
      <c r="A213" s="120" t="s">
        <v>1642</v>
      </c>
      <c r="B213" s="177" t="s">
        <v>1419</v>
      </c>
      <c r="C213" s="156" t="str">
        <f t="shared" si="25"/>
        <v>100.11</v>
      </c>
      <c r="D213" s="156" t="str">
        <f t="shared" si="26"/>
        <v>220</v>
      </c>
      <c r="E213" s="157" t="str">
        <f t="shared" si="27"/>
        <v>5100.06</v>
      </c>
      <c r="F213" s="157">
        <f>VLOOKUP(E213,'Projections Cheat Sheet'!$A$3:$B$536,2,FALSE)</f>
        <v>1</v>
      </c>
      <c r="G213" s="157" t="str">
        <f>VLOOKUP(F213,'Projections Cheat Sheet'!$B$8:$C$196,2,FALSE)</f>
        <v>salary</v>
      </c>
      <c r="H213" s="157" t="s">
        <v>1403</v>
      </c>
      <c r="I213" s="179">
        <f>IFERROR(VLOOKUP(A213,[3]rptBudgetaryBudgetCrossOrganiza!$A$2:$M$411,5,FALSE),"0")</f>
        <v>10890</v>
      </c>
      <c r="J213" s="179">
        <f>IFERROR(VLOOKUP(A213,[3]rptBudgetaryBudgetCrossOrganiza!$A$2:$M$411,7,FALSE),"0")</f>
        <v>10890</v>
      </c>
      <c r="K213" s="195"/>
      <c r="L213" s="179"/>
      <c r="M213" s="179"/>
      <c r="N213" s="179">
        <f>IFERROR(VLOOKUP(A213,[3]rptBudgetaryBudgetCrossOrganiza!$A$2:$M$411,10,FALSE),"0")</f>
        <v>10890</v>
      </c>
      <c r="O213" s="179">
        <v>10890</v>
      </c>
      <c r="P213" s="158"/>
      <c r="R213" s="159">
        <v>11430</v>
      </c>
      <c r="S213" s="159">
        <v>11430</v>
      </c>
      <c r="T213" s="168"/>
      <c r="U213" s="168"/>
      <c r="V213" s="168"/>
      <c r="W213" s="159">
        <v>11430</v>
      </c>
      <c r="X213" s="159">
        <v>11430</v>
      </c>
      <c r="Y213" s="160"/>
      <c r="AA213" s="161">
        <v>12550</v>
      </c>
      <c r="AB213" s="161">
        <v>12550</v>
      </c>
      <c r="AC213" s="169"/>
      <c r="AD213" s="169"/>
      <c r="AE213" s="169"/>
      <c r="AF213" s="161">
        <v>4183.32</v>
      </c>
      <c r="AG213" s="161">
        <v>4183.32</v>
      </c>
      <c r="AH213" s="163"/>
      <c r="AJ213" s="164">
        <v>12550</v>
      </c>
      <c r="AK213" s="164">
        <v>12550</v>
      </c>
      <c r="AL213" s="164"/>
      <c r="AM213" s="165">
        <f>IFERROR(VLOOKUP(A213,[4]rptBudgetaryBudgetCrossOrganiza!$A$384:$O$794,13,FALSE),"0")</f>
        <v>0</v>
      </c>
      <c r="AN213" s="170"/>
      <c r="AO213" s="170"/>
      <c r="AP213" s="171"/>
      <c r="AQ213" s="164"/>
      <c r="AR213" s="166"/>
      <c r="AS213" s="205"/>
      <c r="AT213" s="172"/>
      <c r="AU213" s="173"/>
      <c r="AV213" s="174"/>
      <c r="AW213" s="174"/>
      <c r="AX213" s="174"/>
      <c r="AY213" s="174"/>
      <c r="AZ213" s="174"/>
      <c r="BA213" s="174"/>
      <c r="BB213" s="176"/>
    </row>
    <row r="214" spans="1:54" hidden="1" x14ac:dyDescent="0.25">
      <c r="A214" s="120" t="s">
        <v>1650</v>
      </c>
      <c r="B214" s="177" t="s">
        <v>1420</v>
      </c>
      <c r="C214" s="156" t="str">
        <f t="shared" si="25"/>
        <v>100.11</v>
      </c>
      <c r="D214" s="156" t="str">
        <f t="shared" si="26"/>
        <v>220</v>
      </c>
      <c r="E214" s="157" t="str">
        <f t="shared" si="27"/>
        <v>5100.07</v>
      </c>
      <c r="F214" s="157">
        <f>VLOOKUP(E214,'Projections Cheat Sheet'!$A$3:$B$536,2,FALSE)</f>
        <v>1</v>
      </c>
      <c r="G214" s="157" t="str">
        <f>VLOOKUP(F214,'Projections Cheat Sheet'!$B$8:$C$196,2,FALSE)</f>
        <v>salary</v>
      </c>
      <c r="H214" s="157" t="s">
        <v>1403</v>
      </c>
      <c r="I214" s="179">
        <f>IFERROR(VLOOKUP(A214,[3]rptBudgetaryBudgetCrossOrganiza!$A$2:$M$411,5,FALSE),"0")</f>
        <v>1565</v>
      </c>
      <c r="J214" s="179">
        <f>IFERROR(VLOOKUP(A214,[3]rptBudgetaryBudgetCrossOrganiza!$A$2:$M$411,7,FALSE),"0")</f>
        <v>1565</v>
      </c>
      <c r="K214" s="195"/>
      <c r="L214" s="179"/>
      <c r="M214" s="179"/>
      <c r="N214" s="179">
        <f>IFERROR(VLOOKUP(A214,[3]rptBudgetaryBudgetCrossOrganiza!$A$2:$M$411,10,FALSE),"0")</f>
        <v>949.47</v>
      </c>
      <c r="O214" s="179">
        <v>949.47</v>
      </c>
      <c r="P214" s="158"/>
      <c r="R214" s="159">
        <v>1210</v>
      </c>
      <c r="S214" s="159">
        <v>1210</v>
      </c>
      <c r="T214" s="168"/>
      <c r="U214" s="168"/>
      <c r="V214" s="168"/>
      <c r="W214" s="159">
        <v>999.79</v>
      </c>
      <c r="X214" s="159">
        <v>999.79</v>
      </c>
      <c r="Y214" s="160"/>
      <c r="AA214" s="161">
        <v>1080</v>
      </c>
      <c r="AB214" s="161">
        <v>1080</v>
      </c>
      <c r="AC214" s="169"/>
      <c r="AD214" s="169"/>
      <c r="AE214" s="169"/>
      <c r="AF214" s="161">
        <v>909.03</v>
      </c>
      <c r="AG214" s="161">
        <v>909.03</v>
      </c>
      <c r="AH214" s="163"/>
      <c r="AJ214" s="164">
        <v>1080</v>
      </c>
      <c r="AK214" s="164">
        <v>1080</v>
      </c>
      <c r="AL214" s="164"/>
      <c r="AM214" s="165">
        <f>IFERROR(VLOOKUP(A214,[4]rptBudgetaryBudgetCrossOrganiza!$A$384:$O$794,13,FALSE),"0")</f>
        <v>173.64</v>
      </c>
      <c r="AN214" s="170"/>
      <c r="AO214" s="170"/>
      <c r="AP214" s="171"/>
      <c r="AQ214" s="164"/>
      <c r="AR214" s="166"/>
      <c r="AS214" s="205"/>
      <c r="AT214" s="172"/>
      <c r="AU214" s="173"/>
      <c r="AV214" s="174"/>
      <c r="AW214" s="174"/>
      <c r="AX214" s="174"/>
      <c r="AY214" s="174"/>
      <c r="AZ214" s="174"/>
      <c r="BA214" s="174"/>
      <c r="BB214" s="176"/>
    </row>
    <row r="215" spans="1:54" hidden="1" x14ac:dyDescent="0.25">
      <c r="A215" s="120" t="s">
        <v>1658</v>
      </c>
      <c r="B215" s="177" t="s">
        <v>1421</v>
      </c>
      <c r="C215" s="156" t="str">
        <f t="shared" si="25"/>
        <v>100.11</v>
      </c>
      <c r="D215" s="156" t="str">
        <f t="shared" si="26"/>
        <v>220</v>
      </c>
      <c r="E215" s="157" t="str">
        <f t="shared" si="27"/>
        <v>5100.08</v>
      </c>
      <c r="F215" s="157">
        <f>VLOOKUP(E215,'Projections Cheat Sheet'!$A$3:$B$536,2,FALSE)</f>
        <v>1</v>
      </c>
      <c r="G215" s="157" t="str">
        <f>VLOOKUP(F215,'Projections Cheat Sheet'!$B$8:$C$196,2,FALSE)</f>
        <v>salary</v>
      </c>
      <c r="H215" s="157" t="s">
        <v>1403</v>
      </c>
      <c r="I215" s="179">
        <f>IFERROR(VLOOKUP(A215,[3]rptBudgetaryBudgetCrossOrganiza!$A$2:$M$411,5,FALSE),"0")</f>
        <v>4800</v>
      </c>
      <c r="J215" s="179">
        <f>IFERROR(VLOOKUP(A215,[3]rptBudgetaryBudgetCrossOrganiza!$A$2:$M$411,7,FALSE),"0")</f>
        <v>4800</v>
      </c>
      <c r="K215" s="195"/>
      <c r="L215" s="179"/>
      <c r="M215" s="179"/>
      <c r="N215" s="179">
        <f>IFERROR(VLOOKUP(A215,[3]rptBudgetaryBudgetCrossOrganiza!$A$2:$M$411,10,FALSE),"0")</f>
        <v>0</v>
      </c>
      <c r="O215" s="179">
        <v>0</v>
      </c>
      <c r="P215" s="158"/>
      <c r="R215" s="159">
        <v>0</v>
      </c>
      <c r="S215" s="159">
        <v>0</v>
      </c>
      <c r="T215" s="168"/>
      <c r="U215" s="168"/>
      <c r="V215" s="168"/>
      <c r="W215" s="159">
        <v>0</v>
      </c>
      <c r="X215" s="159">
        <v>0</v>
      </c>
      <c r="Y215" s="160"/>
      <c r="AA215" s="161">
        <v>0</v>
      </c>
      <c r="AB215" s="161">
        <v>0</v>
      </c>
      <c r="AC215" s="169"/>
      <c r="AD215" s="169"/>
      <c r="AE215" s="169"/>
      <c r="AF215" s="161">
        <v>0</v>
      </c>
      <c r="AG215" s="161">
        <v>0</v>
      </c>
      <c r="AH215" s="163"/>
      <c r="AJ215" s="164">
        <v>0</v>
      </c>
      <c r="AK215" s="164">
        <v>0</v>
      </c>
      <c r="AL215" s="164"/>
      <c r="AM215" s="165">
        <f>IFERROR(VLOOKUP(A215,[4]rptBudgetaryBudgetCrossOrganiza!$A$384:$O$794,13,FALSE),"0")</f>
        <v>3544.37</v>
      </c>
      <c r="AN215" s="170"/>
      <c r="AO215" s="170"/>
      <c r="AP215" s="171"/>
      <c r="AQ215" s="164"/>
      <c r="AR215" s="166"/>
      <c r="AS215" s="205"/>
      <c r="AT215" s="172"/>
      <c r="AU215" s="173"/>
      <c r="AV215" s="174"/>
      <c r="AW215" s="174"/>
      <c r="AX215" s="174"/>
      <c r="AY215" s="174"/>
      <c r="AZ215" s="174"/>
      <c r="BA215" s="174"/>
      <c r="BB215" s="176"/>
    </row>
    <row r="216" spans="1:54" hidden="1" x14ac:dyDescent="0.25">
      <c r="A216" s="120" t="s">
        <v>1666</v>
      </c>
      <c r="B216" s="177" t="s">
        <v>1422</v>
      </c>
      <c r="C216" s="156" t="str">
        <f t="shared" si="25"/>
        <v>100.11</v>
      </c>
      <c r="D216" s="156" t="str">
        <f t="shared" si="26"/>
        <v>220</v>
      </c>
      <c r="E216" s="157" t="str">
        <f t="shared" si="27"/>
        <v>5100.09</v>
      </c>
      <c r="F216" s="157">
        <f>VLOOKUP(E216,'Projections Cheat Sheet'!$A$3:$B$536,2,FALSE)</f>
        <v>1</v>
      </c>
      <c r="G216" s="157" t="str">
        <f>VLOOKUP(F216,'Projections Cheat Sheet'!$B$8:$C$196,2,FALSE)</f>
        <v>salary</v>
      </c>
      <c r="H216" s="157" t="s">
        <v>1403</v>
      </c>
      <c r="I216" s="179">
        <f>IFERROR(VLOOKUP(A216,[3]rptBudgetaryBudgetCrossOrganiza!$A$2:$M$411,5,FALSE),"0")</f>
        <v>0</v>
      </c>
      <c r="J216" s="179">
        <f>IFERROR(VLOOKUP(A216,[3]rptBudgetaryBudgetCrossOrganiza!$A$2:$M$411,7,FALSE),"0")</f>
        <v>0</v>
      </c>
      <c r="K216" s="195"/>
      <c r="L216" s="179"/>
      <c r="M216" s="179"/>
      <c r="N216" s="179">
        <f>IFERROR(VLOOKUP(A216,[3]rptBudgetaryBudgetCrossOrganiza!$A$2:$M$411,10,FALSE),"0")</f>
        <v>3019.35</v>
      </c>
      <c r="O216" s="179">
        <v>3019.35</v>
      </c>
      <c r="P216" s="158"/>
      <c r="R216" s="159">
        <v>0</v>
      </c>
      <c r="S216" s="159">
        <v>0</v>
      </c>
      <c r="T216" s="168"/>
      <c r="U216" s="168"/>
      <c r="V216" s="168"/>
      <c r="W216" s="159">
        <v>1019.65</v>
      </c>
      <c r="X216" s="159">
        <v>1019.65</v>
      </c>
      <c r="Y216" s="160"/>
      <c r="AA216" s="161">
        <v>0</v>
      </c>
      <c r="AB216" s="161">
        <v>0</v>
      </c>
      <c r="AC216" s="169"/>
      <c r="AD216" s="169"/>
      <c r="AE216" s="169"/>
      <c r="AF216" s="161">
        <v>598</v>
      </c>
      <c r="AG216" s="161">
        <v>598</v>
      </c>
      <c r="AH216" s="163"/>
      <c r="AJ216" s="164">
        <v>0</v>
      </c>
      <c r="AK216" s="164">
        <v>0</v>
      </c>
      <c r="AL216" s="164"/>
      <c r="AM216" s="165">
        <f>IFERROR(VLOOKUP(A216,[4]rptBudgetaryBudgetCrossOrganiza!$A$384:$O$794,13,FALSE),"0")</f>
        <v>5190</v>
      </c>
      <c r="AN216" s="170"/>
      <c r="AO216" s="170"/>
      <c r="AP216" s="171"/>
      <c r="AQ216" s="164"/>
      <c r="AR216" s="166"/>
      <c r="AS216" s="205"/>
      <c r="AT216" s="172"/>
      <c r="AU216" s="173"/>
      <c r="AV216" s="174"/>
      <c r="AW216" s="174"/>
      <c r="AX216" s="174"/>
      <c r="AY216" s="174"/>
      <c r="AZ216" s="174"/>
      <c r="BA216" s="174"/>
      <c r="BB216" s="176"/>
    </row>
    <row r="217" spans="1:54" hidden="1" x14ac:dyDescent="0.25">
      <c r="A217" s="120" t="s">
        <v>1674</v>
      </c>
      <c r="B217" s="177" t="s">
        <v>1423</v>
      </c>
      <c r="C217" s="156" t="str">
        <f t="shared" si="25"/>
        <v>100.11</v>
      </c>
      <c r="D217" s="156" t="str">
        <f t="shared" si="26"/>
        <v>220</v>
      </c>
      <c r="E217" s="157" t="str">
        <f t="shared" si="27"/>
        <v>5100.10</v>
      </c>
      <c r="F217" s="157">
        <f>VLOOKUP(E217,'Projections Cheat Sheet'!$A$3:$B$536,2,FALSE)</f>
        <v>1</v>
      </c>
      <c r="G217" s="157" t="str">
        <f>VLOOKUP(F217,'Projections Cheat Sheet'!$B$8:$C$196,2,FALSE)</f>
        <v>salary</v>
      </c>
      <c r="H217" s="157" t="s">
        <v>1403</v>
      </c>
      <c r="I217" s="179">
        <f>IFERROR(VLOOKUP(A217,[3]rptBudgetaryBudgetCrossOrganiza!$A$2:$M$411,5,FALSE),"0")</f>
        <v>4500</v>
      </c>
      <c r="J217" s="179">
        <f>IFERROR(VLOOKUP(A217,[3]rptBudgetaryBudgetCrossOrganiza!$A$2:$M$411,7,FALSE),"0")</f>
        <v>4500</v>
      </c>
      <c r="K217" s="195"/>
      <c r="L217" s="179"/>
      <c r="M217" s="179"/>
      <c r="N217" s="179">
        <f>IFERROR(VLOOKUP(A217,[3]rptBudgetaryBudgetCrossOrganiza!$A$2:$M$411,10,FALSE),"0")</f>
        <v>4500</v>
      </c>
      <c r="O217" s="179">
        <v>4500</v>
      </c>
      <c r="P217" s="158"/>
      <c r="R217" s="159">
        <v>4500</v>
      </c>
      <c r="S217" s="159">
        <v>4500</v>
      </c>
      <c r="T217" s="168"/>
      <c r="U217" s="168"/>
      <c r="V217" s="168"/>
      <c r="W217" s="159">
        <v>5250</v>
      </c>
      <c r="X217" s="159">
        <v>5250</v>
      </c>
      <c r="Y217" s="160"/>
      <c r="AA217" s="161">
        <v>4500</v>
      </c>
      <c r="AB217" s="161">
        <v>4500</v>
      </c>
      <c r="AC217" s="169"/>
      <c r="AD217" s="169"/>
      <c r="AE217" s="169"/>
      <c r="AF217" s="161">
        <v>8250</v>
      </c>
      <c r="AG217" s="161">
        <v>8250</v>
      </c>
      <c r="AH217" s="163"/>
      <c r="AJ217" s="164">
        <v>4500</v>
      </c>
      <c r="AK217" s="164">
        <v>4500</v>
      </c>
      <c r="AL217" s="164"/>
      <c r="AM217" s="165">
        <f>IFERROR(VLOOKUP(A217,[4]rptBudgetaryBudgetCrossOrganiza!$A$384:$O$794,13,FALSE),"0")</f>
        <v>750</v>
      </c>
      <c r="AN217" s="170"/>
      <c r="AO217" s="170"/>
      <c r="AP217" s="171"/>
      <c r="AQ217" s="164"/>
      <c r="AR217" s="166"/>
      <c r="AS217" s="205"/>
      <c r="AT217" s="172"/>
      <c r="AU217" s="173"/>
      <c r="AV217" s="174"/>
      <c r="AW217" s="174"/>
      <c r="AX217" s="174"/>
      <c r="AY217" s="174"/>
      <c r="AZ217" s="174"/>
      <c r="BA217" s="174"/>
      <c r="BB217" s="176"/>
    </row>
    <row r="218" spans="1:54" hidden="1" x14ac:dyDescent="0.25">
      <c r="A218" s="120" t="s">
        <v>1682</v>
      </c>
      <c r="B218" s="177" t="s">
        <v>1424</v>
      </c>
      <c r="C218" s="156" t="str">
        <f t="shared" si="25"/>
        <v>100.11</v>
      </c>
      <c r="D218" s="156" t="str">
        <f t="shared" si="26"/>
        <v>220</v>
      </c>
      <c r="E218" s="157" t="str">
        <f t="shared" si="27"/>
        <v>5100.11</v>
      </c>
      <c r="F218" s="157">
        <f>VLOOKUP(E218,'Projections Cheat Sheet'!$A$3:$B$536,2,FALSE)</f>
        <v>1</v>
      </c>
      <c r="G218" s="157" t="str">
        <f>VLOOKUP(F218,'Projections Cheat Sheet'!$B$8:$C$196,2,FALSE)</f>
        <v>salary</v>
      </c>
      <c r="H218" s="157" t="s">
        <v>1403</v>
      </c>
      <c r="I218" s="179">
        <f>IFERROR(VLOOKUP(A218,[3]rptBudgetaryBudgetCrossOrganiza!$A$2:$M$411,5,FALSE),"0")</f>
        <v>7070</v>
      </c>
      <c r="J218" s="179">
        <f>IFERROR(VLOOKUP(A218,[3]rptBudgetaryBudgetCrossOrganiza!$A$2:$M$411,7,FALSE),"0")</f>
        <v>7070</v>
      </c>
      <c r="K218" s="195"/>
      <c r="L218" s="179"/>
      <c r="M218" s="179"/>
      <c r="N218" s="179">
        <f>IFERROR(VLOOKUP(A218,[3]rptBudgetaryBudgetCrossOrganiza!$A$2:$M$411,10,FALSE),"0")</f>
        <v>6674.92</v>
      </c>
      <c r="O218" s="179">
        <v>6674.92</v>
      </c>
      <c r="P218" s="158"/>
      <c r="R218" s="159">
        <v>7335</v>
      </c>
      <c r="S218" s="159">
        <v>7335</v>
      </c>
      <c r="T218" s="168"/>
      <c r="U218" s="168"/>
      <c r="V218" s="168"/>
      <c r="W218" s="159">
        <v>6770.62</v>
      </c>
      <c r="X218" s="159">
        <v>6770.62</v>
      </c>
      <c r="Y218" s="160"/>
      <c r="AA218" s="161">
        <v>6370</v>
      </c>
      <c r="AB218" s="161">
        <v>6370</v>
      </c>
      <c r="AC218" s="169"/>
      <c r="AD218" s="169"/>
      <c r="AE218" s="169"/>
      <c r="AF218" s="161">
        <v>6663.82</v>
      </c>
      <c r="AG218" s="161">
        <v>6663.82</v>
      </c>
      <c r="AH218" s="163"/>
      <c r="AJ218" s="164">
        <v>6370</v>
      </c>
      <c r="AK218" s="164">
        <v>6370</v>
      </c>
      <c r="AL218" s="164"/>
      <c r="AM218" s="165">
        <f>IFERROR(VLOOKUP(A218,[4]rptBudgetaryBudgetCrossOrganiza!$A$384:$O$794,13,FALSE),"0")</f>
        <v>1883.53</v>
      </c>
      <c r="AN218" s="170"/>
      <c r="AO218" s="170"/>
      <c r="AP218" s="171"/>
      <c r="AQ218" s="164"/>
      <c r="AR218" s="166"/>
      <c r="AS218" s="205"/>
      <c r="AT218" s="172"/>
      <c r="AU218" s="173"/>
      <c r="AV218" s="174"/>
      <c r="AW218" s="174"/>
      <c r="AX218" s="174"/>
      <c r="AY218" s="174"/>
      <c r="AZ218" s="174"/>
      <c r="BA218" s="174"/>
      <c r="BB218" s="176"/>
    </row>
    <row r="219" spans="1:54" hidden="1" x14ac:dyDescent="0.25">
      <c r="A219" s="120" t="s">
        <v>1690</v>
      </c>
      <c r="B219" s="177" t="s">
        <v>1425</v>
      </c>
      <c r="C219" s="156" t="str">
        <f t="shared" si="25"/>
        <v>100.11</v>
      </c>
      <c r="D219" s="156" t="str">
        <f t="shared" si="26"/>
        <v>220</v>
      </c>
      <c r="E219" s="157" t="str">
        <f t="shared" si="27"/>
        <v>5100.12</v>
      </c>
      <c r="F219" s="157">
        <f>VLOOKUP(E219,'Projections Cheat Sheet'!$A$3:$B$536,2,FALSE)</f>
        <v>1</v>
      </c>
      <c r="G219" s="157" t="str">
        <f>VLOOKUP(F219,'Projections Cheat Sheet'!$B$8:$C$196,2,FALSE)</f>
        <v>salary</v>
      </c>
      <c r="H219" s="157" t="s">
        <v>1403</v>
      </c>
      <c r="I219" s="179">
        <f>IFERROR(VLOOKUP(A219,[3]rptBudgetaryBudgetCrossOrganiza!$A$2:$M$411,5,FALSE),"0")</f>
        <v>0</v>
      </c>
      <c r="J219" s="179">
        <f>IFERROR(VLOOKUP(A219,[3]rptBudgetaryBudgetCrossOrganiza!$A$2:$M$411,7,FALSE),"0")</f>
        <v>0</v>
      </c>
      <c r="K219" s="195"/>
      <c r="L219" s="179"/>
      <c r="M219" s="179"/>
      <c r="N219" s="179">
        <f>IFERROR(VLOOKUP(A219,[3]rptBudgetaryBudgetCrossOrganiza!$A$2:$M$411,10,FALSE),"0")</f>
        <v>0</v>
      </c>
      <c r="O219" s="179">
        <v>0</v>
      </c>
      <c r="P219" s="158"/>
      <c r="R219" s="159">
        <v>0</v>
      </c>
      <c r="S219" s="159">
        <v>0</v>
      </c>
      <c r="T219" s="168"/>
      <c r="U219" s="168"/>
      <c r="V219" s="168"/>
      <c r="W219" s="159">
        <v>0</v>
      </c>
      <c r="X219" s="159">
        <v>0</v>
      </c>
      <c r="Y219" s="160"/>
      <c r="AA219" s="161">
        <v>0</v>
      </c>
      <c r="AB219" s="161">
        <v>0</v>
      </c>
      <c r="AC219" s="169"/>
      <c r="AD219" s="169"/>
      <c r="AE219" s="169"/>
      <c r="AF219" s="161">
        <v>0</v>
      </c>
      <c r="AG219" s="161">
        <v>0</v>
      </c>
      <c r="AH219" s="163"/>
      <c r="AJ219" s="164">
        <v>0</v>
      </c>
      <c r="AK219" s="164">
        <v>0</v>
      </c>
      <c r="AL219" s="164"/>
      <c r="AM219" s="165">
        <f>IFERROR(VLOOKUP(A219,[4]rptBudgetaryBudgetCrossOrganiza!$A$384:$O$794,13,FALSE),"0")</f>
        <v>0</v>
      </c>
      <c r="AN219" s="170"/>
      <c r="AO219" s="170"/>
      <c r="AP219" s="171"/>
      <c r="AQ219" s="164"/>
      <c r="AR219" s="166"/>
      <c r="AS219" s="205"/>
      <c r="AT219" s="172"/>
      <c r="AU219" s="173"/>
      <c r="AV219" s="174"/>
      <c r="AW219" s="174"/>
      <c r="AX219" s="174"/>
      <c r="AY219" s="174"/>
      <c r="AZ219" s="174"/>
      <c r="BA219" s="174"/>
      <c r="BB219" s="176"/>
    </row>
    <row r="220" spans="1:54" hidden="1" x14ac:dyDescent="0.25">
      <c r="A220" s="120" t="s">
        <v>1698</v>
      </c>
      <c r="B220" s="177" t="s">
        <v>1426</v>
      </c>
      <c r="C220" s="156" t="str">
        <f t="shared" si="25"/>
        <v>100.11</v>
      </c>
      <c r="D220" s="156" t="str">
        <f t="shared" si="26"/>
        <v>220</v>
      </c>
      <c r="E220" s="157" t="str">
        <f t="shared" si="27"/>
        <v>5100.13</v>
      </c>
      <c r="F220" s="157">
        <f>VLOOKUP(E220,'Projections Cheat Sheet'!$A$3:$B$536,2,FALSE)</f>
        <v>1</v>
      </c>
      <c r="G220" s="157" t="str">
        <f>VLOOKUP(F220,'Projections Cheat Sheet'!$B$8:$C$196,2,FALSE)</f>
        <v>salary</v>
      </c>
      <c r="H220" s="157" t="s">
        <v>1403</v>
      </c>
      <c r="I220" s="179">
        <f>IFERROR(VLOOKUP(A220,[3]rptBudgetaryBudgetCrossOrganiza!$A$2:$M$411,5,FALSE),"0")</f>
        <v>0</v>
      </c>
      <c r="J220" s="179">
        <f>IFERROR(VLOOKUP(A220,[3]rptBudgetaryBudgetCrossOrganiza!$A$2:$M$411,7,FALSE),"0")</f>
        <v>0</v>
      </c>
      <c r="K220" s="195"/>
      <c r="L220" s="179"/>
      <c r="M220" s="179"/>
      <c r="N220" s="179">
        <f>IFERROR(VLOOKUP(A220,[3]rptBudgetaryBudgetCrossOrganiza!$A$2:$M$411,10,FALSE),"0")</f>
        <v>0</v>
      </c>
      <c r="O220" s="179">
        <v>0</v>
      </c>
      <c r="P220" s="158"/>
      <c r="R220" s="159">
        <v>0</v>
      </c>
      <c r="S220" s="159">
        <v>0</v>
      </c>
      <c r="T220" s="168"/>
      <c r="U220" s="168"/>
      <c r="V220" s="168"/>
      <c r="W220" s="159">
        <v>0</v>
      </c>
      <c r="X220" s="159">
        <v>0</v>
      </c>
      <c r="Y220" s="160"/>
      <c r="AA220" s="161">
        <v>0</v>
      </c>
      <c r="AB220" s="161">
        <v>0</v>
      </c>
      <c r="AC220" s="169"/>
      <c r="AD220" s="169"/>
      <c r="AE220" s="169"/>
      <c r="AF220" s="161">
        <v>0</v>
      </c>
      <c r="AG220" s="161">
        <v>0</v>
      </c>
      <c r="AH220" s="163"/>
      <c r="AJ220" s="164">
        <v>0</v>
      </c>
      <c r="AK220" s="164">
        <v>0</v>
      </c>
      <c r="AL220" s="164"/>
      <c r="AM220" s="165">
        <f>IFERROR(VLOOKUP(A220,[4]rptBudgetaryBudgetCrossOrganiza!$A$384:$O$794,13,FALSE),"0")</f>
        <v>0</v>
      </c>
      <c r="AN220" s="170"/>
      <c r="AO220" s="170"/>
      <c r="AP220" s="171"/>
      <c r="AQ220" s="164"/>
      <c r="AR220" s="166"/>
      <c r="AS220" s="205"/>
      <c r="AT220" s="172"/>
      <c r="AU220" s="173"/>
      <c r="AV220" s="174"/>
      <c r="AW220" s="174"/>
      <c r="AX220" s="174"/>
      <c r="AY220" s="174"/>
      <c r="AZ220" s="174"/>
      <c r="BA220" s="174"/>
      <c r="BB220" s="176"/>
    </row>
    <row r="221" spans="1:54" hidden="1" x14ac:dyDescent="0.25">
      <c r="A221" s="120" t="s">
        <v>1705</v>
      </c>
      <c r="B221" s="177" t="s">
        <v>1427</v>
      </c>
      <c r="C221" s="156" t="str">
        <f t="shared" si="25"/>
        <v>100.11</v>
      </c>
      <c r="D221" s="156" t="str">
        <f t="shared" si="26"/>
        <v>220</v>
      </c>
      <c r="E221" s="157" t="str">
        <f t="shared" si="27"/>
        <v>5100.14</v>
      </c>
      <c r="F221" s="157">
        <f>VLOOKUP(E221,'Projections Cheat Sheet'!$A$3:$B$536,2,FALSE)</f>
        <v>1</v>
      </c>
      <c r="G221" s="157" t="str">
        <f>VLOOKUP(F221,'Projections Cheat Sheet'!$B$8:$C$196,2,FALSE)</f>
        <v>salary</v>
      </c>
      <c r="H221" s="157" t="s">
        <v>1403</v>
      </c>
      <c r="I221" s="179">
        <f>IFERROR(VLOOKUP(A221,[3]rptBudgetaryBudgetCrossOrganiza!$A$2:$M$411,5,FALSE),"0")</f>
        <v>0</v>
      </c>
      <c r="J221" s="179">
        <f>IFERROR(VLOOKUP(A221,[3]rptBudgetaryBudgetCrossOrganiza!$A$2:$M$411,7,FALSE),"0")</f>
        <v>0</v>
      </c>
      <c r="K221" s="195"/>
      <c r="L221" s="179"/>
      <c r="M221" s="179"/>
      <c r="N221" s="179">
        <f>IFERROR(VLOOKUP(A221,[3]rptBudgetaryBudgetCrossOrganiza!$A$2:$M$411,10,FALSE),"0")</f>
        <v>0</v>
      </c>
      <c r="O221" s="179">
        <v>0</v>
      </c>
      <c r="P221" s="158"/>
      <c r="R221" s="159">
        <v>0</v>
      </c>
      <c r="S221" s="159">
        <v>0</v>
      </c>
      <c r="T221" s="168"/>
      <c r="U221" s="168"/>
      <c r="V221" s="168"/>
      <c r="W221" s="159">
        <v>0</v>
      </c>
      <c r="X221" s="159">
        <v>0</v>
      </c>
      <c r="Y221" s="160"/>
      <c r="AA221" s="161">
        <v>0</v>
      </c>
      <c r="AB221" s="161">
        <v>0</v>
      </c>
      <c r="AC221" s="169"/>
      <c r="AD221" s="169"/>
      <c r="AE221" s="169"/>
      <c r="AF221" s="161">
        <v>0</v>
      </c>
      <c r="AG221" s="161">
        <v>0</v>
      </c>
      <c r="AH221" s="163"/>
      <c r="AJ221" s="164">
        <v>0</v>
      </c>
      <c r="AK221" s="164">
        <v>0</v>
      </c>
      <c r="AL221" s="164"/>
      <c r="AM221" s="165">
        <f>IFERROR(VLOOKUP(A221,[4]rptBudgetaryBudgetCrossOrganiza!$A$384:$O$794,13,FALSE),"0")</f>
        <v>0</v>
      </c>
      <c r="AN221" s="170"/>
      <c r="AO221" s="170"/>
      <c r="AP221" s="171"/>
      <c r="AQ221" s="164"/>
      <c r="AR221" s="166"/>
      <c r="AS221" s="205"/>
      <c r="AT221" s="172"/>
      <c r="AU221" s="173"/>
      <c r="AV221" s="174"/>
      <c r="AW221" s="174"/>
      <c r="AX221" s="174"/>
      <c r="AY221" s="174"/>
      <c r="AZ221" s="174"/>
      <c r="BA221" s="174"/>
      <c r="BB221" s="176"/>
    </row>
    <row r="222" spans="1:54" hidden="1" x14ac:dyDescent="0.25">
      <c r="A222" s="120" t="s">
        <v>1711</v>
      </c>
      <c r="B222" s="177" t="s">
        <v>1428</v>
      </c>
      <c r="C222" s="156" t="str">
        <f t="shared" si="25"/>
        <v>100.11</v>
      </c>
      <c r="D222" s="156" t="str">
        <f t="shared" si="26"/>
        <v>220</v>
      </c>
      <c r="E222" s="157" t="str">
        <f t="shared" si="27"/>
        <v>5100.15</v>
      </c>
      <c r="F222" s="157">
        <f>VLOOKUP(E222,'Projections Cheat Sheet'!$A$3:$B$536,2,FALSE)</f>
        <v>1</v>
      </c>
      <c r="G222" s="157" t="str">
        <f>VLOOKUP(F222,'Projections Cheat Sheet'!$B$8:$C$196,2,FALSE)</f>
        <v>salary</v>
      </c>
      <c r="H222" s="157" t="s">
        <v>1403</v>
      </c>
      <c r="I222" s="179">
        <f>IFERROR(VLOOKUP(A222,[3]rptBudgetaryBudgetCrossOrganiza!$A$2:$M$411,5,FALSE),"0")</f>
        <v>0</v>
      </c>
      <c r="J222" s="179">
        <f>IFERROR(VLOOKUP(A222,[3]rptBudgetaryBudgetCrossOrganiza!$A$2:$M$411,7,FALSE),"0")</f>
        <v>0</v>
      </c>
      <c r="K222" s="195"/>
      <c r="L222" s="179"/>
      <c r="M222" s="179"/>
      <c r="N222" s="179">
        <f>IFERROR(VLOOKUP(A222,[3]rptBudgetaryBudgetCrossOrganiza!$A$2:$M$411,10,FALSE),"0")</f>
        <v>0</v>
      </c>
      <c r="O222" s="179">
        <v>0</v>
      </c>
      <c r="P222" s="158"/>
      <c r="R222" s="159">
        <v>0</v>
      </c>
      <c r="S222" s="159">
        <v>0</v>
      </c>
      <c r="T222" s="168"/>
      <c r="U222" s="168"/>
      <c r="V222" s="168"/>
      <c r="W222" s="159">
        <v>0</v>
      </c>
      <c r="X222" s="159">
        <v>0</v>
      </c>
      <c r="Y222" s="160"/>
      <c r="AA222" s="161">
        <v>0</v>
      </c>
      <c r="AB222" s="161">
        <v>0</v>
      </c>
      <c r="AC222" s="169"/>
      <c r="AD222" s="169"/>
      <c r="AE222" s="169"/>
      <c r="AF222" s="161">
        <v>0</v>
      </c>
      <c r="AG222" s="161">
        <v>0</v>
      </c>
      <c r="AH222" s="163"/>
      <c r="AJ222" s="164">
        <v>0</v>
      </c>
      <c r="AK222" s="164">
        <v>0</v>
      </c>
      <c r="AL222" s="164"/>
      <c r="AM222" s="165">
        <f>IFERROR(VLOOKUP(A222,[4]rptBudgetaryBudgetCrossOrganiza!$A$384:$O$794,13,FALSE),"0")</f>
        <v>0</v>
      </c>
      <c r="AN222" s="170"/>
      <c r="AO222" s="170"/>
      <c r="AP222" s="171"/>
      <c r="AQ222" s="164"/>
      <c r="AR222" s="166"/>
      <c r="AS222" s="205"/>
      <c r="AT222" s="172"/>
      <c r="AU222" s="173"/>
      <c r="AV222" s="174"/>
      <c r="AW222" s="174"/>
      <c r="AX222" s="174"/>
      <c r="AY222" s="174"/>
      <c r="AZ222" s="174"/>
      <c r="BA222" s="174"/>
      <c r="BB222" s="176"/>
    </row>
    <row r="223" spans="1:54" hidden="1" x14ac:dyDescent="0.25">
      <c r="A223" s="120" t="s">
        <v>1717</v>
      </c>
      <c r="B223" s="177" t="s">
        <v>1429</v>
      </c>
      <c r="C223" s="156" t="str">
        <f t="shared" si="25"/>
        <v>100.11</v>
      </c>
      <c r="D223" s="156" t="str">
        <f t="shared" si="26"/>
        <v>220</v>
      </c>
      <c r="E223" s="157" t="str">
        <f t="shared" si="27"/>
        <v>5100.17</v>
      </c>
      <c r="F223" s="157">
        <f>VLOOKUP(E223,'Projections Cheat Sheet'!$A$3:$B$536,2,FALSE)</f>
        <v>1</v>
      </c>
      <c r="G223" s="157" t="str">
        <f>VLOOKUP(F223,'Projections Cheat Sheet'!$B$8:$C$196,2,FALSE)</f>
        <v>salary</v>
      </c>
      <c r="H223" s="157" t="s">
        <v>1403</v>
      </c>
      <c r="I223" s="179">
        <f>IFERROR(VLOOKUP(A223,[3]rptBudgetaryBudgetCrossOrganiza!$A$2:$M$411,5,FALSE),"0")</f>
        <v>0</v>
      </c>
      <c r="J223" s="179">
        <f>IFERROR(VLOOKUP(A223,[3]rptBudgetaryBudgetCrossOrganiza!$A$2:$M$411,7,FALSE),"0")</f>
        <v>0</v>
      </c>
      <c r="K223" s="195"/>
      <c r="L223" s="179"/>
      <c r="M223" s="179"/>
      <c r="N223" s="179">
        <f>IFERROR(VLOOKUP(A223,[3]rptBudgetaryBudgetCrossOrganiza!$A$2:$M$411,10,FALSE),"0")</f>
        <v>0</v>
      </c>
      <c r="O223" s="179">
        <v>0</v>
      </c>
      <c r="P223" s="158"/>
      <c r="R223" s="159">
        <v>0</v>
      </c>
      <c r="S223" s="159">
        <v>0</v>
      </c>
      <c r="T223" s="168"/>
      <c r="U223" s="168"/>
      <c r="V223" s="168"/>
      <c r="W223" s="159">
        <v>0</v>
      </c>
      <c r="X223" s="159">
        <v>0</v>
      </c>
      <c r="Y223" s="160"/>
      <c r="AA223" s="161">
        <v>0</v>
      </c>
      <c r="AB223" s="161">
        <v>0</v>
      </c>
      <c r="AC223" s="169"/>
      <c r="AD223" s="169"/>
      <c r="AE223" s="169"/>
      <c r="AF223" s="161">
        <v>0</v>
      </c>
      <c r="AG223" s="161">
        <v>0</v>
      </c>
      <c r="AH223" s="163"/>
      <c r="AJ223" s="164">
        <v>0</v>
      </c>
      <c r="AK223" s="164">
        <v>0</v>
      </c>
      <c r="AL223" s="164"/>
      <c r="AM223" s="165">
        <f>IFERROR(VLOOKUP(A223,[4]rptBudgetaryBudgetCrossOrganiza!$A$384:$O$794,13,FALSE),"0")</f>
        <v>0</v>
      </c>
      <c r="AN223" s="170"/>
      <c r="AO223" s="170"/>
      <c r="AP223" s="171"/>
      <c r="AQ223" s="164"/>
      <c r="AR223" s="166"/>
      <c r="AS223" s="205"/>
      <c r="AT223" s="172"/>
      <c r="AU223" s="173"/>
      <c r="AV223" s="174"/>
      <c r="AW223" s="174"/>
      <c r="AX223" s="174"/>
      <c r="AY223" s="174"/>
      <c r="AZ223" s="174"/>
      <c r="BA223" s="174"/>
      <c r="BB223" s="176"/>
    </row>
    <row r="224" spans="1:54" hidden="1" x14ac:dyDescent="0.25">
      <c r="A224" s="120" t="s">
        <v>1725</v>
      </c>
      <c r="B224" s="177" t="s">
        <v>343</v>
      </c>
      <c r="C224" s="156" t="str">
        <f t="shared" si="25"/>
        <v>100.11</v>
      </c>
      <c r="D224" s="156" t="str">
        <f t="shared" si="26"/>
        <v>220</v>
      </c>
      <c r="E224" s="157" t="str">
        <f t="shared" si="27"/>
        <v>6000.01</v>
      </c>
      <c r="F224" s="157">
        <f>VLOOKUP(E224,'Projections Cheat Sheet'!$A$3:$B$536,2,FALSE)</f>
        <v>6</v>
      </c>
      <c r="G224" s="157" t="str">
        <f>VLOOKUP(F224,'Projections Cheat Sheet'!$B$8:$C$196,2,FALSE)</f>
        <v>Zero</v>
      </c>
      <c r="H224" s="157" t="s">
        <v>1913</v>
      </c>
      <c r="I224" s="179">
        <f>IFERROR(VLOOKUP(A224,[3]rptBudgetaryBudgetCrossOrganiza!$A$2:$M$411,5,FALSE),"0")</f>
        <v>0</v>
      </c>
      <c r="J224" s="179">
        <f>IFERROR(VLOOKUP(A224,[3]rptBudgetaryBudgetCrossOrganiza!$A$2:$M$411,7,FALSE),"0")</f>
        <v>0</v>
      </c>
      <c r="K224" s="195"/>
      <c r="L224" s="179"/>
      <c r="M224" s="179"/>
      <c r="N224" s="179">
        <f>IFERROR(VLOOKUP(A224,[3]rptBudgetaryBudgetCrossOrganiza!$A$2:$M$411,10,FALSE),"0")</f>
        <v>0</v>
      </c>
      <c r="O224" s="179">
        <v>0</v>
      </c>
      <c r="P224" s="158"/>
      <c r="R224" s="159">
        <v>0</v>
      </c>
      <c r="S224" s="159">
        <v>0</v>
      </c>
      <c r="T224" s="168"/>
      <c r="U224" s="168"/>
      <c r="V224" s="168"/>
      <c r="W224" s="159">
        <v>0</v>
      </c>
      <c r="X224" s="159">
        <v>0</v>
      </c>
      <c r="Y224" s="160"/>
      <c r="AA224" s="161">
        <v>0</v>
      </c>
      <c r="AB224" s="161">
        <v>0</v>
      </c>
      <c r="AC224" s="169"/>
      <c r="AD224" s="169"/>
      <c r="AE224" s="169"/>
      <c r="AF224" s="161">
        <v>0</v>
      </c>
      <c r="AG224" s="161">
        <v>0</v>
      </c>
      <c r="AH224" s="163"/>
      <c r="AJ224" s="164">
        <v>0</v>
      </c>
      <c r="AK224" s="164">
        <v>0</v>
      </c>
      <c r="AL224" s="164"/>
      <c r="AM224" s="165">
        <f>IFERROR(VLOOKUP(A224,[4]rptBudgetaryBudgetCrossOrganiza!$A$384:$O$794,13,FALSE),"0")</f>
        <v>0</v>
      </c>
      <c r="AN224" s="170"/>
      <c r="AO224" s="170"/>
      <c r="AP224" s="171"/>
      <c r="AQ224" s="164"/>
      <c r="AR224" s="166"/>
      <c r="AS224" s="209"/>
      <c r="AT224" s="172"/>
      <c r="AU224" s="173"/>
      <c r="AV224" s="174"/>
      <c r="AW224" s="174"/>
      <c r="AX224" s="174"/>
      <c r="AY224" s="174"/>
      <c r="AZ224" s="174"/>
      <c r="BA224" s="174"/>
      <c r="BB224" s="176"/>
    </row>
    <row r="225" spans="1:54" hidden="1" x14ac:dyDescent="0.25">
      <c r="A225" s="120" t="s">
        <v>1757</v>
      </c>
      <c r="B225" s="177" t="s">
        <v>1445</v>
      </c>
      <c r="C225" s="156" t="str">
        <f t="shared" si="25"/>
        <v>100.11</v>
      </c>
      <c r="D225" s="156" t="str">
        <f t="shared" si="26"/>
        <v>220</v>
      </c>
      <c r="E225" s="157" t="str">
        <f t="shared" si="27"/>
        <v>6200.01</v>
      </c>
      <c r="F225" s="157">
        <f>VLOOKUP(E225,'Projections Cheat Sheet'!$A$3:$B$536,2,FALSE)</f>
        <v>6</v>
      </c>
      <c r="G225" s="157" t="str">
        <f>VLOOKUP(F225,'Projections Cheat Sheet'!$B$8:$C$196,2,FALSE)</f>
        <v>Zero</v>
      </c>
      <c r="H225" s="157" t="s">
        <v>1914</v>
      </c>
      <c r="I225" s="179">
        <f>IFERROR(VLOOKUP(A225,[3]rptBudgetaryBudgetCrossOrganiza!$A$2:$M$411,5,FALSE),"0")</f>
        <v>0</v>
      </c>
      <c r="J225" s="179">
        <f>IFERROR(VLOOKUP(A225,[3]rptBudgetaryBudgetCrossOrganiza!$A$2:$M$411,7,FALSE),"0")</f>
        <v>0</v>
      </c>
      <c r="K225" s="195"/>
      <c r="L225" s="179"/>
      <c r="M225" s="179"/>
      <c r="N225" s="179">
        <f>IFERROR(VLOOKUP(A225,[3]rptBudgetaryBudgetCrossOrganiza!$A$2:$M$411,10,FALSE),"0")</f>
        <v>0</v>
      </c>
      <c r="O225" s="179">
        <v>0</v>
      </c>
      <c r="P225" s="158"/>
      <c r="R225" s="159">
        <v>0</v>
      </c>
      <c r="S225" s="159">
        <v>0</v>
      </c>
      <c r="T225" s="168"/>
      <c r="U225" s="168"/>
      <c r="V225" s="168"/>
      <c r="W225" s="159">
        <v>0</v>
      </c>
      <c r="X225" s="159">
        <v>0</v>
      </c>
      <c r="Y225" s="160"/>
      <c r="AA225" s="161">
        <v>0</v>
      </c>
      <c r="AB225" s="161">
        <v>0</v>
      </c>
      <c r="AC225" s="169"/>
      <c r="AD225" s="169"/>
      <c r="AE225" s="169"/>
      <c r="AF225" s="161">
        <v>0</v>
      </c>
      <c r="AG225" s="161">
        <v>0</v>
      </c>
      <c r="AH225" s="163"/>
      <c r="AJ225" s="164">
        <v>0</v>
      </c>
      <c r="AK225" s="164">
        <v>0</v>
      </c>
      <c r="AL225" s="164"/>
      <c r="AM225" s="165">
        <f>IFERROR(VLOOKUP(A225,[4]rptBudgetaryBudgetCrossOrganiza!$A$384:$O$794,13,FALSE),"0")</f>
        <v>0</v>
      </c>
      <c r="AN225" s="170"/>
      <c r="AO225" s="170"/>
      <c r="AP225" s="171"/>
      <c r="AQ225" s="164"/>
      <c r="AR225" s="166"/>
      <c r="AS225" s="209"/>
      <c r="AT225" s="172"/>
      <c r="AU225" s="173"/>
      <c r="AV225" s="174"/>
      <c r="AW225" s="174"/>
      <c r="AX225" s="174"/>
      <c r="AY225" s="174"/>
      <c r="AZ225" s="174"/>
      <c r="BA225" s="174"/>
      <c r="BB225" s="176"/>
    </row>
    <row r="226" spans="1:54" hidden="1" x14ac:dyDescent="0.25">
      <c r="A226" s="120" t="s">
        <v>1765</v>
      </c>
      <c r="B226" s="177" t="s">
        <v>1446</v>
      </c>
      <c r="C226" s="156" t="str">
        <f t="shared" si="25"/>
        <v>100.11</v>
      </c>
      <c r="D226" s="156" t="str">
        <f t="shared" si="26"/>
        <v>220</v>
      </c>
      <c r="E226" s="157" t="str">
        <f t="shared" si="27"/>
        <v>6200.02</v>
      </c>
      <c r="F226" s="157">
        <f>VLOOKUP(E226,'Projections Cheat Sheet'!$A$3:$B$536,2,FALSE)</f>
        <v>6</v>
      </c>
      <c r="G226" s="157" t="str">
        <f>VLOOKUP(F226,'Projections Cheat Sheet'!$B$8:$C$196,2,FALSE)</f>
        <v>Zero</v>
      </c>
      <c r="H226" s="157" t="s">
        <v>1914</v>
      </c>
      <c r="I226" s="179">
        <f>IFERROR(VLOOKUP(A226,[3]rptBudgetaryBudgetCrossOrganiza!$A$2:$M$411,5,FALSE),"0")</f>
        <v>0</v>
      </c>
      <c r="J226" s="179">
        <f>IFERROR(VLOOKUP(A226,[3]rptBudgetaryBudgetCrossOrganiza!$A$2:$M$411,7,FALSE),"0")</f>
        <v>0</v>
      </c>
      <c r="K226" s="195"/>
      <c r="L226" s="179"/>
      <c r="M226" s="179"/>
      <c r="N226" s="179">
        <f>IFERROR(VLOOKUP(A226,[3]rptBudgetaryBudgetCrossOrganiza!$A$2:$M$411,10,FALSE),"0")</f>
        <v>0</v>
      </c>
      <c r="O226" s="179">
        <v>0</v>
      </c>
      <c r="P226" s="158"/>
      <c r="R226" s="159">
        <v>0</v>
      </c>
      <c r="S226" s="159">
        <v>0</v>
      </c>
      <c r="T226" s="168"/>
      <c r="U226" s="168"/>
      <c r="V226" s="168"/>
      <c r="W226" s="159">
        <v>0</v>
      </c>
      <c r="X226" s="159">
        <v>0</v>
      </c>
      <c r="Y226" s="160"/>
      <c r="AA226" s="161">
        <v>0</v>
      </c>
      <c r="AB226" s="161">
        <v>0</v>
      </c>
      <c r="AC226" s="169"/>
      <c r="AD226" s="169"/>
      <c r="AE226" s="169"/>
      <c r="AF226" s="161">
        <v>0</v>
      </c>
      <c r="AG226" s="161">
        <v>0</v>
      </c>
      <c r="AH226" s="163"/>
      <c r="AJ226" s="164">
        <v>0</v>
      </c>
      <c r="AK226" s="164">
        <v>0</v>
      </c>
      <c r="AL226" s="164"/>
      <c r="AM226" s="165">
        <f>IFERROR(VLOOKUP(A226,[4]rptBudgetaryBudgetCrossOrganiza!$A$384:$O$794,13,FALSE),"0")</f>
        <v>0</v>
      </c>
      <c r="AN226" s="170"/>
      <c r="AO226" s="170"/>
      <c r="AP226" s="171"/>
      <c r="AQ226" s="164"/>
      <c r="AR226" s="166"/>
      <c r="AS226" s="209"/>
      <c r="AT226" s="172"/>
      <c r="AU226" s="173"/>
      <c r="AV226" s="174"/>
      <c r="AW226" s="174"/>
      <c r="AX226" s="174"/>
      <c r="AY226" s="174"/>
      <c r="AZ226" s="174"/>
      <c r="BA226" s="174"/>
      <c r="BB226" s="176"/>
    </row>
    <row r="227" spans="1:54" hidden="1" x14ac:dyDescent="0.25">
      <c r="A227" s="120" t="s">
        <v>1781</v>
      </c>
      <c r="B227" s="177" t="s">
        <v>1450</v>
      </c>
      <c r="C227" s="156" t="str">
        <f t="shared" si="25"/>
        <v>100.11</v>
      </c>
      <c r="D227" s="156" t="str">
        <f t="shared" si="26"/>
        <v>220</v>
      </c>
      <c r="E227" s="157" t="str">
        <f t="shared" si="27"/>
        <v>6200.08</v>
      </c>
      <c r="F227" s="157">
        <f>VLOOKUP(E227,'Projections Cheat Sheet'!$A$3:$B$536,2,FALSE)</f>
        <v>6</v>
      </c>
      <c r="G227" s="157" t="str">
        <f>VLOOKUP(F227,'Projections Cheat Sheet'!$B$8:$C$196,2,FALSE)</f>
        <v>Zero</v>
      </c>
      <c r="H227" s="157" t="s">
        <v>1914</v>
      </c>
      <c r="I227" s="179">
        <f>IFERROR(VLOOKUP(A227,[3]rptBudgetaryBudgetCrossOrganiza!$A$2:$M$411,5,FALSE),"0")</f>
        <v>0</v>
      </c>
      <c r="J227" s="179">
        <f>IFERROR(VLOOKUP(A227,[3]rptBudgetaryBudgetCrossOrganiza!$A$2:$M$411,7,FALSE),"0")</f>
        <v>0</v>
      </c>
      <c r="K227" s="195"/>
      <c r="L227" s="179"/>
      <c r="M227" s="179"/>
      <c r="N227" s="179">
        <f>IFERROR(VLOOKUP(A227,[3]rptBudgetaryBudgetCrossOrganiza!$A$2:$M$411,10,FALSE),"0")</f>
        <v>0</v>
      </c>
      <c r="O227" s="179">
        <v>0</v>
      </c>
      <c r="P227" s="158"/>
      <c r="R227" s="159">
        <v>0</v>
      </c>
      <c r="S227" s="159">
        <v>0</v>
      </c>
      <c r="T227" s="168"/>
      <c r="U227" s="168"/>
      <c r="V227" s="168"/>
      <c r="W227" s="159">
        <v>0</v>
      </c>
      <c r="X227" s="159">
        <v>0</v>
      </c>
      <c r="Y227" s="160"/>
      <c r="AA227" s="161">
        <v>0</v>
      </c>
      <c r="AB227" s="161">
        <v>0</v>
      </c>
      <c r="AC227" s="169"/>
      <c r="AD227" s="169"/>
      <c r="AE227" s="169"/>
      <c r="AF227" s="161">
        <v>0</v>
      </c>
      <c r="AG227" s="161">
        <v>0</v>
      </c>
      <c r="AH227" s="163"/>
      <c r="AJ227" s="164">
        <v>0</v>
      </c>
      <c r="AK227" s="164">
        <v>0</v>
      </c>
      <c r="AL227" s="164"/>
      <c r="AM227" s="165">
        <f>IFERROR(VLOOKUP(A227,[4]rptBudgetaryBudgetCrossOrganiza!$A$384:$O$794,13,FALSE),"0")</f>
        <v>0</v>
      </c>
      <c r="AN227" s="170"/>
      <c r="AO227" s="170"/>
      <c r="AP227" s="171"/>
      <c r="AQ227" s="164"/>
      <c r="AR227" s="166"/>
      <c r="AS227" s="209"/>
      <c r="AT227" s="172"/>
      <c r="AU227" s="173"/>
      <c r="AV227" s="174"/>
      <c r="AW227" s="174"/>
      <c r="AX227" s="174"/>
      <c r="AY227" s="174"/>
      <c r="AZ227" s="174"/>
      <c r="BA227" s="174"/>
      <c r="BB227" s="176"/>
    </row>
    <row r="228" spans="1:54" hidden="1" x14ac:dyDescent="0.25">
      <c r="A228" s="120" t="s">
        <v>1861</v>
      </c>
      <c r="B228" s="177" t="s">
        <v>1485</v>
      </c>
      <c r="C228" s="156" t="str">
        <f t="shared" si="25"/>
        <v>100.11</v>
      </c>
      <c r="D228" s="156" t="str">
        <f t="shared" si="26"/>
        <v>220</v>
      </c>
      <c r="E228" s="157" t="str">
        <f t="shared" si="27"/>
        <v>6600.01</v>
      </c>
      <c r="F228" s="157">
        <f>VLOOKUP(E228,'Projections Cheat Sheet'!$A$3:$B$536,2,FALSE)</f>
        <v>6</v>
      </c>
      <c r="G228" s="157" t="str">
        <f>VLOOKUP(F228,'Projections Cheat Sheet'!$B$8:$C$196,2,FALSE)</f>
        <v>Zero</v>
      </c>
      <c r="H228" s="157" t="s">
        <v>1914</v>
      </c>
      <c r="I228" s="179">
        <f>IFERROR(VLOOKUP(A228,[3]rptBudgetaryBudgetCrossOrganiza!$A$2:$M$411,5,FALSE),"0")</f>
        <v>0</v>
      </c>
      <c r="J228" s="179">
        <f>IFERROR(VLOOKUP(A228,[3]rptBudgetaryBudgetCrossOrganiza!$A$2:$M$411,7,FALSE),"0")</f>
        <v>0</v>
      </c>
      <c r="K228" s="195"/>
      <c r="L228" s="179"/>
      <c r="M228" s="179"/>
      <c r="N228" s="179">
        <f>IFERROR(VLOOKUP(A228,[3]rptBudgetaryBudgetCrossOrganiza!$A$2:$M$411,10,FALSE),"0")</f>
        <v>0</v>
      </c>
      <c r="O228" s="179">
        <v>0</v>
      </c>
      <c r="P228" s="158"/>
      <c r="R228" s="159">
        <v>0</v>
      </c>
      <c r="S228" s="159">
        <v>0</v>
      </c>
      <c r="T228" s="168"/>
      <c r="U228" s="168"/>
      <c r="V228" s="168"/>
      <c r="W228" s="159">
        <v>0</v>
      </c>
      <c r="X228" s="159">
        <v>0</v>
      </c>
      <c r="Y228" s="160"/>
      <c r="AA228" s="161">
        <v>0</v>
      </c>
      <c r="AB228" s="161">
        <v>0</v>
      </c>
      <c r="AC228" s="169"/>
      <c r="AD228" s="169"/>
      <c r="AE228" s="169"/>
      <c r="AF228" s="161">
        <v>0</v>
      </c>
      <c r="AG228" s="161">
        <v>0</v>
      </c>
      <c r="AH228" s="163"/>
      <c r="AJ228" s="164">
        <v>0</v>
      </c>
      <c r="AK228" s="164">
        <v>0</v>
      </c>
      <c r="AL228" s="164"/>
      <c r="AM228" s="165">
        <f>IFERROR(VLOOKUP(A228,[4]rptBudgetaryBudgetCrossOrganiza!$A$384:$O$794,13,FALSE),"0")</f>
        <v>0</v>
      </c>
      <c r="AN228" s="170"/>
      <c r="AO228" s="170"/>
      <c r="AP228" s="171"/>
      <c r="AQ228" s="164"/>
      <c r="AR228" s="166"/>
      <c r="AS228" s="209"/>
      <c r="AT228" s="172"/>
      <c r="AU228" s="173"/>
      <c r="AV228" s="174"/>
      <c r="AW228" s="174"/>
      <c r="AX228" s="174"/>
      <c r="AY228" s="174"/>
      <c r="AZ228" s="174"/>
      <c r="BA228" s="174"/>
      <c r="BB228" s="176"/>
    </row>
    <row r="229" spans="1:54" hidden="1" x14ac:dyDescent="0.25">
      <c r="A229" s="120" t="s">
        <v>1869</v>
      </c>
      <c r="B229" s="177" t="s">
        <v>1487</v>
      </c>
      <c r="C229" s="156" t="str">
        <f t="shared" si="25"/>
        <v>100.11</v>
      </c>
      <c r="D229" s="156" t="str">
        <f t="shared" si="26"/>
        <v>220</v>
      </c>
      <c r="E229" s="157" t="str">
        <f t="shared" si="27"/>
        <v>6600.03</v>
      </c>
      <c r="F229" s="157">
        <f>VLOOKUP(E229,'Projections Cheat Sheet'!$A$3:$B$536,2,FALSE)</f>
        <v>6</v>
      </c>
      <c r="G229" s="157" t="str">
        <f>VLOOKUP(F229,'Projections Cheat Sheet'!$B$8:$C$196,2,FALSE)</f>
        <v>Zero</v>
      </c>
      <c r="H229" s="157" t="s">
        <v>1914</v>
      </c>
      <c r="I229" s="179">
        <f>IFERROR(VLOOKUP(A229,[3]rptBudgetaryBudgetCrossOrganiza!$A$2:$M$411,5,FALSE),"0")</f>
        <v>0</v>
      </c>
      <c r="J229" s="179">
        <f>IFERROR(VLOOKUP(A229,[3]rptBudgetaryBudgetCrossOrganiza!$A$2:$M$411,7,FALSE),"0")</f>
        <v>0</v>
      </c>
      <c r="K229" s="195"/>
      <c r="L229" s="179"/>
      <c r="M229" s="179"/>
      <c r="N229" s="179">
        <f>IFERROR(VLOOKUP(A229,[3]rptBudgetaryBudgetCrossOrganiza!$A$2:$M$411,10,FALSE),"0")</f>
        <v>0</v>
      </c>
      <c r="O229" s="179">
        <v>0</v>
      </c>
      <c r="P229" s="158"/>
      <c r="R229" s="159">
        <v>0</v>
      </c>
      <c r="S229" s="159">
        <v>0</v>
      </c>
      <c r="T229" s="168"/>
      <c r="U229" s="168"/>
      <c r="V229" s="168"/>
      <c r="W229" s="159">
        <v>0</v>
      </c>
      <c r="X229" s="159">
        <v>0</v>
      </c>
      <c r="Y229" s="160"/>
      <c r="AA229" s="161">
        <v>0</v>
      </c>
      <c r="AB229" s="161">
        <v>0</v>
      </c>
      <c r="AC229" s="169"/>
      <c r="AD229" s="169"/>
      <c r="AE229" s="169"/>
      <c r="AF229" s="161">
        <v>0</v>
      </c>
      <c r="AG229" s="161">
        <v>0</v>
      </c>
      <c r="AH229" s="163"/>
      <c r="AJ229" s="164">
        <v>0</v>
      </c>
      <c r="AK229" s="164">
        <v>0</v>
      </c>
      <c r="AL229" s="164"/>
      <c r="AM229" s="165">
        <f>IFERROR(VLOOKUP(A229,[4]rptBudgetaryBudgetCrossOrganiza!$A$384:$O$794,13,FALSE),"0")</f>
        <v>0</v>
      </c>
      <c r="AN229" s="170"/>
      <c r="AO229" s="170"/>
      <c r="AP229" s="171"/>
      <c r="AQ229" s="164"/>
      <c r="AR229" s="166"/>
      <c r="AS229" s="209"/>
      <c r="AT229" s="172"/>
      <c r="AU229" s="173"/>
      <c r="AV229" s="174"/>
      <c r="AW229" s="174"/>
      <c r="AX229" s="174"/>
      <c r="AY229" s="174"/>
      <c r="AZ229" s="174"/>
      <c r="BA229" s="174"/>
      <c r="BB229" s="176"/>
    </row>
    <row r="230" spans="1:54" hidden="1" x14ac:dyDescent="0.25">
      <c r="A230" s="120" t="s">
        <v>1874</v>
      </c>
      <c r="B230" s="177" t="s">
        <v>1488</v>
      </c>
      <c r="C230" s="156" t="str">
        <f t="shared" si="25"/>
        <v>100.11</v>
      </c>
      <c r="D230" s="156" t="str">
        <f t="shared" si="26"/>
        <v>220</v>
      </c>
      <c r="E230" s="157" t="str">
        <f t="shared" si="27"/>
        <v>6600.04</v>
      </c>
      <c r="F230" s="157">
        <f>VLOOKUP(E230,'Projections Cheat Sheet'!$A$3:$B$536,2,FALSE)</f>
        <v>6</v>
      </c>
      <c r="G230" s="157" t="str">
        <f>VLOOKUP(F230,'Projections Cheat Sheet'!$B$8:$C$196,2,FALSE)</f>
        <v>Zero</v>
      </c>
      <c r="H230" s="157" t="s">
        <v>1914</v>
      </c>
      <c r="I230" s="179">
        <f>IFERROR(VLOOKUP(A230,[3]rptBudgetaryBudgetCrossOrganiza!$A$2:$M$411,5,FALSE),"0")</f>
        <v>0</v>
      </c>
      <c r="J230" s="179">
        <f>IFERROR(VLOOKUP(A230,[3]rptBudgetaryBudgetCrossOrganiza!$A$2:$M$411,7,FALSE),"0")</f>
        <v>0</v>
      </c>
      <c r="K230" s="195"/>
      <c r="L230" s="179"/>
      <c r="M230" s="179"/>
      <c r="N230" s="179">
        <f>IFERROR(VLOOKUP(A230,[3]rptBudgetaryBudgetCrossOrganiza!$A$2:$M$411,10,FALSE),"0")</f>
        <v>0</v>
      </c>
      <c r="O230" s="179">
        <v>0</v>
      </c>
      <c r="P230" s="158"/>
      <c r="R230" s="159">
        <v>0</v>
      </c>
      <c r="S230" s="159">
        <v>0</v>
      </c>
      <c r="T230" s="168"/>
      <c r="U230" s="168"/>
      <c r="V230" s="168"/>
      <c r="W230" s="159">
        <v>0</v>
      </c>
      <c r="X230" s="159">
        <v>0</v>
      </c>
      <c r="Y230" s="160"/>
      <c r="AA230" s="161">
        <v>0</v>
      </c>
      <c r="AB230" s="161">
        <v>0</v>
      </c>
      <c r="AC230" s="169"/>
      <c r="AD230" s="169"/>
      <c r="AE230" s="169"/>
      <c r="AF230" s="161">
        <v>0</v>
      </c>
      <c r="AG230" s="161">
        <v>0</v>
      </c>
      <c r="AH230" s="163"/>
      <c r="AJ230" s="164">
        <v>0</v>
      </c>
      <c r="AK230" s="164">
        <v>0</v>
      </c>
      <c r="AL230" s="164"/>
      <c r="AM230" s="165">
        <f>IFERROR(VLOOKUP(A230,[4]rptBudgetaryBudgetCrossOrganiza!$A$384:$O$794,13,FALSE),"0")</f>
        <v>0</v>
      </c>
      <c r="AN230" s="170"/>
      <c r="AO230" s="170"/>
      <c r="AP230" s="171"/>
      <c r="AQ230" s="164"/>
      <c r="AR230" s="166"/>
      <c r="AS230" s="209"/>
      <c r="AT230" s="172"/>
      <c r="AU230" s="173"/>
      <c r="AV230" s="174"/>
      <c r="AW230" s="174"/>
      <c r="AX230" s="174"/>
      <c r="AY230" s="174"/>
      <c r="AZ230" s="174"/>
      <c r="BA230" s="174"/>
      <c r="BB230" s="176"/>
    </row>
    <row r="231" spans="1:54" hidden="1" x14ac:dyDescent="0.25">
      <c r="A231" s="120" t="s">
        <v>1883</v>
      </c>
      <c r="B231" s="177" t="s">
        <v>1489</v>
      </c>
      <c r="C231" s="156" t="str">
        <f t="shared" si="25"/>
        <v>100.11</v>
      </c>
      <c r="D231" s="156" t="str">
        <f t="shared" si="26"/>
        <v>220</v>
      </c>
      <c r="E231" s="157" t="str">
        <f t="shared" si="27"/>
        <v>6600.07</v>
      </c>
      <c r="F231" s="157">
        <f>VLOOKUP(E231,'Projections Cheat Sheet'!$A$3:$B$536,2,FALSE)</f>
        <v>6</v>
      </c>
      <c r="G231" s="157" t="str">
        <f>VLOOKUP(F231,'Projections Cheat Sheet'!$B$8:$C$196,2,FALSE)</f>
        <v>Zero</v>
      </c>
      <c r="H231" s="157" t="s">
        <v>1914</v>
      </c>
      <c r="I231" s="179">
        <f>IFERROR(VLOOKUP(A231,[3]rptBudgetaryBudgetCrossOrganiza!$A$2:$M$411,5,FALSE),"0")</f>
        <v>0</v>
      </c>
      <c r="J231" s="179">
        <f>IFERROR(VLOOKUP(A231,[3]rptBudgetaryBudgetCrossOrganiza!$A$2:$M$411,7,FALSE),"0")</f>
        <v>0</v>
      </c>
      <c r="K231" s="195"/>
      <c r="L231" s="179"/>
      <c r="M231" s="179"/>
      <c r="N231" s="179">
        <f>IFERROR(VLOOKUP(A231,[3]rptBudgetaryBudgetCrossOrganiza!$A$2:$M$411,10,FALSE),"0")</f>
        <v>0</v>
      </c>
      <c r="O231" s="179">
        <v>0</v>
      </c>
      <c r="P231" s="158"/>
      <c r="R231" s="159">
        <v>0</v>
      </c>
      <c r="S231" s="159">
        <v>0</v>
      </c>
      <c r="T231" s="168"/>
      <c r="U231" s="168"/>
      <c r="V231" s="168"/>
      <c r="W231" s="159">
        <v>0</v>
      </c>
      <c r="X231" s="159">
        <v>0</v>
      </c>
      <c r="Y231" s="160"/>
      <c r="AA231" s="161">
        <v>0</v>
      </c>
      <c r="AB231" s="161">
        <v>0</v>
      </c>
      <c r="AC231" s="169"/>
      <c r="AD231" s="169"/>
      <c r="AE231" s="169"/>
      <c r="AF231" s="161">
        <v>0</v>
      </c>
      <c r="AG231" s="161">
        <v>0</v>
      </c>
      <c r="AH231" s="163"/>
      <c r="AJ231" s="164">
        <v>0</v>
      </c>
      <c r="AK231" s="164">
        <v>0</v>
      </c>
      <c r="AL231" s="164"/>
      <c r="AM231" s="165">
        <f>IFERROR(VLOOKUP(A231,[4]rptBudgetaryBudgetCrossOrganiza!$A$384:$O$794,13,FALSE),"0")</f>
        <v>0</v>
      </c>
      <c r="AN231" s="170"/>
      <c r="AO231" s="170"/>
      <c r="AP231" s="171"/>
      <c r="AQ231" s="164"/>
      <c r="AR231" s="166"/>
      <c r="AS231" s="209"/>
      <c r="AT231" s="172"/>
      <c r="AU231" s="173"/>
      <c r="AV231" s="174"/>
      <c r="AW231" s="174"/>
      <c r="AX231" s="174"/>
      <c r="AY231" s="174"/>
      <c r="AZ231" s="174"/>
      <c r="BA231" s="174"/>
      <c r="BB231" s="176"/>
    </row>
    <row r="232" spans="1:54" hidden="1" x14ac:dyDescent="0.25">
      <c r="A232" s="120" t="s">
        <v>1506</v>
      </c>
      <c r="B232" s="167" t="s">
        <v>280</v>
      </c>
      <c r="C232" s="156" t="str">
        <f t="shared" si="25"/>
        <v>100.11</v>
      </c>
      <c r="D232" s="156" t="str">
        <f t="shared" si="26"/>
        <v>230</v>
      </c>
      <c r="E232" s="157" t="str">
        <f t="shared" si="27"/>
        <v>5000.01</v>
      </c>
      <c r="F232" s="157">
        <f>VLOOKUP(E232,'Projections Cheat Sheet'!$A$3:$B$536,2,FALSE)</f>
        <v>1</v>
      </c>
      <c r="G232" s="157" t="str">
        <f>VLOOKUP(F232,'Projections Cheat Sheet'!$B$8:$C$196,2,FALSE)</f>
        <v>salary</v>
      </c>
      <c r="H232" s="157" t="s">
        <v>1918</v>
      </c>
      <c r="I232" s="179">
        <f>IFERROR(VLOOKUP(A232,[3]rptBudgetaryBudgetCrossOrganiza!$A$2:$M$411,5,FALSE),"0")</f>
        <v>790365</v>
      </c>
      <c r="J232" s="179">
        <f>IFERROR(VLOOKUP(A232,[3]rptBudgetaryBudgetCrossOrganiza!$A$2:$M$411,7,FALSE),"0")</f>
        <v>790365</v>
      </c>
      <c r="K232" s="195"/>
      <c r="L232" s="179"/>
      <c r="M232" s="179"/>
      <c r="N232" s="179">
        <f>IFERROR(VLOOKUP(A232,[3]rptBudgetaryBudgetCrossOrganiza!$A$2:$M$411,10,FALSE),"0")</f>
        <v>663366.16</v>
      </c>
      <c r="O232" s="179">
        <v>663366.16</v>
      </c>
      <c r="P232" s="158">
        <f t="shared" ref="P232:P239" si="32">O232-J232</f>
        <v>-126998.83999999997</v>
      </c>
      <c r="R232" s="159">
        <v>814605</v>
      </c>
      <c r="S232" s="159">
        <v>870950</v>
      </c>
      <c r="T232" s="168"/>
      <c r="U232" s="168"/>
      <c r="V232" s="168"/>
      <c r="W232" s="159">
        <v>846319.1</v>
      </c>
      <c r="X232" s="159">
        <v>846319.1</v>
      </c>
      <c r="Y232" s="160">
        <f t="shared" ref="Y232:Y239" si="33">X232-S232</f>
        <v>-24630.900000000023</v>
      </c>
      <c r="AA232" s="161">
        <v>1010370</v>
      </c>
      <c r="AB232" s="161">
        <v>1113580</v>
      </c>
      <c r="AC232" s="169"/>
      <c r="AD232" s="169"/>
      <c r="AE232" s="169"/>
      <c r="AF232" s="161">
        <v>1072617.1499999999</v>
      </c>
      <c r="AG232" s="161">
        <v>1072617.1499999999</v>
      </c>
      <c r="AH232" s="163">
        <f t="shared" ref="AH232:AH239" si="34">AG232-AB232</f>
        <v>-40962.850000000093</v>
      </c>
      <c r="AJ232" s="164">
        <v>1040681</v>
      </c>
      <c r="AK232" s="164">
        <v>1040681</v>
      </c>
      <c r="AL232" s="164"/>
      <c r="AM232" s="165">
        <f>IFERROR(VLOOKUP(A232,[4]rptBudgetaryBudgetCrossOrganiza!$A$384:$O$794,13,FALSE),"0")</f>
        <v>290794.77</v>
      </c>
      <c r="AN232" s="170"/>
      <c r="AO232" s="170"/>
      <c r="AP232" s="171"/>
      <c r="AQ232" s="164"/>
      <c r="AR232" s="166">
        <f t="shared" ref="AR232:AR239" si="35">AQ232-AK232</f>
        <v>-1040681</v>
      </c>
      <c r="AS232" s="205"/>
      <c r="AT232" s="172"/>
      <c r="AU232" s="173">
        <f>IFERROR(VLOOKUP(A232,#REF!,36,FALSE),0)</f>
        <v>0</v>
      </c>
      <c r="AV232" s="174"/>
      <c r="AW232" s="174"/>
      <c r="AX232" s="174"/>
      <c r="AY232" s="174"/>
      <c r="AZ232" s="174"/>
      <c r="BA232" s="174"/>
      <c r="BB232" s="176">
        <f t="shared" ref="BB232:BB239" si="36">BA232-AV232</f>
        <v>0</v>
      </c>
    </row>
    <row r="233" spans="1:54" hidden="1" x14ac:dyDescent="0.25">
      <c r="A233" s="120" t="s">
        <v>1514</v>
      </c>
      <c r="B233" s="167" t="s">
        <v>281</v>
      </c>
      <c r="C233" s="156" t="str">
        <f t="shared" si="25"/>
        <v>100.11</v>
      </c>
      <c r="D233" s="156" t="str">
        <f t="shared" si="26"/>
        <v>230</v>
      </c>
      <c r="E233" s="157" t="str">
        <f t="shared" si="27"/>
        <v>5000.02</v>
      </c>
      <c r="F233" s="157">
        <f>VLOOKUP(E233,'Projections Cheat Sheet'!$A$3:$B$536,2,FALSE)</f>
        <v>1</v>
      </c>
      <c r="G233" s="157" t="str">
        <f>VLOOKUP(F233,'Projections Cheat Sheet'!$B$8:$C$196,2,FALSE)</f>
        <v>salary</v>
      </c>
      <c r="H233" s="157" t="s">
        <v>1918</v>
      </c>
      <c r="I233" s="179">
        <f>IFERROR(VLOOKUP(A233,[3]rptBudgetaryBudgetCrossOrganiza!$A$2:$M$411,5,FALSE),"0")</f>
        <v>0</v>
      </c>
      <c r="J233" s="179">
        <f>IFERROR(VLOOKUP(A233,[3]rptBudgetaryBudgetCrossOrganiza!$A$2:$M$411,7,FALSE),"0")</f>
        <v>0</v>
      </c>
      <c r="K233" s="195"/>
      <c r="L233" s="179"/>
      <c r="M233" s="179"/>
      <c r="N233" s="179">
        <f>IFERROR(VLOOKUP(A233,[3]rptBudgetaryBudgetCrossOrganiza!$A$2:$M$411,10,FALSE),"0")</f>
        <v>33187.97</v>
      </c>
      <c r="O233" s="179">
        <v>33187.97</v>
      </c>
      <c r="P233" s="158">
        <f t="shared" si="32"/>
        <v>33187.97</v>
      </c>
      <c r="R233" s="159">
        <v>0</v>
      </c>
      <c r="S233" s="159">
        <v>0</v>
      </c>
      <c r="T233" s="168"/>
      <c r="U233" s="168"/>
      <c r="V233" s="168"/>
      <c r="W233" s="159">
        <v>32999.949999999997</v>
      </c>
      <c r="X233" s="159">
        <v>32999.949999999997</v>
      </c>
      <c r="Y233" s="160">
        <f t="shared" si="33"/>
        <v>32999.949999999997</v>
      </c>
      <c r="AA233" s="161">
        <v>0</v>
      </c>
      <c r="AB233" s="161">
        <v>0</v>
      </c>
      <c r="AC233" s="169"/>
      <c r="AD233" s="169"/>
      <c r="AE233" s="169"/>
      <c r="AF233" s="161">
        <v>0</v>
      </c>
      <c r="AG233" s="161">
        <v>0</v>
      </c>
      <c r="AH233" s="163">
        <f t="shared" si="34"/>
        <v>0</v>
      </c>
      <c r="AJ233" s="164">
        <v>0</v>
      </c>
      <c r="AK233" s="164">
        <v>0</v>
      </c>
      <c r="AL233" s="164"/>
      <c r="AM233" s="165">
        <f>IFERROR(VLOOKUP(A233,[4]rptBudgetaryBudgetCrossOrganiza!$A$384:$O$794,13,FALSE),"0")</f>
        <v>0</v>
      </c>
      <c r="AN233" s="170"/>
      <c r="AO233" s="170"/>
      <c r="AP233" s="171"/>
      <c r="AQ233" s="164"/>
      <c r="AR233" s="166">
        <f t="shared" si="35"/>
        <v>0</v>
      </c>
      <c r="AS233" s="205"/>
      <c r="AT233" s="172"/>
      <c r="AU233" s="173">
        <f>IFERROR(VLOOKUP(A233,#REF!,36,FALSE),0)</f>
        <v>0</v>
      </c>
      <c r="AV233" s="174"/>
      <c r="AW233" s="174"/>
      <c r="AX233" s="174"/>
      <c r="AY233" s="174"/>
      <c r="AZ233" s="174"/>
      <c r="BA233" s="174"/>
      <c r="BB233" s="176">
        <f t="shared" si="36"/>
        <v>0</v>
      </c>
    </row>
    <row r="234" spans="1:54" hidden="1" x14ac:dyDescent="0.25">
      <c r="A234" s="120" t="s">
        <v>1522</v>
      </c>
      <c r="B234" s="167" t="s">
        <v>1404</v>
      </c>
      <c r="C234" s="156" t="str">
        <f t="shared" si="25"/>
        <v>100.11</v>
      </c>
      <c r="D234" s="156" t="str">
        <f t="shared" si="26"/>
        <v>230</v>
      </c>
      <c r="E234" s="157" t="str">
        <f t="shared" si="27"/>
        <v>5000.03</v>
      </c>
      <c r="F234" s="157">
        <f>VLOOKUP(E234,'Projections Cheat Sheet'!$A$3:$B$536,2,FALSE)</f>
        <v>1</v>
      </c>
      <c r="G234" s="157" t="str">
        <f>VLOOKUP(F234,'Projections Cheat Sheet'!$B$8:$C$196,2,FALSE)</f>
        <v>salary</v>
      </c>
      <c r="H234" s="157" t="s">
        <v>1918</v>
      </c>
      <c r="I234" s="179">
        <f>IFERROR(VLOOKUP(A234,[3]rptBudgetaryBudgetCrossOrganiza!$A$2:$M$411,5,FALSE),"0")</f>
        <v>52025</v>
      </c>
      <c r="J234" s="179">
        <f>IFERROR(VLOOKUP(A234,[3]rptBudgetaryBudgetCrossOrganiza!$A$2:$M$411,7,FALSE),"0")</f>
        <v>52025</v>
      </c>
      <c r="K234" s="195"/>
      <c r="L234" s="179"/>
      <c r="M234" s="179"/>
      <c r="N234" s="179">
        <f>IFERROR(VLOOKUP(A234,[3]rptBudgetaryBudgetCrossOrganiza!$A$2:$M$411,10,FALSE),"0")</f>
        <v>110680.55</v>
      </c>
      <c r="O234" s="179">
        <v>110680.55</v>
      </c>
      <c r="P234" s="158">
        <f t="shared" si="32"/>
        <v>58655.55</v>
      </c>
      <c r="R234" s="159">
        <v>60000</v>
      </c>
      <c r="S234" s="159">
        <v>60000</v>
      </c>
      <c r="T234" s="168"/>
      <c r="U234" s="168"/>
      <c r="V234" s="168"/>
      <c r="W234" s="159">
        <v>86213.19</v>
      </c>
      <c r="X234" s="159">
        <v>86213.19</v>
      </c>
      <c r="Y234" s="160">
        <f t="shared" si="33"/>
        <v>26213.190000000002</v>
      </c>
      <c r="AA234" s="161">
        <v>60000</v>
      </c>
      <c r="AB234" s="161">
        <v>60000</v>
      </c>
      <c r="AC234" s="169"/>
      <c r="AD234" s="169"/>
      <c r="AE234" s="169"/>
      <c r="AF234" s="161">
        <v>67320.55</v>
      </c>
      <c r="AG234" s="161">
        <v>67320.55</v>
      </c>
      <c r="AH234" s="163">
        <f t="shared" si="34"/>
        <v>7320.5500000000029</v>
      </c>
      <c r="AJ234" s="164">
        <v>61800</v>
      </c>
      <c r="AK234" s="164">
        <v>61800</v>
      </c>
      <c r="AL234" s="164"/>
      <c r="AM234" s="165">
        <f>IFERROR(VLOOKUP(A234,[4]rptBudgetaryBudgetCrossOrganiza!$A$384:$O$794,13,FALSE),"0")</f>
        <v>20963.41</v>
      </c>
      <c r="AN234" s="170"/>
      <c r="AO234" s="170"/>
      <c r="AP234" s="171"/>
      <c r="AQ234" s="164"/>
      <c r="AR234" s="166">
        <f t="shared" si="35"/>
        <v>-61800</v>
      </c>
      <c r="AS234" s="205"/>
      <c r="AT234" s="172"/>
      <c r="AU234" s="173">
        <f>IFERROR(VLOOKUP(A234,#REF!,36,FALSE),0)</f>
        <v>0</v>
      </c>
      <c r="AV234" s="174"/>
      <c r="AW234" s="174"/>
      <c r="AX234" s="174"/>
      <c r="AY234" s="174"/>
      <c r="AZ234" s="174"/>
      <c r="BA234" s="174"/>
      <c r="BB234" s="176">
        <f t="shared" si="36"/>
        <v>0</v>
      </c>
    </row>
    <row r="235" spans="1:54" hidden="1" x14ac:dyDescent="0.25">
      <c r="A235" s="120" t="s">
        <v>1530</v>
      </c>
      <c r="B235" s="167" t="s">
        <v>1405</v>
      </c>
      <c r="C235" s="156" t="str">
        <f t="shared" si="25"/>
        <v>100.11</v>
      </c>
      <c r="D235" s="156" t="str">
        <f t="shared" si="26"/>
        <v>230</v>
      </c>
      <c r="E235" s="157" t="str">
        <f t="shared" si="27"/>
        <v>5000.04</v>
      </c>
      <c r="F235" s="157">
        <f>VLOOKUP(E235,'Projections Cheat Sheet'!$A$3:$B$536,2,FALSE)</f>
        <v>1</v>
      </c>
      <c r="G235" s="157" t="str">
        <f>VLOOKUP(F235,'Projections Cheat Sheet'!$B$8:$C$196,2,FALSE)</f>
        <v>salary</v>
      </c>
      <c r="H235" s="157" t="s">
        <v>1918</v>
      </c>
      <c r="I235" s="179">
        <f>IFERROR(VLOOKUP(A235,[3]rptBudgetaryBudgetCrossOrganiza!$A$2:$M$411,5,FALSE),"0")</f>
        <v>32650</v>
      </c>
      <c r="J235" s="179">
        <f>IFERROR(VLOOKUP(A235,[3]rptBudgetaryBudgetCrossOrganiza!$A$2:$M$411,7,FALSE),"0")</f>
        <v>32650</v>
      </c>
      <c r="K235" s="195"/>
      <c r="L235" s="179"/>
      <c r="M235" s="179"/>
      <c r="N235" s="179">
        <f>IFERROR(VLOOKUP(A235,[3]rptBudgetaryBudgetCrossOrganiza!$A$2:$M$411,10,FALSE),"0")</f>
        <v>27492.68</v>
      </c>
      <c r="O235" s="179">
        <v>27492.68</v>
      </c>
      <c r="P235" s="158">
        <f t="shared" si="32"/>
        <v>-5157.32</v>
      </c>
      <c r="R235" s="159">
        <v>33300</v>
      </c>
      <c r="S235" s="159">
        <v>33300</v>
      </c>
      <c r="T235" s="168"/>
      <c r="U235" s="168"/>
      <c r="V235" s="168"/>
      <c r="W235" s="159">
        <v>35739.18</v>
      </c>
      <c r="X235" s="159">
        <v>35739.18</v>
      </c>
      <c r="Y235" s="160">
        <f t="shared" si="33"/>
        <v>2439.1800000000003</v>
      </c>
      <c r="AA235" s="161">
        <v>35000</v>
      </c>
      <c r="AB235" s="161">
        <v>35000</v>
      </c>
      <c r="AC235" s="169"/>
      <c r="AD235" s="169"/>
      <c r="AE235" s="169"/>
      <c r="AF235" s="161">
        <v>46217.99</v>
      </c>
      <c r="AG235" s="161">
        <v>46217.99</v>
      </c>
      <c r="AH235" s="163">
        <f t="shared" si="34"/>
        <v>11217.989999999998</v>
      </c>
      <c r="AJ235" s="164">
        <v>35000</v>
      </c>
      <c r="AK235" s="164">
        <v>35000</v>
      </c>
      <c r="AL235" s="164"/>
      <c r="AM235" s="165">
        <f>IFERROR(VLOOKUP(A235,[4]rptBudgetaryBudgetCrossOrganiza!$A$384:$O$794,13,FALSE),"0")</f>
        <v>9744.52</v>
      </c>
      <c r="AN235" s="170"/>
      <c r="AO235" s="170"/>
      <c r="AP235" s="171"/>
      <c r="AQ235" s="164"/>
      <c r="AR235" s="166">
        <f t="shared" si="35"/>
        <v>-35000</v>
      </c>
      <c r="AS235" s="205"/>
      <c r="AT235" s="172"/>
      <c r="AU235" s="173">
        <f>IFERROR(VLOOKUP(A235,#REF!,36,FALSE),0)</f>
        <v>0</v>
      </c>
      <c r="AV235" s="174"/>
      <c r="AW235" s="174"/>
      <c r="AX235" s="174"/>
      <c r="AY235" s="174"/>
      <c r="AZ235" s="174"/>
      <c r="BA235" s="174"/>
      <c r="BB235" s="176">
        <f t="shared" si="36"/>
        <v>0</v>
      </c>
    </row>
    <row r="236" spans="1:54" hidden="1" x14ac:dyDescent="0.25">
      <c r="A236" s="120" t="s">
        <v>1538</v>
      </c>
      <c r="B236" s="167" t="s">
        <v>1406</v>
      </c>
      <c r="C236" s="156" t="str">
        <f t="shared" si="25"/>
        <v>100.11</v>
      </c>
      <c r="D236" s="156" t="str">
        <f t="shared" si="26"/>
        <v>230</v>
      </c>
      <c r="E236" s="157" t="str">
        <f t="shared" si="27"/>
        <v>5000.06</v>
      </c>
      <c r="F236" s="157">
        <f>VLOOKUP(E236,'Projections Cheat Sheet'!$A$3:$B$536,2,FALSE)</f>
        <v>1</v>
      </c>
      <c r="G236" s="157" t="str">
        <f>VLOOKUP(F236,'Projections Cheat Sheet'!$B$8:$C$196,2,FALSE)</f>
        <v>salary</v>
      </c>
      <c r="H236" s="157" t="s">
        <v>1918</v>
      </c>
      <c r="I236" s="179">
        <f>IFERROR(VLOOKUP(A236,[3]rptBudgetaryBudgetCrossOrganiza!$A$2:$M$411,5,FALSE),"0")</f>
        <v>2000</v>
      </c>
      <c r="J236" s="179">
        <f>IFERROR(VLOOKUP(A236,[3]rptBudgetaryBudgetCrossOrganiza!$A$2:$M$411,7,FALSE),"0")</f>
        <v>2000</v>
      </c>
      <c r="K236" s="195"/>
      <c r="L236" s="179"/>
      <c r="M236" s="179"/>
      <c r="N236" s="179">
        <f>IFERROR(VLOOKUP(A236,[3]rptBudgetaryBudgetCrossOrganiza!$A$2:$M$411,10,FALSE),"0")</f>
        <v>4034.97</v>
      </c>
      <c r="O236" s="179">
        <v>4034.97</v>
      </c>
      <c r="P236" s="158">
        <f t="shared" si="32"/>
        <v>2034.9699999999998</v>
      </c>
      <c r="R236" s="159">
        <v>3000</v>
      </c>
      <c r="S236" s="159">
        <v>3000</v>
      </c>
      <c r="T236" s="168"/>
      <c r="U236" s="168"/>
      <c r="V236" s="168"/>
      <c r="W236" s="159">
        <v>3448.34</v>
      </c>
      <c r="X236" s="159">
        <v>3448.34</v>
      </c>
      <c r="Y236" s="160">
        <f t="shared" si="33"/>
        <v>448.34000000000015</v>
      </c>
      <c r="AA236" s="161">
        <v>3000</v>
      </c>
      <c r="AB236" s="161">
        <v>3000</v>
      </c>
      <c r="AC236" s="169"/>
      <c r="AD236" s="169"/>
      <c r="AE236" s="169"/>
      <c r="AF236" s="161">
        <v>0</v>
      </c>
      <c r="AG236" s="161">
        <v>0</v>
      </c>
      <c r="AH236" s="163">
        <f t="shared" si="34"/>
        <v>-3000</v>
      </c>
      <c r="AJ236" s="164">
        <v>3000</v>
      </c>
      <c r="AK236" s="164">
        <v>3000</v>
      </c>
      <c r="AL236" s="164"/>
      <c r="AM236" s="165">
        <f>IFERROR(VLOOKUP(A236,[4]rptBudgetaryBudgetCrossOrganiza!$A$384:$O$794,13,FALSE),"0")</f>
        <v>871.87</v>
      </c>
      <c r="AN236" s="170"/>
      <c r="AO236" s="170"/>
      <c r="AP236" s="171"/>
      <c r="AQ236" s="164"/>
      <c r="AR236" s="166">
        <f t="shared" si="35"/>
        <v>-3000</v>
      </c>
      <c r="AS236" s="205"/>
      <c r="AT236" s="172"/>
      <c r="AU236" s="173">
        <f>IFERROR(VLOOKUP(A236,#REF!,36,FALSE),0)</f>
        <v>0</v>
      </c>
      <c r="AV236" s="174"/>
      <c r="AW236" s="174"/>
      <c r="AX236" s="174"/>
      <c r="AY236" s="174"/>
      <c r="AZ236" s="174"/>
      <c r="BA236" s="174"/>
      <c r="BB236" s="176">
        <f t="shared" si="36"/>
        <v>0</v>
      </c>
    </row>
    <row r="237" spans="1:54" hidden="1" x14ac:dyDescent="0.25">
      <c r="A237" s="120" t="s">
        <v>1545</v>
      </c>
      <c r="B237" s="180" t="s">
        <v>1407</v>
      </c>
      <c r="C237" s="156" t="str">
        <f t="shared" si="25"/>
        <v>100.11</v>
      </c>
      <c r="D237" s="156" t="str">
        <f t="shared" si="26"/>
        <v>230</v>
      </c>
      <c r="E237" s="157" t="str">
        <f t="shared" si="27"/>
        <v>5000.07</v>
      </c>
      <c r="F237" s="157">
        <f>VLOOKUP(E237,'Projections Cheat Sheet'!$A$3:$B$536,2,FALSE)</f>
        <v>1</v>
      </c>
      <c r="G237" s="157" t="str">
        <f>VLOOKUP(F237,'Projections Cheat Sheet'!$B$8:$C$196,2,FALSE)</f>
        <v>salary</v>
      </c>
      <c r="H237" s="157" t="s">
        <v>1918</v>
      </c>
      <c r="I237" s="179">
        <f>IFERROR(VLOOKUP(A237,[3]rptBudgetaryBudgetCrossOrganiza!$A$2:$M$411,5,FALSE),"0")</f>
        <v>0</v>
      </c>
      <c r="J237" s="179">
        <f>IFERROR(VLOOKUP(A237,[3]rptBudgetaryBudgetCrossOrganiza!$A$2:$M$411,7,FALSE),"0")</f>
        <v>0</v>
      </c>
      <c r="K237" s="195"/>
      <c r="L237" s="179"/>
      <c r="M237" s="179"/>
      <c r="N237" s="179">
        <f>IFERROR(VLOOKUP(A237,[3]rptBudgetaryBudgetCrossOrganiza!$A$2:$M$411,10,FALSE),"0")</f>
        <v>0</v>
      </c>
      <c r="O237" s="179">
        <v>0</v>
      </c>
      <c r="P237" s="158">
        <f t="shared" si="32"/>
        <v>0</v>
      </c>
      <c r="R237" s="159">
        <v>0</v>
      </c>
      <c r="S237" s="159">
        <v>0</v>
      </c>
      <c r="T237" s="168"/>
      <c r="U237" s="168"/>
      <c r="V237" s="168"/>
      <c r="W237" s="159">
        <v>0</v>
      </c>
      <c r="X237" s="159">
        <v>0</v>
      </c>
      <c r="Y237" s="160">
        <f t="shared" si="33"/>
        <v>0</v>
      </c>
      <c r="AA237" s="161">
        <v>0</v>
      </c>
      <c r="AB237" s="161">
        <v>0</v>
      </c>
      <c r="AC237" s="169"/>
      <c r="AD237" s="169"/>
      <c r="AE237" s="169"/>
      <c r="AF237" s="161">
        <v>0</v>
      </c>
      <c r="AG237" s="161">
        <v>0</v>
      </c>
      <c r="AH237" s="163">
        <f t="shared" si="34"/>
        <v>0</v>
      </c>
      <c r="AJ237" s="164">
        <v>0</v>
      </c>
      <c r="AK237" s="164">
        <v>0</v>
      </c>
      <c r="AL237" s="164"/>
      <c r="AM237" s="165">
        <f>IFERROR(VLOOKUP(A237,[4]rptBudgetaryBudgetCrossOrganiza!$A$384:$O$794,13,FALSE),"0")</f>
        <v>0</v>
      </c>
      <c r="AN237" s="170"/>
      <c r="AO237" s="170"/>
      <c r="AP237" s="171"/>
      <c r="AQ237" s="164"/>
      <c r="AR237" s="166">
        <f t="shared" si="35"/>
        <v>0</v>
      </c>
      <c r="AS237" s="205"/>
      <c r="AT237" s="172"/>
      <c r="AU237" s="173">
        <f>IFERROR(VLOOKUP(A237,#REF!,36,FALSE),0)</f>
        <v>0</v>
      </c>
      <c r="AV237" s="174"/>
      <c r="AW237" s="174"/>
      <c r="AX237" s="174"/>
      <c r="AY237" s="174"/>
      <c r="AZ237" s="174"/>
      <c r="BA237" s="174"/>
      <c r="BB237" s="176">
        <f t="shared" si="36"/>
        <v>0</v>
      </c>
    </row>
    <row r="238" spans="1:54" hidden="1" x14ac:dyDescent="0.25">
      <c r="A238" s="120" t="s">
        <v>1551</v>
      </c>
      <c r="B238" s="167" t="s">
        <v>1388</v>
      </c>
      <c r="C238" s="156" t="str">
        <f t="shared" si="25"/>
        <v>100.11</v>
      </c>
      <c r="D238" s="156" t="str">
        <f t="shared" si="26"/>
        <v>230</v>
      </c>
      <c r="E238" s="157" t="str">
        <f t="shared" si="27"/>
        <v>5000.08</v>
      </c>
      <c r="F238" s="157">
        <f>VLOOKUP(E238,'Projections Cheat Sheet'!$A$3:$B$536,2,FALSE)</f>
        <v>1</v>
      </c>
      <c r="G238" s="157" t="str">
        <f>VLOOKUP(F238,'Projections Cheat Sheet'!$B$8:$C$196,2,FALSE)</f>
        <v>salary</v>
      </c>
      <c r="H238" s="157" t="s">
        <v>1918</v>
      </c>
      <c r="I238" s="179">
        <f>IFERROR(VLOOKUP(A238,[3]rptBudgetaryBudgetCrossOrganiza!$A$2:$M$411,5,FALSE),"0")</f>
        <v>5015</v>
      </c>
      <c r="J238" s="179">
        <f>IFERROR(VLOOKUP(A238,[3]rptBudgetaryBudgetCrossOrganiza!$A$2:$M$411,7,FALSE),"0")</f>
        <v>5015</v>
      </c>
      <c r="K238" s="195"/>
      <c r="L238" s="179"/>
      <c r="M238" s="179"/>
      <c r="N238" s="179">
        <f>IFERROR(VLOOKUP(A238,[3]rptBudgetaryBudgetCrossOrganiza!$A$2:$M$411,10,FALSE),"0")</f>
        <v>3630.76</v>
      </c>
      <c r="O238" s="179">
        <v>3630.76</v>
      </c>
      <c r="P238" s="158">
        <f t="shared" si="32"/>
        <v>-1384.2399999999998</v>
      </c>
      <c r="R238" s="159">
        <v>3750</v>
      </c>
      <c r="S238" s="159">
        <v>3750</v>
      </c>
      <c r="T238" s="168"/>
      <c r="U238" s="168"/>
      <c r="V238" s="168"/>
      <c r="W238" s="159">
        <v>4001.36</v>
      </c>
      <c r="X238" s="159">
        <v>4001.36</v>
      </c>
      <c r="Y238" s="160">
        <f t="shared" si="33"/>
        <v>251.36000000000013</v>
      </c>
      <c r="AA238" s="161">
        <v>5000</v>
      </c>
      <c r="AB238" s="161">
        <v>5000</v>
      </c>
      <c r="AC238" s="169"/>
      <c r="AD238" s="169"/>
      <c r="AE238" s="169"/>
      <c r="AF238" s="161">
        <v>5495.6</v>
      </c>
      <c r="AG238" s="161">
        <v>5495.6</v>
      </c>
      <c r="AH238" s="163">
        <f t="shared" si="34"/>
        <v>495.60000000000036</v>
      </c>
      <c r="AJ238" s="164">
        <v>5150</v>
      </c>
      <c r="AK238" s="164">
        <v>5150</v>
      </c>
      <c r="AL238" s="164"/>
      <c r="AM238" s="165">
        <f>IFERROR(VLOOKUP(A238,[4]rptBudgetaryBudgetCrossOrganiza!$A$384:$O$794,13,FALSE),"0")</f>
        <v>1485.88</v>
      </c>
      <c r="AN238" s="170"/>
      <c r="AO238" s="170"/>
      <c r="AP238" s="171"/>
      <c r="AQ238" s="164"/>
      <c r="AR238" s="166">
        <f t="shared" si="35"/>
        <v>-5150</v>
      </c>
      <c r="AS238" s="205"/>
      <c r="AT238" s="172"/>
      <c r="AU238" s="173">
        <f>IFERROR(VLOOKUP(A238,#REF!,36,FALSE),0)</f>
        <v>0</v>
      </c>
      <c r="AV238" s="174"/>
      <c r="AW238" s="174"/>
      <c r="AX238" s="174"/>
      <c r="AY238" s="174"/>
      <c r="AZ238" s="174"/>
      <c r="BA238" s="174"/>
      <c r="BB238" s="176">
        <f t="shared" si="36"/>
        <v>0</v>
      </c>
    </row>
    <row r="239" spans="1:54" hidden="1" x14ac:dyDescent="0.25">
      <c r="A239" s="120" t="s">
        <v>1561</v>
      </c>
      <c r="B239" s="167" t="s">
        <v>1409</v>
      </c>
      <c r="C239" s="156" t="str">
        <f t="shared" si="25"/>
        <v>100.11</v>
      </c>
      <c r="D239" s="156" t="str">
        <f t="shared" si="26"/>
        <v>230</v>
      </c>
      <c r="E239" s="157" t="str">
        <f t="shared" si="27"/>
        <v>5000.10</v>
      </c>
      <c r="F239" s="157">
        <f>VLOOKUP(E239,'Projections Cheat Sheet'!$A$3:$B$536,2,FALSE)</f>
        <v>1</v>
      </c>
      <c r="G239" s="157" t="str">
        <f>VLOOKUP(F239,'Projections Cheat Sheet'!$B$8:$C$196,2,FALSE)</f>
        <v>salary</v>
      </c>
      <c r="H239" s="157" t="s">
        <v>1918</v>
      </c>
      <c r="I239" s="179">
        <f>IFERROR(VLOOKUP(A239,[3]rptBudgetaryBudgetCrossOrganiza!$A$2:$M$411,5,FALSE),"0")</f>
        <v>0</v>
      </c>
      <c r="J239" s="179">
        <f>IFERROR(VLOOKUP(A239,[3]rptBudgetaryBudgetCrossOrganiza!$A$2:$M$411,7,FALSE),"0")</f>
        <v>0</v>
      </c>
      <c r="K239" s="195"/>
      <c r="L239" s="179"/>
      <c r="M239" s="179"/>
      <c r="N239" s="179">
        <f>IFERROR(VLOOKUP(A239,[3]rptBudgetaryBudgetCrossOrganiza!$A$2:$M$411,10,FALSE),"0")</f>
        <v>0</v>
      </c>
      <c r="O239" s="179">
        <v>0</v>
      </c>
      <c r="P239" s="158">
        <f t="shared" si="32"/>
        <v>0</v>
      </c>
      <c r="R239" s="159">
        <v>0</v>
      </c>
      <c r="S239" s="159">
        <v>0</v>
      </c>
      <c r="T239" s="168"/>
      <c r="U239" s="168"/>
      <c r="V239" s="168"/>
      <c r="W239" s="159">
        <v>0</v>
      </c>
      <c r="X239" s="159">
        <v>0</v>
      </c>
      <c r="Y239" s="160">
        <f t="shared" si="33"/>
        <v>0</v>
      </c>
      <c r="AA239" s="161">
        <v>0</v>
      </c>
      <c r="AB239" s="161">
        <v>0</v>
      </c>
      <c r="AC239" s="169"/>
      <c r="AD239" s="169"/>
      <c r="AE239" s="169"/>
      <c r="AF239" s="161">
        <v>0</v>
      </c>
      <c r="AG239" s="161">
        <v>0</v>
      </c>
      <c r="AH239" s="163">
        <f t="shared" si="34"/>
        <v>0</v>
      </c>
      <c r="AJ239" s="164">
        <v>0</v>
      </c>
      <c r="AK239" s="164">
        <v>0</v>
      </c>
      <c r="AL239" s="164"/>
      <c r="AM239" s="165">
        <f>IFERROR(VLOOKUP(A239,[4]rptBudgetaryBudgetCrossOrganiza!$A$384:$O$794,13,FALSE),"0")</f>
        <v>0</v>
      </c>
      <c r="AN239" s="170"/>
      <c r="AO239" s="170"/>
      <c r="AP239" s="171"/>
      <c r="AQ239" s="164"/>
      <c r="AR239" s="166">
        <f t="shared" si="35"/>
        <v>0</v>
      </c>
      <c r="AS239" s="205"/>
      <c r="AT239" s="172"/>
      <c r="AU239" s="173">
        <f>IFERROR(VLOOKUP(A239,#REF!,36,FALSE),0)</f>
        <v>0</v>
      </c>
      <c r="AV239" s="174"/>
      <c r="AW239" s="174"/>
      <c r="AX239" s="174"/>
      <c r="AY239" s="174"/>
      <c r="AZ239" s="174"/>
      <c r="BA239" s="174"/>
      <c r="BB239" s="176">
        <f t="shared" si="36"/>
        <v>0</v>
      </c>
    </row>
    <row r="240" spans="1:54" hidden="1" x14ac:dyDescent="0.25">
      <c r="A240" s="120" t="s">
        <v>1569</v>
      </c>
      <c r="B240" s="181" t="s">
        <v>1410</v>
      </c>
      <c r="C240" s="156" t="str">
        <f t="shared" si="25"/>
        <v>100.11</v>
      </c>
      <c r="D240" s="156" t="str">
        <f t="shared" si="26"/>
        <v>230</v>
      </c>
      <c r="E240" s="157" t="str">
        <f t="shared" si="27"/>
        <v>5000.11</v>
      </c>
      <c r="F240" s="157">
        <f>VLOOKUP(E240,'Projections Cheat Sheet'!$A$3:$B$536,2,FALSE)</f>
        <v>1</v>
      </c>
      <c r="G240" s="157" t="str">
        <f>VLOOKUP(F240,'Projections Cheat Sheet'!$B$8:$C$196,2,FALSE)</f>
        <v>salary</v>
      </c>
      <c r="H240" s="157" t="s">
        <v>1918</v>
      </c>
      <c r="I240" s="179">
        <f>IFERROR(VLOOKUP(A240,[3]rptBudgetaryBudgetCrossOrganiza!$A$2:$M$411,5,FALSE),"0")</f>
        <v>0</v>
      </c>
      <c r="J240" s="179">
        <f>IFERROR(VLOOKUP(A240,[3]rptBudgetaryBudgetCrossOrganiza!$A$2:$M$411,7,FALSE),"0")</f>
        <v>0</v>
      </c>
      <c r="K240" s="195"/>
      <c r="L240" s="179"/>
      <c r="M240" s="179"/>
      <c r="N240" s="179">
        <f>IFERROR(VLOOKUP(A240,[3]rptBudgetaryBudgetCrossOrganiza!$A$2:$M$411,10,FALSE),"0")</f>
        <v>0</v>
      </c>
      <c r="O240" s="179">
        <v>0</v>
      </c>
      <c r="P240" s="158"/>
      <c r="R240" s="159">
        <v>0</v>
      </c>
      <c r="S240" s="159">
        <v>0</v>
      </c>
      <c r="T240" s="168"/>
      <c r="U240" s="168"/>
      <c r="V240" s="168"/>
      <c r="W240" s="159">
        <v>0</v>
      </c>
      <c r="X240" s="159">
        <v>0</v>
      </c>
      <c r="Y240" s="160"/>
      <c r="AA240" s="161">
        <v>0</v>
      </c>
      <c r="AB240" s="161">
        <v>0</v>
      </c>
      <c r="AC240" s="169"/>
      <c r="AD240" s="169"/>
      <c r="AE240" s="169"/>
      <c r="AF240" s="161">
        <v>0</v>
      </c>
      <c r="AG240" s="161">
        <v>0</v>
      </c>
      <c r="AH240" s="163"/>
      <c r="AJ240" s="164">
        <v>0</v>
      </c>
      <c r="AK240" s="164">
        <v>0</v>
      </c>
      <c r="AL240" s="164"/>
      <c r="AM240" s="165">
        <f>IFERROR(VLOOKUP(A240,[4]rptBudgetaryBudgetCrossOrganiza!$A$384:$O$794,13,FALSE),"0")</f>
        <v>0</v>
      </c>
      <c r="AN240" s="170"/>
      <c r="AO240" s="170"/>
      <c r="AP240" s="171"/>
      <c r="AQ240" s="164"/>
      <c r="AR240" s="166"/>
      <c r="AS240" s="205"/>
      <c r="AT240" s="172"/>
      <c r="AU240" s="173"/>
      <c r="AV240" s="174"/>
      <c r="AW240" s="174"/>
      <c r="AX240" s="174"/>
      <c r="AY240" s="174"/>
      <c r="AZ240" s="174"/>
      <c r="BA240" s="174"/>
      <c r="BB240" s="176"/>
    </row>
    <row r="241" spans="1:54" hidden="1" x14ac:dyDescent="0.25">
      <c r="A241" s="120" t="s">
        <v>1577</v>
      </c>
      <c r="B241" s="177" t="s">
        <v>1411</v>
      </c>
      <c r="C241" s="156" t="str">
        <f t="shared" si="25"/>
        <v>100.11</v>
      </c>
      <c r="D241" s="156" t="str">
        <f t="shared" si="26"/>
        <v>230</v>
      </c>
      <c r="E241" s="157" t="str">
        <f t="shared" si="27"/>
        <v>5000.12</v>
      </c>
      <c r="F241" s="157">
        <f>VLOOKUP(E241,'Projections Cheat Sheet'!$A$3:$B$536,2,FALSE)</f>
        <v>1</v>
      </c>
      <c r="G241" s="157" t="str">
        <f>VLOOKUP(F241,'Projections Cheat Sheet'!$B$8:$C$196,2,FALSE)</f>
        <v>salary</v>
      </c>
      <c r="H241" s="157" t="s">
        <v>1918</v>
      </c>
      <c r="I241" s="179">
        <f>IFERROR(VLOOKUP(A241,[3]rptBudgetaryBudgetCrossOrganiza!$A$2:$M$411,5,FALSE),"0")</f>
        <v>0</v>
      </c>
      <c r="J241" s="179">
        <f>IFERROR(VLOOKUP(A241,[3]rptBudgetaryBudgetCrossOrganiza!$A$2:$M$411,7,FALSE),"0")</f>
        <v>0</v>
      </c>
      <c r="K241" s="195"/>
      <c r="L241" s="179"/>
      <c r="M241" s="179"/>
      <c r="N241" s="179">
        <f>IFERROR(VLOOKUP(A241,[3]rptBudgetaryBudgetCrossOrganiza!$A$2:$M$411,10,FALSE),"0")</f>
        <v>0</v>
      </c>
      <c r="O241" s="179">
        <v>0</v>
      </c>
      <c r="P241" s="158"/>
      <c r="R241" s="159">
        <v>0</v>
      </c>
      <c r="S241" s="159">
        <v>0</v>
      </c>
      <c r="T241" s="168"/>
      <c r="U241" s="168"/>
      <c r="V241" s="168"/>
      <c r="W241" s="159">
        <v>0</v>
      </c>
      <c r="X241" s="159">
        <v>0</v>
      </c>
      <c r="Y241" s="160"/>
      <c r="AA241" s="161">
        <v>0</v>
      </c>
      <c r="AB241" s="161">
        <v>0</v>
      </c>
      <c r="AC241" s="169"/>
      <c r="AD241" s="169"/>
      <c r="AE241" s="169"/>
      <c r="AF241" s="161">
        <v>0</v>
      </c>
      <c r="AG241" s="161">
        <v>0</v>
      </c>
      <c r="AH241" s="163"/>
      <c r="AJ241" s="164">
        <v>0</v>
      </c>
      <c r="AK241" s="164">
        <v>0</v>
      </c>
      <c r="AL241" s="164"/>
      <c r="AM241" s="165">
        <f>IFERROR(VLOOKUP(A241,[4]rptBudgetaryBudgetCrossOrganiza!$A$384:$O$794,13,FALSE),"0")</f>
        <v>0</v>
      </c>
      <c r="AN241" s="170"/>
      <c r="AO241" s="170"/>
      <c r="AP241" s="171"/>
      <c r="AQ241" s="164"/>
      <c r="AR241" s="166"/>
      <c r="AS241" s="205"/>
      <c r="AT241" s="172"/>
      <c r="AU241" s="173"/>
      <c r="AV241" s="174"/>
      <c r="AW241" s="174"/>
      <c r="AX241" s="174"/>
      <c r="AY241" s="174"/>
      <c r="AZ241" s="174"/>
      <c r="BA241" s="174"/>
      <c r="BB241" s="176"/>
    </row>
    <row r="242" spans="1:54" hidden="1" x14ac:dyDescent="0.25">
      <c r="A242" s="120" t="s">
        <v>1585</v>
      </c>
      <c r="B242" s="177" t="s">
        <v>1412</v>
      </c>
      <c r="C242" s="156" t="str">
        <f t="shared" si="25"/>
        <v>100.11</v>
      </c>
      <c r="D242" s="156" t="str">
        <f t="shared" si="26"/>
        <v>230</v>
      </c>
      <c r="E242" s="157" t="str">
        <f t="shared" si="27"/>
        <v>5000.99</v>
      </c>
      <c r="F242" s="157">
        <f>VLOOKUP(E242,'Projections Cheat Sheet'!$A$3:$B$536,2,FALSE)</f>
        <v>1</v>
      </c>
      <c r="G242" s="157" t="str">
        <f>VLOOKUP(F242,'Projections Cheat Sheet'!$B$8:$C$196,2,FALSE)</f>
        <v>salary</v>
      </c>
      <c r="H242" s="157" t="s">
        <v>1918</v>
      </c>
      <c r="I242" s="179">
        <f>IFERROR(VLOOKUP(A242,[3]rptBudgetaryBudgetCrossOrganiza!$A$2:$M$411,5,FALSE),"0")</f>
        <v>0</v>
      </c>
      <c r="J242" s="179">
        <f>IFERROR(VLOOKUP(A242,[3]rptBudgetaryBudgetCrossOrganiza!$A$2:$M$411,7,FALSE),"0")</f>
        <v>0</v>
      </c>
      <c r="K242" s="195"/>
      <c r="L242" s="179"/>
      <c r="M242" s="179"/>
      <c r="N242" s="179">
        <f>IFERROR(VLOOKUP(A242,[3]rptBudgetaryBudgetCrossOrganiza!$A$2:$M$411,10,FALSE),"0")</f>
        <v>0</v>
      </c>
      <c r="O242" s="179">
        <v>0</v>
      </c>
      <c r="P242" s="158"/>
      <c r="R242" s="159">
        <v>89300</v>
      </c>
      <c r="S242" s="159">
        <v>0</v>
      </c>
      <c r="T242" s="168"/>
      <c r="U242" s="168"/>
      <c r="V242" s="168"/>
      <c r="W242" s="159">
        <v>0</v>
      </c>
      <c r="X242" s="159">
        <v>0</v>
      </c>
      <c r="Y242" s="160"/>
      <c r="AA242" s="161">
        <v>101860</v>
      </c>
      <c r="AB242" s="161">
        <v>0</v>
      </c>
      <c r="AC242" s="169"/>
      <c r="AD242" s="169"/>
      <c r="AE242" s="169"/>
      <c r="AF242" s="161">
        <v>0</v>
      </c>
      <c r="AG242" s="161">
        <v>0</v>
      </c>
      <c r="AH242" s="163"/>
      <c r="AJ242" s="164">
        <v>101860</v>
      </c>
      <c r="AK242" s="164">
        <v>101860</v>
      </c>
      <c r="AL242" s="164"/>
      <c r="AM242" s="165">
        <f>IFERROR(VLOOKUP(A242,[4]rptBudgetaryBudgetCrossOrganiza!$A$384:$O$794,13,FALSE),"0")</f>
        <v>0</v>
      </c>
      <c r="AN242" s="170"/>
      <c r="AO242" s="170"/>
      <c r="AP242" s="171"/>
      <c r="AQ242" s="164"/>
      <c r="AR242" s="166"/>
      <c r="AS242" s="205"/>
      <c r="AT242" s="172"/>
      <c r="AU242" s="173"/>
      <c r="AV242" s="174"/>
      <c r="AW242" s="174"/>
      <c r="AX242" s="174"/>
      <c r="AY242" s="174"/>
      <c r="AZ242" s="174"/>
      <c r="BA242" s="174"/>
      <c r="BB242" s="176"/>
    </row>
    <row r="243" spans="1:54" hidden="1" x14ac:dyDescent="0.25">
      <c r="A243" s="120" t="s">
        <v>1594</v>
      </c>
      <c r="B243" s="177" t="s">
        <v>1413</v>
      </c>
      <c r="C243" s="156" t="str">
        <f t="shared" si="25"/>
        <v>100.11</v>
      </c>
      <c r="D243" s="156" t="str">
        <f t="shared" si="26"/>
        <v>230</v>
      </c>
      <c r="E243" s="157" t="str">
        <f t="shared" si="27"/>
        <v>5100.00</v>
      </c>
      <c r="F243" s="157">
        <f>VLOOKUP(E243,'Projections Cheat Sheet'!$A$3:$B$536,2,FALSE)</f>
        <v>1</v>
      </c>
      <c r="G243" s="157" t="str">
        <f>VLOOKUP(F243,'Projections Cheat Sheet'!$B$8:$C$196,2,FALSE)</f>
        <v>salary</v>
      </c>
      <c r="H243" s="157" t="s">
        <v>1918</v>
      </c>
      <c r="I243" s="179">
        <f>IFERROR(VLOOKUP(A243,[3]rptBudgetaryBudgetCrossOrganiza!$A$2:$M$411,5,FALSE),"0")</f>
        <v>136969</v>
      </c>
      <c r="J243" s="179">
        <f>IFERROR(VLOOKUP(A243,[3]rptBudgetaryBudgetCrossOrganiza!$A$2:$M$411,7,FALSE),"0")</f>
        <v>136969</v>
      </c>
      <c r="K243" s="195"/>
      <c r="L243" s="179"/>
      <c r="M243" s="179"/>
      <c r="N243" s="179">
        <f>IFERROR(VLOOKUP(A243,[3]rptBudgetaryBudgetCrossOrganiza!$A$2:$M$411,10,FALSE),"0")</f>
        <v>114398.33</v>
      </c>
      <c r="O243" s="179">
        <v>114398.33</v>
      </c>
      <c r="P243" s="158"/>
      <c r="R243" s="159">
        <v>153460</v>
      </c>
      <c r="S243" s="159">
        <v>153460</v>
      </c>
      <c r="T243" s="168"/>
      <c r="U243" s="168"/>
      <c r="V243" s="168"/>
      <c r="W243" s="159">
        <v>160838.53</v>
      </c>
      <c r="X243" s="159">
        <v>160838.53</v>
      </c>
      <c r="Y243" s="160"/>
      <c r="AA243" s="161">
        <v>202485</v>
      </c>
      <c r="AB243" s="161">
        <v>202670</v>
      </c>
      <c r="AC243" s="169"/>
      <c r="AD243" s="169"/>
      <c r="AE243" s="169"/>
      <c r="AF243" s="161">
        <v>219565.18</v>
      </c>
      <c r="AG243" s="161">
        <v>219565.18</v>
      </c>
      <c r="AH243" s="163"/>
      <c r="AJ243" s="164">
        <v>202485</v>
      </c>
      <c r="AK243" s="164">
        <v>202485</v>
      </c>
      <c r="AL243" s="164"/>
      <c r="AM243" s="165">
        <f>IFERROR(VLOOKUP(A243,[4]rptBudgetaryBudgetCrossOrganiza!$A$384:$O$794,13,FALSE),"0")</f>
        <v>60869.07</v>
      </c>
      <c r="AN243" s="170"/>
      <c r="AO243" s="170"/>
      <c r="AP243" s="171"/>
      <c r="AQ243" s="164"/>
      <c r="AR243" s="166"/>
      <c r="AS243" s="205"/>
      <c r="AT243" s="172"/>
      <c r="AU243" s="173"/>
      <c r="AV243" s="174"/>
      <c r="AW243" s="174"/>
      <c r="AX243" s="174"/>
      <c r="AY243" s="174"/>
      <c r="AZ243" s="174"/>
      <c r="BA243" s="174"/>
      <c r="BB243" s="176"/>
    </row>
    <row r="244" spans="1:54" hidden="1" x14ac:dyDescent="0.25">
      <c r="A244" s="120" t="s">
        <v>1603</v>
      </c>
      <c r="B244" s="177" t="s">
        <v>1414</v>
      </c>
      <c r="C244" s="156" t="str">
        <f t="shared" si="25"/>
        <v>100.11</v>
      </c>
      <c r="D244" s="156" t="str">
        <f t="shared" si="26"/>
        <v>230</v>
      </c>
      <c r="E244" s="157" t="str">
        <f t="shared" si="27"/>
        <v>5100.01</v>
      </c>
      <c r="F244" s="157">
        <f>VLOOKUP(E244,'Projections Cheat Sheet'!$A$3:$B$536,2,FALSE)</f>
        <v>1</v>
      </c>
      <c r="G244" s="157" t="str">
        <f>VLOOKUP(F244,'Projections Cheat Sheet'!$B$8:$C$196,2,FALSE)</f>
        <v>salary</v>
      </c>
      <c r="H244" s="157" t="s">
        <v>1918</v>
      </c>
      <c r="I244" s="179">
        <f>IFERROR(VLOOKUP(A244,[3]rptBudgetaryBudgetCrossOrganiza!$A$2:$M$411,5,FALSE),"0")</f>
        <v>0</v>
      </c>
      <c r="J244" s="179">
        <f>IFERROR(VLOOKUP(A244,[3]rptBudgetaryBudgetCrossOrganiza!$A$2:$M$411,7,FALSE),"0")</f>
        <v>0</v>
      </c>
      <c r="K244" s="195"/>
      <c r="L244" s="179"/>
      <c r="M244" s="179"/>
      <c r="N244" s="179">
        <f>IFERROR(VLOOKUP(A244,[3]rptBudgetaryBudgetCrossOrganiza!$A$2:$M$411,10,FALSE),"0")</f>
        <v>547.55999999999995</v>
      </c>
      <c r="O244" s="179">
        <v>547.55999999999995</v>
      </c>
      <c r="P244" s="158"/>
      <c r="R244" s="159">
        <v>0</v>
      </c>
      <c r="S244" s="159">
        <v>11165</v>
      </c>
      <c r="T244" s="168"/>
      <c r="U244" s="168"/>
      <c r="V244" s="168"/>
      <c r="W244" s="159">
        <v>0</v>
      </c>
      <c r="X244" s="159">
        <v>0</v>
      </c>
      <c r="Y244" s="160"/>
      <c r="AA244" s="161">
        <v>2940</v>
      </c>
      <c r="AB244" s="161">
        <v>15745</v>
      </c>
      <c r="AC244" s="169"/>
      <c r="AD244" s="169"/>
      <c r="AE244" s="169"/>
      <c r="AF244" s="161">
        <v>3170.29</v>
      </c>
      <c r="AG244" s="161">
        <v>3170.29</v>
      </c>
      <c r="AH244" s="163"/>
      <c r="AJ244" s="164">
        <v>2940</v>
      </c>
      <c r="AK244" s="164">
        <v>2940</v>
      </c>
      <c r="AL244" s="164"/>
      <c r="AM244" s="165">
        <f>IFERROR(VLOOKUP(A244,[4]rptBudgetaryBudgetCrossOrganiza!$A$384:$O$794,13,FALSE),"0")</f>
        <v>2183.2199999999998</v>
      </c>
      <c r="AN244" s="170"/>
      <c r="AO244" s="170"/>
      <c r="AP244" s="171"/>
      <c r="AQ244" s="164"/>
      <c r="AR244" s="166"/>
      <c r="AS244" s="205"/>
      <c r="AT244" s="172"/>
      <c r="AU244" s="173"/>
      <c r="AV244" s="174"/>
      <c r="AW244" s="174"/>
      <c r="AX244" s="174"/>
      <c r="AY244" s="174"/>
      <c r="AZ244" s="174"/>
      <c r="BA244" s="174"/>
      <c r="BB244" s="176"/>
    </row>
    <row r="245" spans="1:54" hidden="1" x14ac:dyDescent="0.25">
      <c r="A245" s="120" t="s">
        <v>1611</v>
      </c>
      <c r="B245" s="177" t="s">
        <v>1415</v>
      </c>
      <c r="C245" s="156" t="str">
        <f t="shared" si="25"/>
        <v>100.11</v>
      </c>
      <c r="D245" s="156" t="str">
        <f t="shared" si="26"/>
        <v>230</v>
      </c>
      <c r="E245" s="157" t="str">
        <f t="shared" si="27"/>
        <v>5100.02</v>
      </c>
      <c r="F245" s="157">
        <f>VLOOKUP(E245,'Projections Cheat Sheet'!$A$3:$B$536,2,FALSE)</f>
        <v>1</v>
      </c>
      <c r="G245" s="157" t="str">
        <f>VLOOKUP(F245,'Projections Cheat Sheet'!$B$8:$C$196,2,FALSE)</f>
        <v>salary</v>
      </c>
      <c r="H245" s="157" t="s">
        <v>1918</v>
      </c>
      <c r="I245" s="179">
        <f>IFERROR(VLOOKUP(A245,[3]rptBudgetaryBudgetCrossOrganiza!$A$2:$M$411,5,FALSE),"0")</f>
        <v>134064</v>
      </c>
      <c r="J245" s="179">
        <f>IFERROR(VLOOKUP(A245,[3]rptBudgetaryBudgetCrossOrganiza!$A$2:$M$411,7,FALSE),"0")</f>
        <v>134064</v>
      </c>
      <c r="K245" s="195"/>
      <c r="L245" s="179"/>
      <c r="M245" s="179"/>
      <c r="N245" s="179">
        <f>IFERROR(VLOOKUP(A245,[3]rptBudgetaryBudgetCrossOrganiza!$A$2:$M$411,10,FALSE),"0")</f>
        <v>82427.740000000005</v>
      </c>
      <c r="O245" s="179">
        <v>82427.740000000005</v>
      </c>
      <c r="P245" s="158"/>
      <c r="R245" s="159">
        <v>109740</v>
      </c>
      <c r="S245" s="159">
        <v>127920</v>
      </c>
      <c r="T245" s="168"/>
      <c r="U245" s="168"/>
      <c r="V245" s="168"/>
      <c r="W245" s="159">
        <v>101300</v>
      </c>
      <c r="X245" s="159">
        <v>101300</v>
      </c>
      <c r="Y245" s="160"/>
      <c r="AA245" s="161">
        <v>102720</v>
      </c>
      <c r="AB245" s="161">
        <v>120900</v>
      </c>
      <c r="AC245" s="169"/>
      <c r="AD245" s="169"/>
      <c r="AE245" s="169"/>
      <c r="AF245" s="161">
        <v>97009.74</v>
      </c>
      <c r="AG245" s="161">
        <v>97009.74</v>
      </c>
      <c r="AH245" s="163"/>
      <c r="AJ245" s="164">
        <v>102720</v>
      </c>
      <c r="AK245" s="164">
        <v>102720</v>
      </c>
      <c r="AL245" s="164"/>
      <c r="AM245" s="165">
        <f>IFERROR(VLOOKUP(A245,[4]rptBudgetaryBudgetCrossOrganiza!$A$384:$O$794,13,FALSE),"0")</f>
        <v>31667.64</v>
      </c>
      <c r="AN245" s="170"/>
      <c r="AO245" s="170"/>
      <c r="AP245" s="171"/>
      <c r="AQ245" s="164"/>
      <c r="AR245" s="166"/>
      <c r="AS245" s="205"/>
      <c r="AT245" s="172"/>
      <c r="AU245" s="173"/>
      <c r="AV245" s="174"/>
      <c r="AW245" s="174"/>
      <c r="AX245" s="174"/>
      <c r="AY245" s="174"/>
      <c r="AZ245" s="174"/>
      <c r="BA245" s="174"/>
      <c r="BB245" s="176"/>
    </row>
    <row r="246" spans="1:54" hidden="1" x14ac:dyDescent="0.25">
      <c r="A246" s="120" t="s">
        <v>1619</v>
      </c>
      <c r="B246" s="177" t="s">
        <v>1416</v>
      </c>
      <c r="C246" s="156" t="str">
        <f t="shared" si="25"/>
        <v>100.11</v>
      </c>
      <c r="D246" s="156" t="str">
        <f t="shared" si="26"/>
        <v>230</v>
      </c>
      <c r="E246" s="157" t="str">
        <f t="shared" si="27"/>
        <v>5100.03</v>
      </c>
      <c r="F246" s="157">
        <f>VLOOKUP(E246,'Projections Cheat Sheet'!$A$3:$B$536,2,FALSE)</f>
        <v>1</v>
      </c>
      <c r="G246" s="157" t="str">
        <f>VLOOKUP(F246,'Projections Cheat Sheet'!$B$8:$C$196,2,FALSE)</f>
        <v>salary</v>
      </c>
      <c r="H246" s="157" t="s">
        <v>1918</v>
      </c>
      <c r="I246" s="179">
        <f>IFERROR(VLOOKUP(A246,[3]rptBudgetaryBudgetCrossOrganiza!$A$2:$M$411,5,FALSE),"0")</f>
        <v>13445</v>
      </c>
      <c r="J246" s="179">
        <f>IFERROR(VLOOKUP(A246,[3]rptBudgetaryBudgetCrossOrganiza!$A$2:$M$411,7,FALSE),"0")</f>
        <v>13445</v>
      </c>
      <c r="K246" s="195"/>
      <c r="L246" s="179"/>
      <c r="M246" s="179"/>
      <c r="N246" s="179">
        <f>IFERROR(VLOOKUP(A246,[3]rptBudgetaryBudgetCrossOrganiza!$A$2:$M$411,10,FALSE),"0")</f>
        <v>10287.84</v>
      </c>
      <c r="O246" s="179">
        <v>10287.84</v>
      </c>
      <c r="P246" s="158"/>
      <c r="R246" s="159">
        <v>13155</v>
      </c>
      <c r="S246" s="159">
        <v>14655</v>
      </c>
      <c r="T246" s="168"/>
      <c r="U246" s="168"/>
      <c r="V246" s="168"/>
      <c r="W246" s="159">
        <v>11427.74</v>
      </c>
      <c r="X246" s="159">
        <v>11427.74</v>
      </c>
      <c r="Y246" s="160"/>
      <c r="AA246" s="161">
        <v>12710</v>
      </c>
      <c r="AB246" s="161">
        <v>14210</v>
      </c>
      <c r="AC246" s="169"/>
      <c r="AD246" s="169"/>
      <c r="AE246" s="169"/>
      <c r="AF246" s="161">
        <v>12977.46</v>
      </c>
      <c r="AG246" s="161">
        <v>12977.46</v>
      </c>
      <c r="AH246" s="163"/>
      <c r="AJ246" s="164">
        <v>12710</v>
      </c>
      <c r="AK246" s="164">
        <v>12710</v>
      </c>
      <c r="AL246" s="164"/>
      <c r="AM246" s="165">
        <f>IFERROR(VLOOKUP(A246,[4]rptBudgetaryBudgetCrossOrganiza!$A$384:$O$794,13,FALSE),"0")</f>
        <v>3586.92</v>
      </c>
      <c r="AN246" s="170"/>
      <c r="AO246" s="170"/>
      <c r="AP246" s="171"/>
      <c r="AQ246" s="164"/>
      <c r="AR246" s="166"/>
      <c r="AS246" s="205"/>
      <c r="AT246" s="172"/>
      <c r="AU246" s="173"/>
      <c r="AV246" s="174"/>
      <c r="AW246" s="174"/>
      <c r="AX246" s="174"/>
      <c r="AY246" s="174"/>
      <c r="AZ246" s="174"/>
      <c r="BA246" s="174"/>
      <c r="BB246" s="176"/>
    </row>
    <row r="247" spans="1:54" hidden="1" x14ac:dyDescent="0.25">
      <c r="A247" s="120" t="s">
        <v>1627</v>
      </c>
      <c r="B247" s="177" t="s">
        <v>1417</v>
      </c>
      <c r="C247" s="156" t="str">
        <f t="shared" si="25"/>
        <v>100.11</v>
      </c>
      <c r="D247" s="156" t="str">
        <f t="shared" si="26"/>
        <v>230</v>
      </c>
      <c r="E247" s="157" t="str">
        <f t="shared" si="27"/>
        <v>5100.04</v>
      </c>
      <c r="F247" s="157">
        <f>VLOOKUP(E247,'Projections Cheat Sheet'!$A$3:$B$536,2,FALSE)</f>
        <v>1</v>
      </c>
      <c r="G247" s="157" t="str">
        <f>VLOOKUP(F247,'Projections Cheat Sheet'!$B$8:$C$196,2,FALSE)</f>
        <v>salary</v>
      </c>
      <c r="H247" s="157" t="s">
        <v>1918</v>
      </c>
      <c r="I247" s="179">
        <f>IFERROR(VLOOKUP(A247,[3]rptBudgetaryBudgetCrossOrganiza!$A$2:$M$411,5,FALSE),"0")</f>
        <v>2045</v>
      </c>
      <c r="J247" s="179">
        <f>IFERROR(VLOOKUP(A247,[3]rptBudgetaryBudgetCrossOrganiza!$A$2:$M$411,7,FALSE),"0")</f>
        <v>2045</v>
      </c>
      <c r="K247" s="195"/>
      <c r="L247" s="179"/>
      <c r="M247" s="179"/>
      <c r="N247" s="179">
        <f>IFERROR(VLOOKUP(A247,[3]rptBudgetaryBudgetCrossOrganiza!$A$2:$M$411,10,FALSE),"0")</f>
        <v>1564.59</v>
      </c>
      <c r="O247" s="179">
        <v>1564.59</v>
      </c>
      <c r="P247" s="158"/>
      <c r="R247" s="159">
        <v>1960</v>
      </c>
      <c r="S247" s="159">
        <v>2195</v>
      </c>
      <c r="T247" s="168"/>
      <c r="U247" s="168"/>
      <c r="V247" s="168"/>
      <c r="W247" s="159">
        <v>1775.36</v>
      </c>
      <c r="X247" s="159">
        <v>1775.36</v>
      </c>
      <c r="Y247" s="160"/>
      <c r="AA247" s="161">
        <v>1840</v>
      </c>
      <c r="AB247" s="161">
        <v>2075</v>
      </c>
      <c r="AC247" s="169"/>
      <c r="AD247" s="169"/>
      <c r="AE247" s="169"/>
      <c r="AF247" s="161">
        <v>2059.3200000000002</v>
      </c>
      <c r="AG247" s="161">
        <v>2059.3200000000002</v>
      </c>
      <c r="AH247" s="163"/>
      <c r="AJ247" s="164">
        <v>1840</v>
      </c>
      <c r="AK247" s="164">
        <v>1840</v>
      </c>
      <c r="AL247" s="164"/>
      <c r="AM247" s="165">
        <f>IFERROR(VLOOKUP(A247,[4]rptBudgetaryBudgetCrossOrganiza!$A$384:$O$794,13,FALSE),"0")</f>
        <v>589.91999999999996</v>
      </c>
      <c r="AN247" s="170"/>
      <c r="AO247" s="170"/>
      <c r="AP247" s="171"/>
      <c r="AQ247" s="164"/>
      <c r="AR247" s="166"/>
      <c r="AS247" s="205"/>
      <c r="AT247" s="172"/>
      <c r="AU247" s="173"/>
      <c r="AV247" s="174"/>
      <c r="AW247" s="174"/>
      <c r="AX247" s="174"/>
      <c r="AY247" s="174"/>
      <c r="AZ247" s="174"/>
      <c r="BA247" s="174"/>
      <c r="BB247" s="176"/>
    </row>
    <row r="248" spans="1:54" hidden="1" x14ac:dyDescent="0.25">
      <c r="A248" s="120" t="s">
        <v>1635</v>
      </c>
      <c r="B248" s="177" t="s">
        <v>1418</v>
      </c>
      <c r="C248" s="156" t="str">
        <f t="shared" si="25"/>
        <v>100.11</v>
      </c>
      <c r="D248" s="156" t="str">
        <f t="shared" si="26"/>
        <v>230</v>
      </c>
      <c r="E248" s="157" t="str">
        <f t="shared" si="27"/>
        <v>5100.05</v>
      </c>
      <c r="F248" s="157">
        <f>VLOOKUP(E248,'Projections Cheat Sheet'!$A$3:$B$536,2,FALSE)</f>
        <v>1</v>
      </c>
      <c r="G248" s="157" t="str">
        <f>VLOOKUP(F248,'Projections Cheat Sheet'!$B$8:$C$196,2,FALSE)</f>
        <v>salary</v>
      </c>
      <c r="H248" s="157" t="s">
        <v>1918</v>
      </c>
      <c r="I248" s="179">
        <f>IFERROR(VLOOKUP(A248,[3]rptBudgetaryBudgetCrossOrganiza!$A$2:$M$411,5,FALSE),"0")</f>
        <v>280</v>
      </c>
      <c r="J248" s="179">
        <f>IFERROR(VLOOKUP(A248,[3]rptBudgetaryBudgetCrossOrganiza!$A$2:$M$411,7,FALSE),"0")</f>
        <v>280</v>
      </c>
      <c r="K248" s="195"/>
      <c r="L248" s="179"/>
      <c r="M248" s="179"/>
      <c r="N248" s="179">
        <f>IFERROR(VLOOKUP(A248,[3]rptBudgetaryBudgetCrossOrganiza!$A$2:$M$411,10,FALSE),"0")</f>
        <v>203.52</v>
      </c>
      <c r="O248" s="179">
        <v>203.52</v>
      </c>
      <c r="P248" s="158"/>
      <c r="R248" s="159">
        <v>260</v>
      </c>
      <c r="S248" s="159">
        <v>285</v>
      </c>
      <c r="T248" s="168"/>
      <c r="U248" s="168"/>
      <c r="V248" s="168"/>
      <c r="W248" s="159">
        <v>252.44</v>
      </c>
      <c r="X248" s="159">
        <v>252.44</v>
      </c>
      <c r="Y248" s="160"/>
      <c r="AA248" s="161">
        <v>290</v>
      </c>
      <c r="AB248" s="161">
        <v>320</v>
      </c>
      <c r="AC248" s="169"/>
      <c r="AD248" s="169"/>
      <c r="AE248" s="169"/>
      <c r="AF248" s="161">
        <v>268.48</v>
      </c>
      <c r="AG248" s="161">
        <v>268.48</v>
      </c>
      <c r="AH248" s="163"/>
      <c r="AJ248" s="164">
        <v>290</v>
      </c>
      <c r="AK248" s="164">
        <v>290</v>
      </c>
      <c r="AL248" s="164"/>
      <c r="AM248" s="165">
        <f>IFERROR(VLOOKUP(A248,[4]rptBudgetaryBudgetCrossOrganiza!$A$384:$O$794,13,FALSE),"0")</f>
        <v>69.72</v>
      </c>
      <c r="AN248" s="170"/>
      <c r="AO248" s="170"/>
      <c r="AP248" s="171"/>
      <c r="AQ248" s="164"/>
      <c r="AR248" s="166"/>
      <c r="AS248" s="205"/>
      <c r="AT248" s="172"/>
      <c r="AU248" s="173"/>
      <c r="AV248" s="174"/>
      <c r="AW248" s="174"/>
      <c r="AX248" s="174"/>
      <c r="AY248" s="174"/>
      <c r="AZ248" s="174"/>
      <c r="BA248" s="174"/>
      <c r="BB248" s="176"/>
    </row>
    <row r="249" spans="1:54" hidden="1" x14ac:dyDescent="0.25">
      <c r="A249" s="120" t="s">
        <v>1643</v>
      </c>
      <c r="B249" s="177" t="s">
        <v>1419</v>
      </c>
      <c r="C249" s="156" t="str">
        <f t="shared" si="25"/>
        <v>100.11</v>
      </c>
      <c r="D249" s="156" t="str">
        <f t="shared" si="26"/>
        <v>230</v>
      </c>
      <c r="E249" s="157" t="str">
        <f t="shared" si="27"/>
        <v>5100.06</v>
      </c>
      <c r="F249" s="157">
        <f>VLOOKUP(E249,'Projections Cheat Sheet'!$A$3:$B$536,2,FALSE)</f>
        <v>1</v>
      </c>
      <c r="G249" s="157" t="str">
        <f>VLOOKUP(F249,'Projections Cheat Sheet'!$B$8:$C$196,2,FALSE)</f>
        <v>salary</v>
      </c>
      <c r="H249" s="157" t="s">
        <v>1918</v>
      </c>
      <c r="I249" s="179">
        <f>IFERROR(VLOOKUP(A249,[3]rptBudgetaryBudgetCrossOrganiza!$A$2:$M$411,5,FALSE),"0")</f>
        <v>21560</v>
      </c>
      <c r="J249" s="179">
        <f>IFERROR(VLOOKUP(A249,[3]rptBudgetaryBudgetCrossOrganiza!$A$2:$M$411,7,FALSE),"0")</f>
        <v>21560</v>
      </c>
      <c r="K249" s="195"/>
      <c r="L249" s="179"/>
      <c r="M249" s="179"/>
      <c r="N249" s="179">
        <f>IFERROR(VLOOKUP(A249,[3]rptBudgetaryBudgetCrossOrganiza!$A$2:$M$411,10,FALSE),"0")</f>
        <v>21560</v>
      </c>
      <c r="O249" s="179">
        <v>21560</v>
      </c>
      <c r="P249" s="158"/>
      <c r="R249" s="159">
        <v>22410</v>
      </c>
      <c r="S249" s="159">
        <v>22410</v>
      </c>
      <c r="T249" s="168"/>
      <c r="U249" s="168"/>
      <c r="V249" s="168"/>
      <c r="W249" s="159">
        <v>22410</v>
      </c>
      <c r="X249" s="159">
        <v>22410</v>
      </c>
      <c r="Y249" s="160"/>
      <c r="AA249" s="161">
        <v>26440</v>
      </c>
      <c r="AB249" s="161">
        <v>26440</v>
      </c>
      <c r="AC249" s="169"/>
      <c r="AD249" s="169"/>
      <c r="AE249" s="169"/>
      <c r="AF249" s="161">
        <v>8813.32</v>
      </c>
      <c r="AG249" s="161">
        <v>8813.32</v>
      </c>
      <c r="AH249" s="163"/>
      <c r="AJ249" s="164">
        <v>26440</v>
      </c>
      <c r="AK249" s="164">
        <v>26440</v>
      </c>
      <c r="AL249" s="164"/>
      <c r="AM249" s="165">
        <f>IFERROR(VLOOKUP(A249,[4]rptBudgetaryBudgetCrossOrganiza!$A$384:$O$794,13,FALSE),"0")</f>
        <v>0</v>
      </c>
      <c r="AN249" s="170"/>
      <c r="AO249" s="170"/>
      <c r="AP249" s="171"/>
      <c r="AQ249" s="164"/>
      <c r="AR249" s="166"/>
      <c r="AS249" s="205"/>
      <c r="AT249" s="172"/>
      <c r="AU249" s="173"/>
      <c r="AV249" s="174"/>
      <c r="AW249" s="174"/>
      <c r="AX249" s="174"/>
      <c r="AY249" s="174"/>
      <c r="AZ249" s="174"/>
      <c r="BA249" s="174"/>
      <c r="BB249" s="176"/>
    </row>
    <row r="250" spans="1:54" hidden="1" x14ac:dyDescent="0.25">
      <c r="A250" s="120" t="s">
        <v>1651</v>
      </c>
      <c r="B250" s="177" t="s">
        <v>1420</v>
      </c>
      <c r="C250" s="156" t="str">
        <f t="shared" si="25"/>
        <v>100.11</v>
      </c>
      <c r="D250" s="156" t="str">
        <f t="shared" si="26"/>
        <v>230</v>
      </c>
      <c r="E250" s="157" t="str">
        <f t="shared" si="27"/>
        <v>5100.07</v>
      </c>
      <c r="F250" s="157">
        <f>VLOOKUP(E250,'Projections Cheat Sheet'!$A$3:$B$536,2,FALSE)</f>
        <v>1</v>
      </c>
      <c r="G250" s="157" t="str">
        <f>VLOOKUP(F250,'Projections Cheat Sheet'!$B$8:$C$196,2,FALSE)</f>
        <v>salary</v>
      </c>
      <c r="H250" s="157" t="s">
        <v>1918</v>
      </c>
      <c r="I250" s="179">
        <f>IFERROR(VLOOKUP(A250,[3]rptBudgetaryBudgetCrossOrganiza!$A$2:$M$411,5,FALSE),"0")</f>
        <v>2865</v>
      </c>
      <c r="J250" s="179">
        <f>IFERROR(VLOOKUP(A250,[3]rptBudgetaryBudgetCrossOrganiza!$A$2:$M$411,7,FALSE),"0")</f>
        <v>2865</v>
      </c>
      <c r="K250" s="195"/>
      <c r="L250" s="179"/>
      <c r="M250" s="179"/>
      <c r="N250" s="179">
        <f>IFERROR(VLOOKUP(A250,[3]rptBudgetaryBudgetCrossOrganiza!$A$2:$M$411,10,FALSE),"0")</f>
        <v>1534.6</v>
      </c>
      <c r="O250" s="179">
        <v>1534.6</v>
      </c>
      <c r="P250" s="158"/>
      <c r="R250" s="159">
        <v>2210</v>
      </c>
      <c r="S250" s="159">
        <v>2410</v>
      </c>
      <c r="T250" s="168"/>
      <c r="U250" s="168"/>
      <c r="V250" s="168"/>
      <c r="W250" s="159">
        <v>1882.81</v>
      </c>
      <c r="X250" s="159">
        <v>1882.81</v>
      </c>
      <c r="Y250" s="160"/>
      <c r="AA250" s="161">
        <v>1990</v>
      </c>
      <c r="AB250" s="161">
        <v>2165</v>
      </c>
      <c r="AC250" s="169"/>
      <c r="AD250" s="169"/>
      <c r="AE250" s="169"/>
      <c r="AF250" s="161">
        <v>1964</v>
      </c>
      <c r="AG250" s="161">
        <v>1964</v>
      </c>
      <c r="AH250" s="163"/>
      <c r="AJ250" s="164">
        <v>1990</v>
      </c>
      <c r="AK250" s="164">
        <v>1990</v>
      </c>
      <c r="AL250" s="164"/>
      <c r="AM250" s="165">
        <f>IFERROR(VLOOKUP(A250,[4]rptBudgetaryBudgetCrossOrganiza!$A$384:$O$794,13,FALSE),"0")</f>
        <v>439.09</v>
      </c>
      <c r="AN250" s="170"/>
      <c r="AO250" s="170"/>
      <c r="AP250" s="171"/>
      <c r="AQ250" s="164"/>
      <c r="AR250" s="166"/>
      <c r="AS250" s="205"/>
      <c r="AT250" s="172"/>
      <c r="AU250" s="173"/>
      <c r="AV250" s="174"/>
      <c r="AW250" s="174"/>
      <c r="AX250" s="174"/>
      <c r="AY250" s="174"/>
      <c r="AZ250" s="174"/>
      <c r="BA250" s="174"/>
      <c r="BB250" s="176"/>
    </row>
    <row r="251" spans="1:54" hidden="1" x14ac:dyDescent="0.25">
      <c r="A251" s="120" t="s">
        <v>1659</v>
      </c>
      <c r="B251" s="177" t="s">
        <v>1421</v>
      </c>
      <c r="C251" s="156" t="str">
        <f t="shared" si="25"/>
        <v>100.11</v>
      </c>
      <c r="D251" s="156" t="str">
        <f t="shared" si="26"/>
        <v>230</v>
      </c>
      <c r="E251" s="157" t="str">
        <f t="shared" si="27"/>
        <v>5100.08</v>
      </c>
      <c r="F251" s="157">
        <f>VLOOKUP(E251,'Projections Cheat Sheet'!$A$3:$B$536,2,FALSE)</f>
        <v>1</v>
      </c>
      <c r="G251" s="157" t="str">
        <f>VLOOKUP(F251,'Projections Cheat Sheet'!$B$8:$C$196,2,FALSE)</f>
        <v>salary</v>
      </c>
      <c r="H251" s="157" t="s">
        <v>1918</v>
      </c>
      <c r="I251" s="179">
        <f>IFERROR(VLOOKUP(A251,[3]rptBudgetaryBudgetCrossOrganiza!$A$2:$M$411,5,FALSE),"0")</f>
        <v>0</v>
      </c>
      <c r="J251" s="179">
        <f>IFERROR(VLOOKUP(A251,[3]rptBudgetaryBudgetCrossOrganiza!$A$2:$M$411,7,FALSE),"0")</f>
        <v>0</v>
      </c>
      <c r="K251" s="195"/>
      <c r="L251" s="179"/>
      <c r="M251" s="179"/>
      <c r="N251" s="179">
        <f>IFERROR(VLOOKUP(A251,[3]rptBudgetaryBudgetCrossOrganiza!$A$2:$M$411,10,FALSE),"0")</f>
        <v>-200</v>
      </c>
      <c r="O251" s="179">
        <v>-200</v>
      </c>
      <c r="P251" s="158"/>
      <c r="R251" s="159">
        <v>0</v>
      </c>
      <c r="S251" s="159">
        <v>0</v>
      </c>
      <c r="T251" s="168"/>
      <c r="U251" s="168"/>
      <c r="V251" s="168"/>
      <c r="W251" s="159">
        <v>0</v>
      </c>
      <c r="X251" s="159">
        <v>0</v>
      </c>
      <c r="Y251" s="160"/>
      <c r="AA251" s="161">
        <v>0</v>
      </c>
      <c r="AB251" s="161">
        <v>0</v>
      </c>
      <c r="AC251" s="169"/>
      <c r="AD251" s="169"/>
      <c r="AE251" s="169"/>
      <c r="AF251" s="161">
        <v>0</v>
      </c>
      <c r="AG251" s="161">
        <v>0</v>
      </c>
      <c r="AH251" s="163"/>
      <c r="AJ251" s="164">
        <v>0</v>
      </c>
      <c r="AK251" s="164">
        <v>0</v>
      </c>
      <c r="AL251" s="164"/>
      <c r="AM251" s="165">
        <f>IFERROR(VLOOKUP(A251,[4]rptBudgetaryBudgetCrossOrganiza!$A$384:$O$794,13,FALSE),"0")</f>
        <v>12731.23</v>
      </c>
      <c r="AN251" s="170"/>
      <c r="AO251" s="170"/>
      <c r="AP251" s="171"/>
      <c r="AQ251" s="164"/>
      <c r="AR251" s="166"/>
      <c r="AS251" s="205"/>
      <c r="AT251" s="172"/>
      <c r="AU251" s="173"/>
      <c r="AV251" s="174"/>
      <c r="AW251" s="174"/>
      <c r="AX251" s="174"/>
      <c r="AY251" s="174"/>
      <c r="AZ251" s="174"/>
      <c r="BA251" s="174"/>
      <c r="BB251" s="176"/>
    </row>
    <row r="252" spans="1:54" hidden="1" x14ac:dyDescent="0.25">
      <c r="A252" s="120" t="s">
        <v>1667</v>
      </c>
      <c r="B252" s="177" t="s">
        <v>1422</v>
      </c>
      <c r="C252" s="156" t="str">
        <f t="shared" si="25"/>
        <v>100.11</v>
      </c>
      <c r="D252" s="156" t="str">
        <f t="shared" si="26"/>
        <v>230</v>
      </c>
      <c r="E252" s="157" t="str">
        <f t="shared" si="27"/>
        <v>5100.09</v>
      </c>
      <c r="F252" s="157">
        <f>VLOOKUP(E252,'Projections Cheat Sheet'!$A$3:$B$536,2,FALSE)</f>
        <v>1</v>
      </c>
      <c r="G252" s="157" t="str">
        <f>VLOOKUP(F252,'Projections Cheat Sheet'!$B$8:$C$196,2,FALSE)</f>
        <v>salary</v>
      </c>
      <c r="H252" s="157" t="s">
        <v>1918</v>
      </c>
      <c r="I252" s="179">
        <f>IFERROR(VLOOKUP(A252,[3]rptBudgetaryBudgetCrossOrganiza!$A$2:$M$411,5,FALSE),"0")</f>
        <v>0</v>
      </c>
      <c r="J252" s="179">
        <f>IFERROR(VLOOKUP(A252,[3]rptBudgetaryBudgetCrossOrganiza!$A$2:$M$411,7,FALSE),"0")</f>
        <v>0</v>
      </c>
      <c r="K252" s="195"/>
      <c r="L252" s="179"/>
      <c r="M252" s="179"/>
      <c r="N252" s="179">
        <f>IFERROR(VLOOKUP(A252,[3]rptBudgetaryBudgetCrossOrganiza!$A$2:$M$411,10,FALSE),"0")</f>
        <v>5030.3500000000004</v>
      </c>
      <c r="O252" s="179">
        <v>5030.3500000000004</v>
      </c>
      <c r="P252" s="158"/>
      <c r="R252" s="159">
        <v>0</v>
      </c>
      <c r="S252" s="159">
        <v>0</v>
      </c>
      <c r="T252" s="168"/>
      <c r="U252" s="168"/>
      <c r="V252" s="168"/>
      <c r="W252" s="159">
        <v>835.65</v>
      </c>
      <c r="X252" s="159">
        <v>835.65</v>
      </c>
      <c r="Y252" s="160"/>
      <c r="AA252" s="161">
        <v>0</v>
      </c>
      <c r="AB252" s="161">
        <v>0</v>
      </c>
      <c r="AC252" s="169"/>
      <c r="AD252" s="169"/>
      <c r="AE252" s="169"/>
      <c r="AF252" s="161">
        <v>0</v>
      </c>
      <c r="AG252" s="161">
        <v>0</v>
      </c>
      <c r="AH252" s="163"/>
      <c r="AJ252" s="164">
        <v>0</v>
      </c>
      <c r="AK252" s="164">
        <v>0</v>
      </c>
      <c r="AL252" s="164"/>
      <c r="AM252" s="165">
        <f>IFERROR(VLOOKUP(A252,[4]rptBudgetaryBudgetCrossOrganiza!$A$384:$O$794,13,FALSE),"0")</f>
        <v>5011</v>
      </c>
      <c r="AN252" s="170"/>
      <c r="AO252" s="170"/>
      <c r="AP252" s="171"/>
      <c r="AQ252" s="164"/>
      <c r="AR252" s="166"/>
      <c r="AS252" s="205"/>
      <c r="AT252" s="172"/>
      <c r="AU252" s="173"/>
      <c r="AV252" s="174"/>
      <c r="AW252" s="174"/>
      <c r="AX252" s="174"/>
      <c r="AY252" s="174"/>
      <c r="AZ252" s="174"/>
      <c r="BA252" s="174"/>
      <c r="BB252" s="176"/>
    </row>
    <row r="253" spans="1:54" hidden="1" x14ac:dyDescent="0.25">
      <c r="A253" s="120" t="s">
        <v>1675</v>
      </c>
      <c r="B253" s="177" t="s">
        <v>1423</v>
      </c>
      <c r="C253" s="156" t="str">
        <f t="shared" si="25"/>
        <v>100.11</v>
      </c>
      <c r="D253" s="156" t="str">
        <f t="shared" si="26"/>
        <v>230</v>
      </c>
      <c r="E253" s="157" t="str">
        <f t="shared" si="27"/>
        <v>5100.10</v>
      </c>
      <c r="F253" s="157">
        <f>VLOOKUP(E253,'Projections Cheat Sheet'!$A$3:$B$536,2,FALSE)</f>
        <v>1</v>
      </c>
      <c r="G253" s="157" t="str">
        <f>VLOOKUP(F253,'Projections Cheat Sheet'!$B$8:$C$196,2,FALSE)</f>
        <v>salary</v>
      </c>
      <c r="H253" s="157" t="s">
        <v>1918</v>
      </c>
      <c r="I253" s="179">
        <f>IFERROR(VLOOKUP(A253,[3]rptBudgetaryBudgetCrossOrganiza!$A$2:$M$411,5,FALSE),"0")</f>
        <v>8250</v>
      </c>
      <c r="J253" s="179">
        <f>IFERROR(VLOOKUP(A253,[3]rptBudgetaryBudgetCrossOrganiza!$A$2:$M$411,7,FALSE),"0")</f>
        <v>8250</v>
      </c>
      <c r="K253" s="195"/>
      <c r="L253" s="179"/>
      <c r="M253" s="179"/>
      <c r="N253" s="179">
        <f>IFERROR(VLOOKUP(A253,[3]rptBudgetaryBudgetCrossOrganiza!$A$2:$M$411,10,FALSE),"0")</f>
        <v>10500</v>
      </c>
      <c r="O253" s="179">
        <v>10500</v>
      </c>
      <c r="P253" s="158"/>
      <c r="R253" s="159">
        <v>8250</v>
      </c>
      <c r="S253" s="159">
        <v>9000</v>
      </c>
      <c r="T253" s="168"/>
      <c r="U253" s="168"/>
      <c r="V253" s="168"/>
      <c r="W253" s="159">
        <v>9000</v>
      </c>
      <c r="X253" s="159">
        <v>9000</v>
      </c>
      <c r="Y253" s="160"/>
      <c r="AA253" s="161">
        <v>9000</v>
      </c>
      <c r="AB253" s="161">
        <v>9750</v>
      </c>
      <c r="AC253" s="169"/>
      <c r="AD253" s="169"/>
      <c r="AE253" s="169"/>
      <c r="AF253" s="161">
        <v>19500</v>
      </c>
      <c r="AG253" s="161">
        <v>19500</v>
      </c>
      <c r="AH253" s="163"/>
      <c r="AJ253" s="164">
        <v>9000</v>
      </c>
      <c r="AK253" s="164">
        <v>9000</v>
      </c>
      <c r="AL253" s="164"/>
      <c r="AM253" s="165">
        <f>IFERROR(VLOOKUP(A253,[4]rptBudgetaryBudgetCrossOrganiza!$A$384:$O$794,13,FALSE),"0")</f>
        <v>0</v>
      </c>
      <c r="AN253" s="170"/>
      <c r="AO253" s="170"/>
      <c r="AP253" s="171"/>
      <c r="AQ253" s="164"/>
      <c r="AR253" s="166"/>
      <c r="AS253" s="205"/>
      <c r="AT253" s="172"/>
      <c r="AU253" s="173"/>
      <c r="AV253" s="174"/>
      <c r="AW253" s="174"/>
      <c r="AX253" s="174"/>
      <c r="AY253" s="174"/>
      <c r="AZ253" s="174"/>
      <c r="BA253" s="174"/>
      <c r="BB253" s="176"/>
    </row>
    <row r="254" spans="1:54" hidden="1" x14ac:dyDescent="0.25">
      <c r="A254" s="120" t="s">
        <v>1683</v>
      </c>
      <c r="B254" s="177" t="s">
        <v>1424</v>
      </c>
      <c r="C254" s="156" t="str">
        <f t="shared" si="25"/>
        <v>100.11</v>
      </c>
      <c r="D254" s="156" t="str">
        <f t="shared" si="26"/>
        <v>230</v>
      </c>
      <c r="E254" s="157" t="str">
        <f t="shared" si="27"/>
        <v>5100.11</v>
      </c>
      <c r="F254" s="157">
        <f>VLOOKUP(E254,'Projections Cheat Sheet'!$A$3:$B$536,2,FALSE)</f>
        <v>1</v>
      </c>
      <c r="G254" s="157" t="str">
        <f>VLOOKUP(F254,'Projections Cheat Sheet'!$B$8:$C$196,2,FALSE)</f>
        <v>salary</v>
      </c>
      <c r="H254" s="157" t="s">
        <v>1918</v>
      </c>
      <c r="I254" s="179">
        <f>IFERROR(VLOOKUP(A254,[3]rptBudgetaryBudgetCrossOrganiza!$A$2:$M$411,5,FALSE),"0")</f>
        <v>12710</v>
      </c>
      <c r="J254" s="179">
        <f>IFERROR(VLOOKUP(A254,[3]rptBudgetaryBudgetCrossOrganiza!$A$2:$M$411,7,FALSE),"0")</f>
        <v>12710</v>
      </c>
      <c r="K254" s="195"/>
      <c r="L254" s="179"/>
      <c r="M254" s="179"/>
      <c r="N254" s="179">
        <f>IFERROR(VLOOKUP(A254,[3]rptBudgetaryBudgetCrossOrganiza!$A$2:$M$411,10,FALSE),"0")</f>
        <v>12413.77</v>
      </c>
      <c r="O254" s="179">
        <v>12413.77</v>
      </c>
      <c r="P254" s="158"/>
      <c r="R254" s="159">
        <v>13405</v>
      </c>
      <c r="S254" s="159">
        <v>14305</v>
      </c>
      <c r="T254" s="168"/>
      <c r="U254" s="168"/>
      <c r="V254" s="168"/>
      <c r="W254" s="159">
        <v>14802.92</v>
      </c>
      <c r="X254" s="159">
        <v>14802.92</v>
      </c>
      <c r="Y254" s="160"/>
      <c r="AA254" s="161">
        <v>15855</v>
      </c>
      <c r="AB254" s="161">
        <v>16810</v>
      </c>
      <c r="AC254" s="169"/>
      <c r="AD254" s="169"/>
      <c r="AE254" s="169"/>
      <c r="AF254" s="161">
        <v>17581.8</v>
      </c>
      <c r="AG254" s="161">
        <v>17581.8</v>
      </c>
      <c r="AH254" s="163"/>
      <c r="AJ254" s="164">
        <v>15855</v>
      </c>
      <c r="AK254" s="164">
        <v>15855</v>
      </c>
      <c r="AL254" s="164"/>
      <c r="AM254" s="165">
        <f>IFERROR(VLOOKUP(A254,[4]rptBudgetaryBudgetCrossOrganiza!$A$384:$O$794,13,FALSE),"0")</f>
        <v>4796.75</v>
      </c>
      <c r="AN254" s="170"/>
      <c r="AO254" s="170"/>
      <c r="AP254" s="171"/>
      <c r="AQ254" s="164"/>
      <c r="AR254" s="166"/>
      <c r="AS254" s="205"/>
      <c r="AT254" s="172"/>
      <c r="AU254" s="173"/>
      <c r="AV254" s="174"/>
      <c r="AW254" s="174"/>
      <c r="AX254" s="174"/>
      <c r="AY254" s="174"/>
      <c r="AZ254" s="174"/>
      <c r="BA254" s="174"/>
      <c r="BB254" s="176"/>
    </row>
    <row r="255" spans="1:54" hidden="1" x14ac:dyDescent="0.25">
      <c r="A255" s="120" t="s">
        <v>1691</v>
      </c>
      <c r="B255" s="177" t="s">
        <v>1425</v>
      </c>
      <c r="C255" s="156" t="str">
        <f t="shared" si="25"/>
        <v>100.11</v>
      </c>
      <c r="D255" s="156" t="str">
        <f t="shared" si="26"/>
        <v>230</v>
      </c>
      <c r="E255" s="157" t="str">
        <f t="shared" si="27"/>
        <v>5100.12</v>
      </c>
      <c r="F255" s="157">
        <f>VLOOKUP(E255,'Projections Cheat Sheet'!$A$3:$B$536,2,FALSE)</f>
        <v>1</v>
      </c>
      <c r="G255" s="157" t="str">
        <f>VLOOKUP(F255,'Projections Cheat Sheet'!$B$8:$C$196,2,FALSE)</f>
        <v>salary</v>
      </c>
      <c r="H255" s="157" t="s">
        <v>1918</v>
      </c>
      <c r="I255" s="179">
        <f>IFERROR(VLOOKUP(A255,[3]rptBudgetaryBudgetCrossOrganiza!$A$2:$M$411,5,FALSE),"0")</f>
        <v>0</v>
      </c>
      <c r="J255" s="179">
        <f>IFERROR(VLOOKUP(A255,[3]rptBudgetaryBudgetCrossOrganiza!$A$2:$M$411,7,FALSE),"0")</f>
        <v>0</v>
      </c>
      <c r="K255" s="195"/>
      <c r="L255" s="179"/>
      <c r="M255" s="179"/>
      <c r="N255" s="179">
        <f>IFERROR(VLOOKUP(A255,[3]rptBudgetaryBudgetCrossOrganiza!$A$2:$M$411,10,FALSE),"0")</f>
        <v>0</v>
      </c>
      <c r="O255" s="179">
        <v>0</v>
      </c>
      <c r="P255" s="158"/>
      <c r="R255" s="159">
        <v>0</v>
      </c>
      <c r="S255" s="159">
        <v>0</v>
      </c>
      <c r="T255" s="168"/>
      <c r="U255" s="168"/>
      <c r="V255" s="168"/>
      <c r="W255" s="159">
        <v>0</v>
      </c>
      <c r="X255" s="159">
        <v>0</v>
      </c>
      <c r="Y255" s="160"/>
      <c r="AA255" s="161">
        <v>0</v>
      </c>
      <c r="AB255" s="161">
        <v>0</v>
      </c>
      <c r="AC255" s="169"/>
      <c r="AD255" s="169"/>
      <c r="AE255" s="169"/>
      <c r="AF255" s="161">
        <v>0</v>
      </c>
      <c r="AG255" s="161">
        <v>0</v>
      </c>
      <c r="AH255" s="163"/>
      <c r="AJ255" s="164">
        <v>0</v>
      </c>
      <c r="AK255" s="164">
        <v>0</v>
      </c>
      <c r="AL255" s="164"/>
      <c r="AM255" s="165">
        <f>IFERROR(VLOOKUP(A255,[4]rptBudgetaryBudgetCrossOrganiza!$A$384:$O$794,13,FALSE),"0")</f>
        <v>0</v>
      </c>
      <c r="AN255" s="170"/>
      <c r="AO255" s="170"/>
      <c r="AP255" s="171"/>
      <c r="AQ255" s="164"/>
      <c r="AR255" s="166"/>
      <c r="AS255" s="205"/>
      <c r="AT255" s="172"/>
      <c r="AU255" s="173"/>
      <c r="AV255" s="174"/>
      <c r="AW255" s="174"/>
      <c r="AX255" s="174"/>
      <c r="AY255" s="174"/>
      <c r="AZ255" s="174"/>
      <c r="BA255" s="174"/>
      <c r="BB255" s="176"/>
    </row>
    <row r="256" spans="1:54" hidden="1" x14ac:dyDescent="0.25">
      <c r="A256" s="120" t="s">
        <v>1699</v>
      </c>
      <c r="B256" s="177" t="s">
        <v>1426</v>
      </c>
      <c r="C256" s="156" t="str">
        <f t="shared" si="25"/>
        <v>100.11</v>
      </c>
      <c r="D256" s="156" t="str">
        <f t="shared" si="26"/>
        <v>230</v>
      </c>
      <c r="E256" s="157" t="str">
        <f t="shared" si="27"/>
        <v>5100.13</v>
      </c>
      <c r="F256" s="157">
        <f>VLOOKUP(E256,'Projections Cheat Sheet'!$A$3:$B$536,2,FALSE)</f>
        <v>1</v>
      </c>
      <c r="G256" s="157" t="str">
        <f>VLOOKUP(F256,'Projections Cheat Sheet'!$B$8:$C$196,2,FALSE)</f>
        <v>salary</v>
      </c>
      <c r="H256" s="157" t="s">
        <v>1918</v>
      </c>
      <c r="I256" s="179">
        <f>IFERROR(VLOOKUP(A256,[3]rptBudgetaryBudgetCrossOrganiza!$A$2:$M$411,5,FALSE),"0")</f>
        <v>0</v>
      </c>
      <c r="J256" s="179">
        <f>IFERROR(VLOOKUP(A256,[3]rptBudgetaryBudgetCrossOrganiza!$A$2:$M$411,7,FALSE),"0")</f>
        <v>0</v>
      </c>
      <c r="K256" s="195"/>
      <c r="L256" s="179"/>
      <c r="M256" s="179"/>
      <c r="N256" s="179">
        <f>IFERROR(VLOOKUP(A256,[3]rptBudgetaryBudgetCrossOrganiza!$A$2:$M$411,10,FALSE),"0")</f>
        <v>0</v>
      </c>
      <c r="O256" s="179">
        <v>0</v>
      </c>
      <c r="P256" s="158"/>
      <c r="R256" s="159">
        <v>0</v>
      </c>
      <c r="S256" s="159">
        <v>0</v>
      </c>
      <c r="T256" s="168"/>
      <c r="U256" s="168"/>
      <c r="V256" s="168"/>
      <c r="W256" s="159">
        <v>0</v>
      </c>
      <c r="X256" s="159">
        <v>0</v>
      </c>
      <c r="Y256" s="160"/>
      <c r="AA256" s="161">
        <v>0</v>
      </c>
      <c r="AB256" s="161">
        <v>0</v>
      </c>
      <c r="AC256" s="169"/>
      <c r="AD256" s="169"/>
      <c r="AE256" s="169"/>
      <c r="AF256" s="161">
        <v>0</v>
      </c>
      <c r="AG256" s="161">
        <v>0</v>
      </c>
      <c r="AH256" s="163"/>
      <c r="AJ256" s="164">
        <v>0</v>
      </c>
      <c r="AK256" s="164">
        <v>0</v>
      </c>
      <c r="AL256" s="164"/>
      <c r="AM256" s="165">
        <f>IFERROR(VLOOKUP(A256,[4]rptBudgetaryBudgetCrossOrganiza!$A$384:$O$794,13,FALSE),"0")</f>
        <v>0</v>
      </c>
      <c r="AN256" s="170"/>
      <c r="AO256" s="170"/>
      <c r="AP256" s="171"/>
      <c r="AQ256" s="164"/>
      <c r="AR256" s="166"/>
      <c r="AS256" s="205"/>
      <c r="AT256" s="172"/>
      <c r="AU256" s="173"/>
      <c r="AV256" s="174"/>
      <c r="AW256" s="174"/>
      <c r="AX256" s="174"/>
      <c r="AY256" s="174"/>
      <c r="AZ256" s="174"/>
      <c r="BA256" s="174"/>
      <c r="BB256" s="176"/>
    </row>
    <row r="257" spans="1:54" hidden="1" x14ac:dyDescent="0.25">
      <c r="A257" s="120" t="s">
        <v>1706</v>
      </c>
      <c r="B257" s="177" t="s">
        <v>1427</v>
      </c>
      <c r="C257" s="156" t="str">
        <f t="shared" si="25"/>
        <v>100.11</v>
      </c>
      <c r="D257" s="156" t="str">
        <f t="shared" si="26"/>
        <v>230</v>
      </c>
      <c r="E257" s="157" t="str">
        <f t="shared" si="27"/>
        <v>5100.14</v>
      </c>
      <c r="F257" s="157">
        <f>VLOOKUP(E257,'Projections Cheat Sheet'!$A$3:$B$536,2,FALSE)</f>
        <v>1</v>
      </c>
      <c r="G257" s="157" t="str">
        <f>VLOOKUP(F257,'Projections Cheat Sheet'!$B$8:$C$196,2,FALSE)</f>
        <v>salary</v>
      </c>
      <c r="H257" s="157" t="s">
        <v>1918</v>
      </c>
      <c r="I257" s="179">
        <f>IFERROR(VLOOKUP(A257,[3]rptBudgetaryBudgetCrossOrganiza!$A$2:$M$411,5,FALSE),"0")</f>
        <v>0</v>
      </c>
      <c r="J257" s="179">
        <f>IFERROR(VLOOKUP(A257,[3]rptBudgetaryBudgetCrossOrganiza!$A$2:$M$411,7,FALSE),"0")</f>
        <v>0</v>
      </c>
      <c r="K257" s="195"/>
      <c r="L257" s="179"/>
      <c r="M257" s="179"/>
      <c r="N257" s="179">
        <f>IFERROR(VLOOKUP(A257,[3]rptBudgetaryBudgetCrossOrganiza!$A$2:$M$411,10,FALSE),"0")</f>
        <v>0</v>
      </c>
      <c r="O257" s="179">
        <v>0</v>
      </c>
      <c r="P257" s="158"/>
      <c r="R257" s="159">
        <v>0</v>
      </c>
      <c r="S257" s="159">
        <v>0</v>
      </c>
      <c r="T257" s="168"/>
      <c r="U257" s="168"/>
      <c r="V257" s="168"/>
      <c r="W257" s="159">
        <v>0</v>
      </c>
      <c r="X257" s="159">
        <v>0</v>
      </c>
      <c r="Y257" s="160"/>
      <c r="AA257" s="161">
        <v>0</v>
      </c>
      <c r="AB257" s="161">
        <v>0</v>
      </c>
      <c r="AC257" s="169"/>
      <c r="AD257" s="169"/>
      <c r="AE257" s="169"/>
      <c r="AF257" s="161">
        <v>0</v>
      </c>
      <c r="AG257" s="161">
        <v>0</v>
      </c>
      <c r="AH257" s="163"/>
      <c r="AJ257" s="164">
        <v>0</v>
      </c>
      <c r="AK257" s="164">
        <v>0</v>
      </c>
      <c r="AL257" s="164"/>
      <c r="AM257" s="165">
        <f>IFERROR(VLOOKUP(A257,[4]rptBudgetaryBudgetCrossOrganiza!$A$384:$O$794,13,FALSE),"0")</f>
        <v>0</v>
      </c>
      <c r="AN257" s="170"/>
      <c r="AO257" s="170"/>
      <c r="AP257" s="171"/>
      <c r="AQ257" s="164"/>
      <c r="AR257" s="166"/>
      <c r="AS257" s="205"/>
      <c r="AT257" s="172"/>
      <c r="AU257" s="173"/>
      <c r="AV257" s="174"/>
      <c r="AW257" s="174"/>
      <c r="AX257" s="174"/>
      <c r="AY257" s="174"/>
      <c r="AZ257" s="174"/>
      <c r="BA257" s="174"/>
      <c r="BB257" s="176"/>
    </row>
    <row r="258" spans="1:54" hidden="1" x14ac:dyDescent="0.25">
      <c r="A258" s="120" t="s">
        <v>1712</v>
      </c>
      <c r="B258" s="177" t="s">
        <v>1428</v>
      </c>
      <c r="C258" s="156" t="str">
        <f t="shared" si="25"/>
        <v>100.11</v>
      </c>
      <c r="D258" s="156" t="str">
        <f t="shared" si="26"/>
        <v>230</v>
      </c>
      <c r="E258" s="157" t="str">
        <f t="shared" si="27"/>
        <v>5100.15</v>
      </c>
      <c r="F258" s="157">
        <f>VLOOKUP(E258,'Projections Cheat Sheet'!$A$3:$B$536,2,FALSE)</f>
        <v>1</v>
      </c>
      <c r="G258" s="157" t="str">
        <f>VLOOKUP(F258,'Projections Cheat Sheet'!$B$8:$C$196,2,FALSE)</f>
        <v>salary</v>
      </c>
      <c r="H258" s="157" t="s">
        <v>1918</v>
      </c>
      <c r="I258" s="179">
        <f>IFERROR(VLOOKUP(A258,[3]rptBudgetaryBudgetCrossOrganiza!$A$2:$M$411,5,FALSE),"0")</f>
        <v>0</v>
      </c>
      <c r="J258" s="179">
        <f>IFERROR(VLOOKUP(A258,[3]rptBudgetaryBudgetCrossOrganiza!$A$2:$M$411,7,FALSE),"0")</f>
        <v>0</v>
      </c>
      <c r="K258" s="195"/>
      <c r="L258" s="179"/>
      <c r="M258" s="179"/>
      <c r="N258" s="179">
        <f>IFERROR(VLOOKUP(A258,[3]rptBudgetaryBudgetCrossOrganiza!$A$2:$M$411,10,FALSE),"0")</f>
        <v>0</v>
      </c>
      <c r="O258" s="179">
        <v>0</v>
      </c>
      <c r="P258" s="158"/>
      <c r="R258" s="159">
        <v>0</v>
      </c>
      <c r="S258" s="159">
        <v>0</v>
      </c>
      <c r="T258" s="168"/>
      <c r="U258" s="168"/>
      <c r="V258" s="168"/>
      <c r="W258" s="159">
        <v>0</v>
      </c>
      <c r="X258" s="159">
        <v>0</v>
      </c>
      <c r="Y258" s="160"/>
      <c r="AA258" s="161">
        <v>0</v>
      </c>
      <c r="AB258" s="161">
        <v>0</v>
      </c>
      <c r="AC258" s="169"/>
      <c r="AD258" s="169"/>
      <c r="AE258" s="169"/>
      <c r="AF258" s="161">
        <v>0</v>
      </c>
      <c r="AG258" s="161">
        <v>0</v>
      </c>
      <c r="AH258" s="163"/>
      <c r="AJ258" s="164">
        <v>0</v>
      </c>
      <c r="AK258" s="164">
        <v>0</v>
      </c>
      <c r="AL258" s="164"/>
      <c r="AM258" s="165">
        <f>IFERROR(VLOOKUP(A258,[4]rptBudgetaryBudgetCrossOrganiza!$A$384:$O$794,13,FALSE),"0")</f>
        <v>0</v>
      </c>
      <c r="AN258" s="170"/>
      <c r="AO258" s="170"/>
      <c r="AP258" s="171"/>
      <c r="AQ258" s="164"/>
      <c r="AR258" s="166"/>
      <c r="AS258" s="205"/>
      <c r="AT258" s="172"/>
      <c r="AU258" s="173"/>
      <c r="AV258" s="174"/>
      <c r="AW258" s="174"/>
      <c r="AX258" s="174"/>
      <c r="AY258" s="174"/>
      <c r="AZ258" s="174"/>
      <c r="BA258" s="174"/>
      <c r="BB258" s="176"/>
    </row>
    <row r="259" spans="1:54" hidden="1" x14ac:dyDescent="0.25">
      <c r="A259" s="120" t="s">
        <v>1718</v>
      </c>
      <c r="B259" s="177" t="s">
        <v>1429</v>
      </c>
      <c r="C259" s="156" t="str">
        <f t="shared" si="25"/>
        <v>100.11</v>
      </c>
      <c r="D259" s="156" t="str">
        <f t="shared" si="26"/>
        <v>230</v>
      </c>
      <c r="E259" s="157" t="str">
        <f t="shared" si="27"/>
        <v>5100.17</v>
      </c>
      <c r="F259" s="157">
        <f>VLOOKUP(E259,'Projections Cheat Sheet'!$A$3:$B$536,2,FALSE)</f>
        <v>1</v>
      </c>
      <c r="G259" s="157" t="str">
        <f>VLOOKUP(F259,'Projections Cheat Sheet'!$B$8:$C$196,2,FALSE)</f>
        <v>salary</v>
      </c>
      <c r="H259" s="157" t="s">
        <v>1918</v>
      </c>
      <c r="I259" s="179">
        <f>IFERROR(VLOOKUP(A259,[3]rptBudgetaryBudgetCrossOrganiza!$A$2:$M$411,5,FALSE),"0")</f>
        <v>0</v>
      </c>
      <c r="J259" s="179">
        <f>IFERROR(VLOOKUP(A259,[3]rptBudgetaryBudgetCrossOrganiza!$A$2:$M$411,7,FALSE),"0")</f>
        <v>0</v>
      </c>
      <c r="K259" s="195"/>
      <c r="L259" s="179"/>
      <c r="M259" s="179"/>
      <c r="N259" s="179">
        <f>IFERROR(VLOOKUP(A259,[3]rptBudgetaryBudgetCrossOrganiza!$A$2:$M$411,10,FALSE),"0")</f>
        <v>0</v>
      </c>
      <c r="O259" s="179">
        <v>0</v>
      </c>
      <c r="P259" s="158"/>
      <c r="R259" s="159">
        <v>0</v>
      </c>
      <c r="S259" s="159">
        <v>0</v>
      </c>
      <c r="T259" s="168"/>
      <c r="U259" s="168"/>
      <c r="V259" s="168"/>
      <c r="W259" s="159">
        <v>0</v>
      </c>
      <c r="X259" s="159">
        <v>0</v>
      </c>
      <c r="Y259" s="160"/>
      <c r="AA259" s="161">
        <v>0</v>
      </c>
      <c r="AB259" s="161">
        <v>0</v>
      </c>
      <c r="AC259" s="169"/>
      <c r="AD259" s="169"/>
      <c r="AE259" s="169"/>
      <c r="AF259" s="161">
        <v>0</v>
      </c>
      <c r="AG259" s="161">
        <v>0</v>
      </c>
      <c r="AH259" s="163"/>
      <c r="AJ259" s="164">
        <v>0</v>
      </c>
      <c r="AK259" s="164">
        <v>0</v>
      </c>
      <c r="AL259" s="164"/>
      <c r="AM259" s="165">
        <f>IFERROR(VLOOKUP(A259,[4]rptBudgetaryBudgetCrossOrganiza!$A$384:$O$794,13,FALSE),"0")</f>
        <v>0</v>
      </c>
      <c r="AN259" s="170"/>
      <c r="AO259" s="170"/>
      <c r="AP259" s="171"/>
      <c r="AQ259" s="164"/>
      <c r="AR259" s="166"/>
      <c r="AS259" s="205"/>
      <c r="AT259" s="172"/>
      <c r="AU259" s="173"/>
      <c r="AV259" s="174"/>
      <c r="AW259" s="174"/>
      <c r="AX259" s="174"/>
      <c r="AY259" s="174"/>
      <c r="AZ259" s="174"/>
      <c r="BA259" s="174"/>
      <c r="BB259" s="176"/>
    </row>
    <row r="260" spans="1:54" hidden="1" x14ac:dyDescent="0.25">
      <c r="A260" s="120" t="s">
        <v>1750</v>
      </c>
      <c r="B260" s="177" t="s">
        <v>1442</v>
      </c>
      <c r="C260" s="156" t="str">
        <f t="shared" si="25"/>
        <v>100.11</v>
      </c>
      <c r="D260" s="156" t="str">
        <f t="shared" si="26"/>
        <v>230</v>
      </c>
      <c r="E260" s="157" t="str">
        <f t="shared" si="27"/>
        <v>6100.02</v>
      </c>
      <c r="F260" s="157">
        <f>VLOOKUP(E260,'Projections Cheat Sheet'!$A$3:$B$536,2,FALSE)</f>
        <v>6</v>
      </c>
      <c r="G260" s="157" t="str">
        <f>VLOOKUP(F260,'Projections Cheat Sheet'!$B$8:$C$196,2,FALSE)</f>
        <v>Zero</v>
      </c>
      <c r="H260" s="157" t="s">
        <v>1920</v>
      </c>
      <c r="I260" s="179">
        <f>IFERROR(VLOOKUP(A260,[3]rptBudgetaryBudgetCrossOrganiza!$A$2:$M$411,5,FALSE),"0")</f>
        <v>5000</v>
      </c>
      <c r="J260" s="179">
        <f>IFERROR(VLOOKUP(A260,[3]rptBudgetaryBudgetCrossOrganiza!$A$2:$M$411,7,FALSE),"0")</f>
        <v>2500</v>
      </c>
      <c r="K260" s="195"/>
      <c r="L260" s="179"/>
      <c r="M260" s="179"/>
      <c r="N260" s="179">
        <f>IFERROR(VLOOKUP(A260,[3]rptBudgetaryBudgetCrossOrganiza!$A$2:$M$411,10,FALSE),"0")</f>
        <v>137.82</v>
      </c>
      <c r="O260" s="179">
        <v>137.82</v>
      </c>
      <c r="P260" s="158"/>
      <c r="R260" s="159">
        <v>0</v>
      </c>
      <c r="S260" s="159">
        <v>0</v>
      </c>
      <c r="T260" s="168"/>
      <c r="U260" s="168"/>
      <c r="V260" s="168"/>
      <c r="W260" s="159">
        <v>0</v>
      </c>
      <c r="X260" s="159">
        <v>0</v>
      </c>
      <c r="Y260" s="160"/>
      <c r="AA260" s="161">
        <v>0</v>
      </c>
      <c r="AB260" s="161">
        <v>0</v>
      </c>
      <c r="AC260" s="169"/>
      <c r="AD260" s="169"/>
      <c r="AE260" s="169"/>
      <c r="AF260" s="161">
        <v>0</v>
      </c>
      <c r="AG260" s="161">
        <v>0</v>
      </c>
      <c r="AH260" s="163"/>
      <c r="AJ260" s="164">
        <v>0</v>
      </c>
      <c r="AK260" s="164">
        <v>0</v>
      </c>
      <c r="AL260" s="164"/>
      <c r="AM260" s="165">
        <f>IFERROR(VLOOKUP(A260,[4]rptBudgetaryBudgetCrossOrganiza!$A$384:$O$794,13,FALSE),"0")</f>
        <v>0</v>
      </c>
      <c r="AN260" s="170"/>
      <c r="AO260" s="170"/>
      <c r="AP260" s="171"/>
      <c r="AQ260" s="164"/>
      <c r="AR260" s="166"/>
      <c r="AS260" s="209"/>
      <c r="AT260" s="172"/>
      <c r="AU260" s="173"/>
      <c r="AV260" s="174"/>
      <c r="AW260" s="174"/>
      <c r="AX260" s="174"/>
      <c r="AY260" s="174"/>
      <c r="AZ260" s="174"/>
      <c r="BA260" s="174"/>
      <c r="BB260" s="176"/>
    </row>
    <row r="261" spans="1:54" hidden="1" x14ac:dyDescent="0.25">
      <c r="A261" s="120" t="s">
        <v>1754</v>
      </c>
      <c r="B261" s="177" t="s">
        <v>1443</v>
      </c>
      <c r="C261" s="156" t="str">
        <f t="shared" ref="C261:C324" si="37">LEFT(A261,6)</f>
        <v>100.11</v>
      </c>
      <c r="D261" s="156" t="str">
        <f t="shared" ref="D261:D324" si="38">MID(A261,11,3)</f>
        <v>230</v>
      </c>
      <c r="E261" s="157" t="str">
        <f t="shared" ref="E261:E324" si="39">RIGHT(A261,7)</f>
        <v>6100.03</v>
      </c>
      <c r="F261" s="157">
        <f>VLOOKUP(E261,'Projections Cheat Sheet'!$A$3:$B$536,2,FALSE)</f>
        <v>6</v>
      </c>
      <c r="G261" s="157" t="str">
        <f>VLOOKUP(F261,'Projections Cheat Sheet'!$B$8:$C$196,2,FALSE)</f>
        <v>Zero</v>
      </c>
      <c r="H261" s="157" t="s">
        <v>1920</v>
      </c>
      <c r="I261" s="179">
        <f>IFERROR(VLOOKUP(A261,[3]rptBudgetaryBudgetCrossOrganiza!$A$2:$M$411,5,FALSE),"0")</f>
        <v>60000</v>
      </c>
      <c r="J261" s="179">
        <f>IFERROR(VLOOKUP(A261,[3]rptBudgetaryBudgetCrossOrganiza!$A$2:$M$411,7,FALSE),"0")</f>
        <v>60000</v>
      </c>
      <c r="K261" s="195"/>
      <c r="L261" s="179"/>
      <c r="M261" s="179"/>
      <c r="N261" s="179">
        <f>IFERROR(VLOOKUP(A261,[3]rptBudgetaryBudgetCrossOrganiza!$A$2:$M$411,10,FALSE),"0")</f>
        <v>54316.95</v>
      </c>
      <c r="O261" s="179">
        <v>54316.95</v>
      </c>
      <c r="P261" s="158"/>
      <c r="R261" s="159">
        <v>60000</v>
      </c>
      <c r="S261" s="159">
        <v>60000</v>
      </c>
      <c r="T261" s="168"/>
      <c r="U261" s="168"/>
      <c r="V261" s="168"/>
      <c r="W261" s="159">
        <v>59278.95</v>
      </c>
      <c r="X261" s="159">
        <v>59278.95</v>
      </c>
      <c r="Y261" s="160"/>
      <c r="AA261" s="161">
        <v>61500</v>
      </c>
      <c r="AB261" s="161">
        <v>61500</v>
      </c>
      <c r="AC261" s="169"/>
      <c r="AD261" s="169"/>
      <c r="AE261" s="169"/>
      <c r="AF261" s="161">
        <v>64900.31</v>
      </c>
      <c r="AG261" s="161">
        <v>64900.31</v>
      </c>
      <c r="AH261" s="163"/>
      <c r="AJ261" s="164">
        <v>61500</v>
      </c>
      <c r="AK261" s="164">
        <v>61500</v>
      </c>
      <c r="AL261" s="164">
        <v>65000</v>
      </c>
      <c r="AM261" s="165">
        <f>IFERROR(VLOOKUP(A261,[4]rptBudgetaryBudgetCrossOrganiza!$A$384:$O$794,13,FALSE),"0")</f>
        <v>7741.52</v>
      </c>
      <c r="AN261" s="170"/>
      <c r="AO261" s="170"/>
      <c r="AP261" s="171"/>
      <c r="AQ261" s="164"/>
      <c r="AR261" s="166"/>
      <c r="AS261" s="209" t="s">
        <v>1953</v>
      </c>
      <c r="AT261" s="172"/>
      <c r="AU261" s="173"/>
      <c r="AV261" s="174"/>
      <c r="AW261" s="174"/>
      <c r="AX261" s="174"/>
      <c r="AY261" s="174"/>
      <c r="AZ261" s="174"/>
      <c r="BA261" s="174"/>
      <c r="BB261" s="176"/>
    </row>
    <row r="262" spans="1:54" hidden="1" x14ac:dyDescent="0.25">
      <c r="A262" s="120" t="s">
        <v>1758</v>
      </c>
      <c r="B262" s="177" t="s">
        <v>1445</v>
      </c>
      <c r="C262" s="156" t="str">
        <f t="shared" si="37"/>
        <v>100.11</v>
      </c>
      <c r="D262" s="156" t="str">
        <f t="shared" si="38"/>
        <v>230</v>
      </c>
      <c r="E262" s="157" t="str">
        <f t="shared" si="39"/>
        <v>6200.01</v>
      </c>
      <c r="F262" s="157">
        <f>VLOOKUP(E262,'Projections Cheat Sheet'!$A$3:$B$536,2,FALSE)</f>
        <v>6</v>
      </c>
      <c r="G262" s="157" t="str">
        <f>VLOOKUP(F262,'Projections Cheat Sheet'!$B$8:$C$196,2,FALSE)</f>
        <v>Zero</v>
      </c>
      <c r="H262" s="157" t="s">
        <v>1920</v>
      </c>
      <c r="I262" s="179">
        <f>IFERROR(VLOOKUP(A262,[3]rptBudgetaryBudgetCrossOrganiza!$A$2:$M$411,5,FALSE),"0")</f>
        <v>0</v>
      </c>
      <c r="J262" s="179">
        <f>IFERROR(VLOOKUP(A262,[3]rptBudgetaryBudgetCrossOrganiza!$A$2:$M$411,7,FALSE),"0")</f>
        <v>0</v>
      </c>
      <c r="K262" s="195"/>
      <c r="L262" s="179"/>
      <c r="M262" s="179"/>
      <c r="N262" s="179">
        <f>IFERROR(VLOOKUP(A262,[3]rptBudgetaryBudgetCrossOrganiza!$A$2:$M$411,10,FALSE),"0")</f>
        <v>0</v>
      </c>
      <c r="O262" s="179">
        <v>0</v>
      </c>
      <c r="P262" s="158"/>
      <c r="R262" s="159">
        <v>0</v>
      </c>
      <c r="S262" s="159">
        <v>0</v>
      </c>
      <c r="T262" s="168"/>
      <c r="U262" s="168"/>
      <c r="V262" s="168"/>
      <c r="W262" s="159">
        <v>0</v>
      </c>
      <c r="X262" s="159">
        <v>0</v>
      </c>
      <c r="Y262" s="160"/>
      <c r="AA262" s="161">
        <v>0</v>
      </c>
      <c r="AB262" s="161">
        <v>0</v>
      </c>
      <c r="AC262" s="169"/>
      <c r="AD262" s="169"/>
      <c r="AE262" s="169"/>
      <c r="AF262" s="161">
        <v>0</v>
      </c>
      <c r="AG262" s="161">
        <v>0</v>
      </c>
      <c r="AH262" s="163"/>
      <c r="AJ262" s="164">
        <v>0</v>
      </c>
      <c r="AK262" s="164">
        <v>0</v>
      </c>
      <c r="AL262" s="164"/>
      <c r="AM262" s="165">
        <f>IFERROR(VLOOKUP(A262,[4]rptBudgetaryBudgetCrossOrganiza!$A$384:$O$794,13,FALSE),"0")</f>
        <v>0</v>
      </c>
      <c r="AN262" s="170"/>
      <c r="AO262" s="170"/>
      <c r="AP262" s="171"/>
      <c r="AQ262" s="164"/>
      <c r="AR262" s="166"/>
      <c r="AS262" s="209"/>
      <c r="AT262" s="172"/>
      <c r="AU262" s="173"/>
      <c r="AV262" s="174"/>
      <c r="AW262" s="174"/>
      <c r="AX262" s="174"/>
      <c r="AY262" s="174"/>
      <c r="AZ262" s="174"/>
      <c r="BA262" s="174"/>
      <c r="BB262" s="176"/>
    </row>
    <row r="263" spans="1:54" hidden="1" x14ac:dyDescent="0.25">
      <c r="A263" s="120" t="s">
        <v>1766</v>
      </c>
      <c r="B263" s="177" t="s">
        <v>1446</v>
      </c>
      <c r="C263" s="156" t="str">
        <f t="shared" si="37"/>
        <v>100.11</v>
      </c>
      <c r="D263" s="156" t="str">
        <f t="shared" si="38"/>
        <v>230</v>
      </c>
      <c r="E263" s="157" t="str">
        <f t="shared" si="39"/>
        <v>6200.02</v>
      </c>
      <c r="F263" s="157">
        <f>VLOOKUP(E263,'Projections Cheat Sheet'!$A$3:$B$536,2,FALSE)</f>
        <v>6</v>
      </c>
      <c r="G263" s="157" t="str">
        <f>VLOOKUP(F263,'Projections Cheat Sheet'!$B$8:$C$196,2,FALSE)</f>
        <v>Zero</v>
      </c>
      <c r="H263" s="157" t="s">
        <v>1920</v>
      </c>
      <c r="I263" s="179">
        <f>IFERROR(VLOOKUP(A263,[3]rptBudgetaryBudgetCrossOrganiza!$A$2:$M$411,5,FALSE),"0")</f>
        <v>0</v>
      </c>
      <c r="J263" s="179">
        <f>IFERROR(VLOOKUP(A263,[3]rptBudgetaryBudgetCrossOrganiza!$A$2:$M$411,7,FALSE),"0")</f>
        <v>0</v>
      </c>
      <c r="K263" s="195"/>
      <c r="L263" s="179"/>
      <c r="M263" s="179"/>
      <c r="N263" s="179">
        <f>IFERROR(VLOOKUP(A263,[3]rptBudgetaryBudgetCrossOrganiza!$A$2:$M$411,10,FALSE),"0")</f>
        <v>0</v>
      </c>
      <c r="O263" s="179">
        <v>0</v>
      </c>
      <c r="P263" s="158"/>
      <c r="R263" s="159">
        <v>0</v>
      </c>
      <c r="S263" s="159">
        <v>0</v>
      </c>
      <c r="T263" s="168"/>
      <c r="U263" s="168"/>
      <c r="V263" s="168"/>
      <c r="W263" s="159">
        <v>0</v>
      </c>
      <c r="X263" s="159">
        <v>0</v>
      </c>
      <c r="Y263" s="160"/>
      <c r="AA263" s="161">
        <v>0</v>
      </c>
      <c r="AB263" s="161">
        <v>0</v>
      </c>
      <c r="AC263" s="169"/>
      <c r="AD263" s="169"/>
      <c r="AE263" s="169"/>
      <c r="AF263" s="161">
        <v>0</v>
      </c>
      <c r="AG263" s="161">
        <v>0</v>
      </c>
      <c r="AH263" s="163"/>
      <c r="AJ263" s="164">
        <v>0</v>
      </c>
      <c r="AK263" s="164">
        <v>0</v>
      </c>
      <c r="AL263" s="164"/>
      <c r="AM263" s="165">
        <f>IFERROR(VLOOKUP(A263,[4]rptBudgetaryBudgetCrossOrganiza!$A$384:$O$794,13,FALSE),"0")</f>
        <v>0</v>
      </c>
      <c r="AN263" s="170"/>
      <c r="AO263" s="170"/>
      <c r="AP263" s="171"/>
      <c r="AQ263" s="164"/>
      <c r="AR263" s="166"/>
      <c r="AS263" s="209"/>
      <c r="AT263" s="172"/>
      <c r="AU263" s="173"/>
      <c r="AV263" s="174"/>
      <c r="AW263" s="174"/>
      <c r="AX263" s="174"/>
      <c r="AY263" s="174"/>
      <c r="AZ263" s="174"/>
      <c r="BA263" s="174"/>
      <c r="BB263" s="176"/>
    </row>
    <row r="264" spans="1:54" hidden="1" x14ac:dyDescent="0.25">
      <c r="A264" s="120" t="s">
        <v>1782</v>
      </c>
      <c r="B264" s="177" t="s">
        <v>1450</v>
      </c>
      <c r="C264" s="156" t="str">
        <f t="shared" si="37"/>
        <v>100.11</v>
      </c>
      <c r="D264" s="156" t="str">
        <f t="shared" si="38"/>
        <v>230</v>
      </c>
      <c r="E264" s="157" t="str">
        <f t="shared" si="39"/>
        <v>6200.08</v>
      </c>
      <c r="F264" s="157">
        <f>VLOOKUP(E264,'Projections Cheat Sheet'!$A$3:$B$536,2,FALSE)</f>
        <v>6</v>
      </c>
      <c r="G264" s="157" t="str">
        <f>VLOOKUP(F264,'Projections Cheat Sheet'!$B$8:$C$196,2,FALSE)</f>
        <v>Zero</v>
      </c>
      <c r="H264" s="157" t="s">
        <v>1920</v>
      </c>
      <c r="I264" s="179">
        <f>IFERROR(VLOOKUP(A264,[3]rptBudgetaryBudgetCrossOrganiza!$A$2:$M$411,5,FALSE),"0")</f>
        <v>0</v>
      </c>
      <c r="J264" s="179">
        <f>IFERROR(VLOOKUP(A264,[3]rptBudgetaryBudgetCrossOrganiza!$A$2:$M$411,7,FALSE),"0")</f>
        <v>0</v>
      </c>
      <c r="K264" s="195"/>
      <c r="L264" s="179"/>
      <c r="M264" s="179"/>
      <c r="N264" s="179">
        <f>IFERROR(VLOOKUP(A264,[3]rptBudgetaryBudgetCrossOrganiza!$A$2:$M$411,10,FALSE),"0")</f>
        <v>0</v>
      </c>
      <c r="O264" s="179">
        <v>0</v>
      </c>
      <c r="P264" s="158"/>
      <c r="R264" s="159">
        <v>0</v>
      </c>
      <c r="S264" s="159">
        <v>0</v>
      </c>
      <c r="T264" s="168"/>
      <c r="U264" s="168"/>
      <c r="V264" s="168"/>
      <c r="W264" s="159">
        <v>0</v>
      </c>
      <c r="X264" s="159">
        <v>0</v>
      </c>
      <c r="Y264" s="160"/>
      <c r="AA264" s="161">
        <v>0</v>
      </c>
      <c r="AB264" s="161">
        <v>0</v>
      </c>
      <c r="AC264" s="169"/>
      <c r="AD264" s="169"/>
      <c r="AE264" s="169"/>
      <c r="AF264" s="161">
        <v>0</v>
      </c>
      <c r="AG264" s="161">
        <v>0</v>
      </c>
      <c r="AH264" s="163"/>
      <c r="AJ264" s="164">
        <v>0</v>
      </c>
      <c r="AK264" s="164">
        <v>0</v>
      </c>
      <c r="AL264" s="164"/>
      <c r="AM264" s="165">
        <f>IFERROR(VLOOKUP(A264,[4]rptBudgetaryBudgetCrossOrganiza!$A$384:$O$794,13,FALSE),"0")</f>
        <v>0</v>
      </c>
      <c r="AN264" s="170"/>
      <c r="AO264" s="170"/>
      <c r="AP264" s="171"/>
      <c r="AQ264" s="164"/>
      <c r="AR264" s="166"/>
      <c r="AS264" s="209"/>
      <c r="AT264" s="172"/>
      <c r="AU264" s="173"/>
      <c r="AV264" s="174"/>
      <c r="AW264" s="174"/>
      <c r="AX264" s="174"/>
      <c r="AY264" s="174"/>
      <c r="AZ264" s="174"/>
      <c r="BA264" s="174"/>
      <c r="BB264" s="176"/>
    </row>
    <row r="265" spans="1:54" hidden="1" x14ac:dyDescent="0.25">
      <c r="A265" s="120" t="s">
        <v>1787</v>
      </c>
      <c r="B265" s="177" t="s">
        <v>1451</v>
      </c>
      <c r="C265" s="156" t="str">
        <f t="shared" si="37"/>
        <v>100.11</v>
      </c>
      <c r="D265" s="156" t="str">
        <f t="shared" si="38"/>
        <v>230</v>
      </c>
      <c r="E265" s="157" t="str">
        <f t="shared" si="39"/>
        <v>6200.09</v>
      </c>
      <c r="F265" s="157">
        <f>VLOOKUP(E265,'Projections Cheat Sheet'!$A$3:$B$536,2,FALSE)</f>
        <v>6</v>
      </c>
      <c r="G265" s="157" t="str">
        <f>VLOOKUP(F265,'Projections Cheat Sheet'!$B$8:$C$196,2,FALSE)</f>
        <v>Zero</v>
      </c>
      <c r="H265" s="157" t="s">
        <v>1920</v>
      </c>
      <c r="I265" s="179">
        <f>IFERROR(VLOOKUP(A265,[3]rptBudgetaryBudgetCrossOrganiza!$A$2:$M$411,5,FALSE),"0")</f>
        <v>0</v>
      </c>
      <c r="J265" s="179">
        <f>IFERROR(VLOOKUP(A265,[3]rptBudgetaryBudgetCrossOrganiza!$A$2:$M$411,7,FALSE),"0")</f>
        <v>0</v>
      </c>
      <c r="K265" s="195"/>
      <c r="L265" s="179"/>
      <c r="M265" s="179"/>
      <c r="N265" s="179">
        <f>IFERROR(VLOOKUP(A265,[3]rptBudgetaryBudgetCrossOrganiza!$A$2:$M$411,10,FALSE),"0")</f>
        <v>0</v>
      </c>
      <c r="O265" s="179">
        <v>0</v>
      </c>
      <c r="P265" s="158"/>
      <c r="R265" s="159">
        <v>0</v>
      </c>
      <c r="S265" s="159">
        <v>0</v>
      </c>
      <c r="T265" s="168"/>
      <c r="U265" s="168"/>
      <c r="V265" s="168"/>
      <c r="W265" s="159">
        <v>0</v>
      </c>
      <c r="X265" s="159">
        <v>0</v>
      </c>
      <c r="Y265" s="160"/>
      <c r="AA265" s="161">
        <v>0</v>
      </c>
      <c r="AB265" s="161">
        <v>0</v>
      </c>
      <c r="AC265" s="169"/>
      <c r="AD265" s="169"/>
      <c r="AE265" s="169"/>
      <c r="AF265" s="161">
        <v>0</v>
      </c>
      <c r="AG265" s="161">
        <v>0</v>
      </c>
      <c r="AH265" s="163"/>
      <c r="AJ265" s="164">
        <v>0</v>
      </c>
      <c r="AK265" s="164">
        <v>0</v>
      </c>
      <c r="AL265" s="164"/>
      <c r="AM265" s="165">
        <f>IFERROR(VLOOKUP(A265,[4]rptBudgetaryBudgetCrossOrganiza!$A$384:$O$794,13,FALSE),"0")</f>
        <v>0</v>
      </c>
      <c r="AN265" s="170"/>
      <c r="AO265" s="170"/>
      <c r="AP265" s="171"/>
      <c r="AQ265" s="164"/>
      <c r="AR265" s="166"/>
      <c r="AS265" s="209"/>
      <c r="AT265" s="172"/>
      <c r="AU265" s="173"/>
      <c r="AV265" s="174"/>
      <c r="AW265" s="174"/>
      <c r="AX265" s="174"/>
      <c r="AY265" s="174"/>
      <c r="AZ265" s="174"/>
      <c r="BA265" s="174"/>
      <c r="BB265" s="176"/>
    </row>
    <row r="266" spans="1:54" hidden="1" x14ac:dyDescent="0.25">
      <c r="A266" s="120" t="s">
        <v>1835</v>
      </c>
      <c r="B266" s="177" t="s">
        <v>1474</v>
      </c>
      <c r="C266" s="156" t="str">
        <f t="shared" si="37"/>
        <v>100.11</v>
      </c>
      <c r="D266" s="156" t="str">
        <f t="shared" si="38"/>
        <v>230</v>
      </c>
      <c r="E266" s="157" t="str">
        <f t="shared" si="39"/>
        <v>6350.03</v>
      </c>
      <c r="F266" s="157">
        <f>VLOOKUP(E266,'Projections Cheat Sheet'!$A$3:$B$536,2,FALSE)</f>
        <v>6</v>
      </c>
      <c r="G266" s="157" t="str">
        <f>VLOOKUP(F266,'Projections Cheat Sheet'!$B$8:$C$196,2,FALSE)</f>
        <v>Zero</v>
      </c>
      <c r="H266" s="157" t="s">
        <v>1920</v>
      </c>
      <c r="I266" s="179">
        <f>IFERROR(VLOOKUP(A266,[3]rptBudgetaryBudgetCrossOrganiza!$A$2:$M$411,5,FALSE),"0")</f>
        <v>52000</v>
      </c>
      <c r="J266" s="179">
        <f>IFERROR(VLOOKUP(A266,[3]rptBudgetaryBudgetCrossOrganiza!$A$2:$M$411,7,FALSE),"0")</f>
        <v>57000</v>
      </c>
      <c r="K266" s="195"/>
      <c r="L266" s="179"/>
      <c r="M266" s="179"/>
      <c r="N266" s="179">
        <f>IFERROR(VLOOKUP(A266,[3]rptBudgetaryBudgetCrossOrganiza!$A$2:$M$411,10,FALSE),"0")</f>
        <v>56339.05</v>
      </c>
      <c r="O266" s="179">
        <v>56339.05</v>
      </c>
      <c r="P266" s="158"/>
      <c r="R266" s="159">
        <v>57000</v>
      </c>
      <c r="S266" s="159">
        <v>57000</v>
      </c>
      <c r="T266" s="168"/>
      <c r="U266" s="168"/>
      <c r="V266" s="168"/>
      <c r="W266" s="159">
        <v>52255.839999999997</v>
      </c>
      <c r="X266" s="159">
        <v>52255.839999999997</v>
      </c>
      <c r="Y266" s="160"/>
      <c r="AA266" s="161">
        <v>60000</v>
      </c>
      <c r="AB266" s="161">
        <v>60000</v>
      </c>
      <c r="AC266" s="169"/>
      <c r="AD266" s="169"/>
      <c r="AE266" s="169"/>
      <c r="AF266" s="161">
        <v>68458.75</v>
      </c>
      <c r="AG266" s="161">
        <v>68458.75</v>
      </c>
      <c r="AH266" s="163"/>
      <c r="AJ266" s="164">
        <v>60000</v>
      </c>
      <c r="AK266" s="164">
        <v>60000</v>
      </c>
      <c r="AL266" s="164">
        <v>70000</v>
      </c>
      <c r="AM266" s="165">
        <f>IFERROR(VLOOKUP(A266,[4]rptBudgetaryBudgetCrossOrganiza!$A$384:$O$794,13,FALSE),"0")</f>
        <v>292.20999999999998</v>
      </c>
      <c r="AN266" s="170"/>
      <c r="AO266" s="170"/>
      <c r="AP266" s="171"/>
      <c r="AQ266" s="164"/>
      <c r="AR266" s="166"/>
      <c r="AS266" s="209" t="s">
        <v>1954</v>
      </c>
      <c r="AT266" s="172"/>
      <c r="AU266" s="173"/>
      <c r="AV266" s="174"/>
      <c r="AW266" s="174"/>
      <c r="AX266" s="174"/>
      <c r="AY266" s="174"/>
      <c r="AZ266" s="174"/>
      <c r="BA266" s="174"/>
      <c r="BB266" s="176"/>
    </row>
    <row r="267" spans="1:54" hidden="1" x14ac:dyDescent="0.25">
      <c r="A267" s="120" t="s">
        <v>1862</v>
      </c>
      <c r="B267" s="177" t="s">
        <v>1485</v>
      </c>
      <c r="C267" s="156" t="str">
        <f t="shared" si="37"/>
        <v>100.11</v>
      </c>
      <c r="D267" s="156" t="str">
        <f t="shared" si="38"/>
        <v>230</v>
      </c>
      <c r="E267" s="157" t="str">
        <f t="shared" si="39"/>
        <v>6600.01</v>
      </c>
      <c r="F267" s="157">
        <f>VLOOKUP(E267,'Projections Cheat Sheet'!$A$3:$B$536,2,FALSE)</f>
        <v>6</v>
      </c>
      <c r="G267" s="157" t="str">
        <f>VLOOKUP(F267,'Projections Cheat Sheet'!$B$8:$C$196,2,FALSE)</f>
        <v>Zero</v>
      </c>
      <c r="H267" s="157" t="s">
        <v>1920</v>
      </c>
      <c r="I267" s="179">
        <f>IFERROR(VLOOKUP(A267,[3]rptBudgetaryBudgetCrossOrganiza!$A$2:$M$411,5,FALSE),"0")</f>
        <v>0</v>
      </c>
      <c r="J267" s="179">
        <f>IFERROR(VLOOKUP(A267,[3]rptBudgetaryBudgetCrossOrganiza!$A$2:$M$411,7,FALSE),"0")</f>
        <v>0</v>
      </c>
      <c r="K267" s="195"/>
      <c r="L267" s="179"/>
      <c r="M267" s="179"/>
      <c r="N267" s="179">
        <f>IFERROR(VLOOKUP(A267,[3]rptBudgetaryBudgetCrossOrganiza!$A$2:$M$411,10,FALSE),"0")</f>
        <v>0</v>
      </c>
      <c r="O267" s="179">
        <v>0</v>
      </c>
      <c r="P267" s="158"/>
      <c r="R267" s="159">
        <v>0</v>
      </c>
      <c r="S267" s="159">
        <v>0</v>
      </c>
      <c r="T267" s="168"/>
      <c r="U267" s="168"/>
      <c r="V267" s="168"/>
      <c r="W267" s="159">
        <v>0</v>
      </c>
      <c r="X267" s="159">
        <v>0</v>
      </c>
      <c r="Y267" s="160"/>
      <c r="AA267" s="161">
        <v>0</v>
      </c>
      <c r="AB267" s="161">
        <v>0</v>
      </c>
      <c r="AC267" s="169"/>
      <c r="AD267" s="169"/>
      <c r="AE267" s="169"/>
      <c r="AF267" s="161">
        <v>0</v>
      </c>
      <c r="AG267" s="161">
        <v>0</v>
      </c>
      <c r="AH267" s="163"/>
      <c r="AJ267" s="164">
        <v>0</v>
      </c>
      <c r="AK267" s="164">
        <v>0</v>
      </c>
      <c r="AL267" s="164"/>
      <c r="AM267" s="165">
        <f>IFERROR(VLOOKUP(A267,[4]rptBudgetaryBudgetCrossOrganiza!$A$384:$O$794,13,FALSE),"0")</f>
        <v>0</v>
      </c>
      <c r="AN267" s="170"/>
      <c r="AO267" s="170"/>
      <c r="AP267" s="171"/>
      <c r="AQ267" s="164"/>
      <c r="AR267" s="166"/>
      <c r="AS267" s="209"/>
      <c r="AT267" s="172"/>
      <c r="AU267" s="173"/>
      <c r="AV267" s="174"/>
      <c r="AW267" s="174"/>
      <c r="AX267" s="174"/>
      <c r="AY267" s="174"/>
      <c r="AZ267" s="174"/>
      <c r="BA267" s="174"/>
      <c r="BB267" s="176"/>
    </row>
    <row r="268" spans="1:54" hidden="1" x14ac:dyDescent="0.25">
      <c r="A268" s="120" t="s">
        <v>1870</v>
      </c>
      <c r="B268" s="177" t="s">
        <v>1487</v>
      </c>
      <c r="C268" s="156" t="str">
        <f t="shared" si="37"/>
        <v>100.11</v>
      </c>
      <c r="D268" s="156" t="str">
        <f t="shared" si="38"/>
        <v>230</v>
      </c>
      <c r="E268" s="157" t="str">
        <f t="shared" si="39"/>
        <v>6600.03</v>
      </c>
      <c r="F268" s="157">
        <f>VLOOKUP(E268,'Projections Cheat Sheet'!$A$3:$B$536,2,FALSE)</f>
        <v>6</v>
      </c>
      <c r="G268" s="157" t="str">
        <f>VLOOKUP(F268,'Projections Cheat Sheet'!$B$8:$C$196,2,FALSE)</f>
        <v>Zero</v>
      </c>
      <c r="H268" s="157" t="s">
        <v>1920</v>
      </c>
      <c r="I268" s="179">
        <f>IFERROR(VLOOKUP(A268,[3]rptBudgetaryBudgetCrossOrganiza!$A$2:$M$411,5,FALSE),"0")</f>
        <v>0</v>
      </c>
      <c r="J268" s="179">
        <f>IFERROR(VLOOKUP(A268,[3]rptBudgetaryBudgetCrossOrganiza!$A$2:$M$411,7,FALSE),"0")</f>
        <v>0</v>
      </c>
      <c r="K268" s="195"/>
      <c r="L268" s="179"/>
      <c r="M268" s="179"/>
      <c r="N268" s="179">
        <f>IFERROR(VLOOKUP(A268,[3]rptBudgetaryBudgetCrossOrganiza!$A$2:$M$411,10,FALSE),"0")</f>
        <v>0</v>
      </c>
      <c r="O268" s="179">
        <v>0</v>
      </c>
      <c r="P268" s="158"/>
      <c r="R268" s="159">
        <v>0</v>
      </c>
      <c r="S268" s="159">
        <v>0</v>
      </c>
      <c r="T268" s="168"/>
      <c r="U268" s="168"/>
      <c r="V268" s="168"/>
      <c r="W268" s="159">
        <v>0</v>
      </c>
      <c r="X268" s="159">
        <v>0</v>
      </c>
      <c r="Y268" s="160"/>
      <c r="AA268" s="161">
        <v>0</v>
      </c>
      <c r="AB268" s="161">
        <v>0</v>
      </c>
      <c r="AC268" s="169"/>
      <c r="AD268" s="169"/>
      <c r="AE268" s="169"/>
      <c r="AF268" s="161">
        <v>0</v>
      </c>
      <c r="AG268" s="161">
        <v>0</v>
      </c>
      <c r="AH268" s="163"/>
      <c r="AJ268" s="164">
        <v>0</v>
      </c>
      <c r="AK268" s="164">
        <v>0</v>
      </c>
      <c r="AL268" s="164"/>
      <c r="AM268" s="165">
        <f>IFERROR(VLOOKUP(A268,[4]rptBudgetaryBudgetCrossOrganiza!$A$384:$O$794,13,FALSE),"0")</f>
        <v>0</v>
      </c>
      <c r="AN268" s="170"/>
      <c r="AO268" s="170"/>
      <c r="AP268" s="171"/>
      <c r="AQ268" s="164"/>
      <c r="AR268" s="166"/>
      <c r="AS268" s="209"/>
      <c r="AT268" s="172"/>
      <c r="AU268" s="173"/>
      <c r="AV268" s="174"/>
      <c r="AW268" s="174"/>
      <c r="AX268" s="174"/>
      <c r="AY268" s="174"/>
      <c r="AZ268" s="174"/>
      <c r="BA268" s="174"/>
      <c r="BB268" s="176"/>
    </row>
    <row r="269" spans="1:54" hidden="1" x14ac:dyDescent="0.25">
      <c r="A269" s="120" t="s">
        <v>1875</v>
      </c>
      <c r="B269" s="177" t="s">
        <v>1488</v>
      </c>
      <c r="C269" s="156" t="str">
        <f t="shared" si="37"/>
        <v>100.11</v>
      </c>
      <c r="D269" s="156" t="str">
        <f t="shared" si="38"/>
        <v>230</v>
      </c>
      <c r="E269" s="157" t="str">
        <f t="shared" si="39"/>
        <v>6600.04</v>
      </c>
      <c r="F269" s="157">
        <f>VLOOKUP(E269,'Projections Cheat Sheet'!$A$3:$B$536,2,FALSE)</f>
        <v>6</v>
      </c>
      <c r="G269" s="157" t="str">
        <f>VLOOKUP(F269,'Projections Cheat Sheet'!$B$8:$C$196,2,FALSE)</f>
        <v>Zero</v>
      </c>
      <c r="H269" s="157" t="s">
        <v>1920</v>
      </c>
      <c r="I269" s="179">
        <f>IFERROR(VLOOKUP(A269,[3]rptBudgetaryBudgetCrossOrganiza!$A$2:$M$411,5,FALSE),"0")</f>
        <v>0</v>
      </c>
      <c r="J269" s="179">
        <f>IFERROR(VLOOKUP(A269,[3]rptBudgetaryBudgetCrossOrganiza!$A$2:$M$411,7,FALSE),"0")</f>
        <v>0</v>
      </c>
      <c r="K269" s="195"/>
      <c r="L269" s="179"/>
      <c r="M269" s="179"/>
      <c r="N269" s="179">
        <f>IFERROR(VLOOKUP(A269,[3]rptBudgetaryBudgetCrossOrganiza!$A$2:$M$411,10,FALSE),"0")</f>
        <v>0</v>
      </c>
      <c r="O269" s="179">
        <v>0</v>
      </c>
      <c r="P269" s="158"/>
      <c r="R269" s="159">
        <v>0</v>
      </c>
      <c r="S269" s="159">
        <v>0</v>
      </c>
      <c r="T269" s="168"/>
      <c r="U269" s="168"/>
      <c r="V269" s="168"/>
      <c r="W269" s="159">
        <v>0</v>
      </c>
      <c r="X269" s="159">
        <v>0</v>
      </c>
      <c r="Y269" s="160"/>
      <c r="AA269" s="161">
        <v>0</v>
      </c>
      <c r="AB269" s="161">
        <v>0</v>
      </c>
      <c r="AC269" s="169"/>
      <c r="AD269" s="169"/>
      <c r="AE269" s="169"/>
      <c r="AF269" s="161">
        <v>0</v>
      </c>
      <c r="AG269" s="161">
        <v>0</v>
      </c>
      <c r="AH269" s="163"/>
      <c r="AJ269" s="164">
        <v>0</v>
      </c>
      <c r="AK269" s="164">
        <v>0</v>
      </c>
      <c r="AL269" s="164"/>
      <c r="AM269" s="165">
        <f>IFERROR(VLOOKUP(A269,[4]rptBudgetaryBudgetCrossOrganiza!$A$384:$O$794,13,FALSE),"0")</f>
        <v>0</v>
      </c>
      <c r="AN269" s="170"/>
      <c r="AO269" s="170"/>
      <c r="AP269" s="171"/>
      <c r="AQ269" s="164"/>
      <c r="AR269" s="166"/>
      <c r="AS269" s="209"/>
      <c r="AT269" s="172"/>
      <c r="AU269" s="173"/>
      <c r="AV269" s="174"/>
      <c r="AW269" s="174"/>
      <c r="AX269" s="174"/>
      <c r="AY269" s="174"/>
      <c r="AZ269" s="174"/>
      <c r="BA269" s="174"/>
      <c r="BB269" s="176"/>
    </row>
    <row r="270" spans="1:54" hidden="1" x14ac:dyDescent="0.25">
      <c r="A270" s="120" t="s">
        <v>1884</v>
      </c>
      <c r="B270" s="177" t="s">
        <v>1489</v>
      </c>
      <c r="C270" s="156" t="str">
        <f t="shared" si="37"/>
        <v>100.11</v>
      </c>
      <c r="D270" s="156" t="str">
        <f t="shared" si="38"/>
        <v>230</v>
      </c>
      <c r="E270" s="157" t="str">
        <f t="shared" si="39"/>
        <v>6600.07</v>
      </c>
      <c r="F270" s="157">
        <f>VLOOKUP(E270,'Projections Cheat Sheet'!$A$3:$B$536,2,FALSE)</f>
        <v>6</v>
      </c>
      <c r="G270" s="157" t="str">
        <f>VLOOKUP(F270,'Projections Cheat Sheet'!$B$8:$C$196,2,FALSE)</f>
        <v>Zero</v>
      </c>
      <c r="H270" s="157" t="s">
        <v>1920</v>
      </c>
      <c r="I270" s="179">
        <f>IFERROR(VLOOKUP(A270,[3]rptBudgetaryBudgetCrossOrganiza!$A$2:$M$411,5,FALSE),"0")</f>
        <v>0</v>
      </c>
      <c r="J270" s="179">
        <f>IFERROR(VLOOKUP(A270,[3]rptBudgetaryBudgetCrossOrganiza!$A$2:$M$411,7,FALSE),"0")</f>
        <v>0</v>
      </c>
      <c r="K270" s="195"/>
      <c r="L270" s="179"/>
      <c r="M270" s="179"/>
      <c r="N270" s="179">
        <f>IFERROR(VLOOKUP(A270,[3]rptBudgetaryBudgetCrossOrganiza!$A$2:$M$411,10,FALSE),"0")</f>
        <v>0</v>
      </c>
      <c r="O270" s="179">
        <v>0</v>
      </c>
      <c r="P270" s="158"/>
      <c r="R270" s="159">
        <v>0</v>
      </c>
      <c r="S270" s="159">
        <v>0</v>
      </c>
      <c r="T270" s="168"/>
      <c r="U270" s="168"/>
      <c r="V270" s="168"/>
      <c r="W270" s="159">
        <v>0</v>
      </c>
      <c r="X270" s="159">
        <v>0</v>
      </c>
      <c r="Y270" s="160"/>
      <c r="AA270" s="161">
        <v>0</v>
      </c>
      <c r="AB270" s="161">
        <v>0</v>
      </c>
      <c r="AC270" s="169"/>
      <c r="AD270" s="169"/>
      <c r="AE270" s="169"/>
      <c r="AF270" s="161">
        <v>0</v>
      </c>
      <c r="AG270" s="161">
        <v>0</v>
      </c>
      <c r="AH270" s="163"/>
      <c r="AJ270" s="164">
        <v>0</v>
      </c>
      <c r="AK270" s="164">
        <v>0</v>
      </c>
      <c r="AL270" s="164"/>
      <c r="AM270" s="165">
        <f>IFERROR(VLOOKUP(A270,[4]rptBudgetaryBudgetCrossOrganiza!$A$384:$O$794,13,FALSE),"0")</f>
        <v>0</v>
      </c>
      <c r="AN270" s="170"/>
      <c r="AO270" s="170"/>
      <c r="AP270" s="171"/>
      <c r="AQ270" s="164"/>
      <c r="AR270" s="166"/>
      <c r="AS270" s="209"/>
      <c r="AT270" s="172"/>
      <c r="AU270" s="173"/>
      <c r="AV270" s="174"/>
      <c r="AW270" s="174"/>
      <c r="AX270" s="174"/>
      <c r="AY270" s="174"/>
      <c r="AZ270" s="174"/>
      <c r="BA270" s="174"/>
      <c r="BB270" s="176"/>
    </row>
    <row r="271" spans="1:54" hidden="1" x14ac:dyDescent="0.25">
      <c r="A271" s="120" t="s">
        <v>1892</v>
      </c>
      <c r="B271" s="177" t="s">
        <v>1491</v>
      </c>
      <c r="C271" s="156" t="str">
        <f t="shared" si="37"/>
        <v>100.11</v>
      </c>
      <c r="D271" s="156" t="str">
        <f t="shared" si="38"/>
        <v>230</v>
      </c>
      <c r="E271" s="157" t="str">
        <f t="shared" si="39"/>
        <v>6600.33</v>
      </c>
      <c r="F271" s="157">
        <f>VLOOKUP(E271,'Projections Cheat Sheet'!$A$3:$B$536,2,FALSE)</f>
        <v>6</v>
      </c>
      <c r="G271" s="157" t="str">
        <f>VLOOKUP(F271,'Projections Cheat Sheet'!$B$8:$C$196,2,FALSE)</f>
        <v>Zero</v>
      </c>
      <c r="H271" s="157" t="s">
        <v>1920</v>
      </c>
      <c r="I271" s="179">
        <f>IFERROR(VLOOKUP(A271,[3]rptBudgetaryBudgetCrossOrganiza!$A$2:$M$411,5,FALSE),"0")</f>
        <v>15000</v>
      </c>
      <c r="J271" s="179">
        <f>IFERROR(VLOOKUP(A271,[3]rptBudgetaryBudgetCrossOrganiza!$A$2:$M$411,7,FALSE),"0")</f>
        <v>15000</v>
      </c>
      <c r="K271" s="195"/>
      <c r="L271" s="179"/>
      <c r="M271" s="179"/>
      <c r="N271" s="179">
        <f>IFERROR(VLOOKUP(A271,[3]rptBudgetaryBudgetCrossOrganiza!$A$2:$M$411,10,FALSE),"0")</f>
        <v>12693.34</v>
      </c>
      <c r="O271" s="179">
        <v>12693.34</v>
      </c>
      <c r="P271" s="158"/>
      <c r="R271" s="159">
        <v>10000</v>
      </c>
      <c r="S271" s="159">
        <v>8690</v>
      </c>
      <c r="T271" s="168"/>
      <c r="U271" s="168"/>
      <c r="V271" s="168"/>
      <c r="W271" s="159">
        <v>10434.94</v>
      </c>
      <c r="X271" s="159">
        <v>10434.94</v>
      </c>
      <c r="Y271" s="160"/>
      <c r="AA271" s="161">
        <v>10000</v>
      </c>
      <c r="AB271" s="161">
        <v>10000</v>
      </c>
      <c r="AC271" s="169"/>
      <c r="AD271" s="169"/>
      <c r="AE271" s="169"/>
      <c r="AF271" s="161">
        <v>141</v>
      </c>
      <c r="AG271" s="161">
        <v>141</v>
      </c>
      <c r="AH271" s="163"/>
      <c r="AJ271" s="164">
        <v>10000</v>
      </c>
      <c r="AK271" s="164">
        <v>10000</v>
      </c>
      <c r="AL271" s="164"/>
      <c r="AM271" s="165">
        <f>IFERROR(VLOOKUP(A271,[4]rptBudgetaryBudgetCrossOrganiza!$A$384:$O$794,13,FALSE),"0")</f>
        <v>0</v>
      </c>
      <c r="AN271" s="170"/>
      <c r="AO271" s="170"/>
      <c r="AP271" s="171"/>
      <c r="AQ271" s="164"/>
      <c r="AR271" s="166"/>
      <c r="AS271" s="209"/>
      <c r="AT271" s="172"/>
      <c r="AU271" s="173"/>
      <c r="AV271" s="174"/>
      <c r="AW271" s="174"/>
      <c r="AX271" s="174"/>
      <c r="AY271" s="174"/>
      <c r="AZ271" s="174"/>
      <c r="BA271" s="174"/>
      <c r="BB271" s="176"/>
    </row>
    <row r="272" spans="1:54" hidden="1" x14ac:dyDescent="0.25">
      <c r="A272" s="120" t="s">
        <v>1896</v>
      </c>
      <c r="B272" s="177" t="s">
        <v>1493</v>
      </c>
      <c r="C272" s="156" t="str">
        <f t="shared" si="37"/>
        <v>100.11</v>
      </c>
      <c r="D272" s="156" t="str">
        <f t="shared" si="38"/>
        <v>230</v>
      </c>
      <c r="E272" s="157" t="str">
        <f t="shared" si="39"/>
        <v>7000.03</v>
      </c>
      <c r="F272" s="157">
        <f>VLOOKUP(E272,'Projections Cheat Sheet'!$A$3:$B$536,2,FALSE)</f>
        <v>6</v>
      </c>
      <c r="G272" s="157" t="str">
        <f>VLOOKUP(F272,'Projections Cheat Sheet'!$B$8:$C$196,2,FALSE)</f>
        <v>Zero</v>
      </c>
      <c r="H272" s="157" t="s">
        <v>1921</v>
      </c>
      <c r="I272" s="179">
        <f>IFERROR(VLOOKUP(A272,[3]rptBudgetaryBudgetCrossOrganiza!$A$2:$M$411,5,FALSE),"0")</f>
        <v>0</v>
      </c>
      <c r="J272" s="179">
        <f>IFERROR(VLOOKUP(A272,[3]rptBudgetaryBudgetCrossOrganiza!$A$2:$M$411,7,FALSE),"0")</f>
        <v>0</v>
      </c>
      <c r="K272" s="195"/>
      <c r="L272" s="179"/>
      <c r="M272" s="179"/>
      <c r="N272" s="179">
        <f>IFERROR(VLOOKUP(A272,[3]rptBudgetaryBudgetCrossOrganiza!$A$2:$M$411,10,FALSE),"0")</f>
        <v>0</v>
      </c>
      <c r="O272" s="179">
        <v>0</v>
      </c>
      <c r="P272" s="158"/>
      <c r="R272" s="159">
        <v>0</v>
      </c>
      <c r="S272" s="159">
        <v>12000</v>
      </c>
      <c r="T272" s="168"/>
      <c r="U272" s="168"/>
      <c r="V272" s="168"/>
      <c r="W272" s="159">
        <v>10241.35</v>
      </c>
      <c r="X272" s="159">
        <v>10241.35</v>
      </c>
      <c r="Y272" s="160"/>
      <c r="AA272" s="161">
        <v>0</v>
      </c>
      <c r="AB272" s="161">
        <v>0</v>
      </c>
      <c r="AC272" s="169"/>
      <c r="AD272" s="169"/>
      <c r="AE272" s="169"/>
      <c r="AF272" s="161">
        <v>0</v>
      </c>
      <c r="AG272" s="161">
        <v>0</v>
      </c>
      <c r="AH272" s="163"/>
      <c r="AJ272" s="164">
        <v>0</v>
      </c>
      <c r="AK272" s="164">
        <v>0</v>
      </c>
      <c r="AL272" s="164"/>
      <c r="AM272" s="165">
        <f>IFERROR(VLOOKUP(A272,[4]rptBudgetaryBudgetCrossOrganiza!$A$384:$O$794,13,FALSE),"0")</f>
        <v>0</v>
      </c>
      <c r="AN272" s="170"/>
      <c r="AO272" s="170"/>
      <c r="AP272" s="171"/>
      <c r="AQ272" s="164"/>
      <c r="AR272" s="166"/>
      <c r="AS272" s="209"/>
      <c r="AT272" s="172"/>
      <c r="AU272" s="173"/>
      <c r="AV272" s="174"/>
      <c r="AW272" s="174"/>
      <c r="AX272" s="174"/>
      <c r="AY272" s="174"/>
      <c r="AZ272" s="174"/>
      <c r="BA272" s="174"/>
      <c r="BB272" s="176"/>
    </row>
    <row r="273" spans="1:54" hidden="1" x14ac:dyDescent="0.25">
      <c r="A273" s="120" t="s">
        <v>1900</v>
      </c>
      <c r="B273" s="177" t="s">
        <v>1494</v>
      </c>
      <c r="C273" s="156" t="str">
        <f t="shared" si="37"/>
        <v>100.11</v>
      </c>
      <c r="D273" s="156" t="str">
        <f t="shared" si="38"/>
        <v>230</v>
      </c>
      <c r="E273" s="157" t="str">
        <f t="shared" si="39"/>
        <v>7000.04</v>
      </c>
      <c r="F273" s="157">
        <f>VLOOKUP(E273,'Projections Cheat Sheet'!$A$3:$B$536,2,FALSE)</f>
        <v>6</v>
      </c>
      <c r="G273" s="157" t="str">
        <f>VLOOKUP(F273,'Projections Cheat Sheet'!$B$8:$C$196,2,FALSE)</f>
        <v>Zero</v>
      </c>
      <c r="H273" s="157" t="s">
        <v>1921</v>
      </c>
      <c r="I273" s="179">
        <f>IFERROR(VLOOKUP(A273,[3]rptBudgetaryBudgetCrossOrganiza!$A$2:$M$411,5,FALSE),"0")</f>
        <v>0</v>
      </c>
      <c r="J273" s="179">
        <f>IFERROR(VLOOKUP(A273,[3]rptBudgetaryBudgetCrossOrganiza!$A$2:$M$411,7,FALSE),"0")</f>
        <v>680000</v>
      </c>
      <c r="K273" s="195"/>
      <c r="L273" s="179"/>
      <c r="M273" s="179"/>
      <c r="N273" s="179">
        <f>IFERROR(VLOOKUP(A273,[3]rptBudgetaryBudgetCrossOrganiza!$A$2:$M$411,10,FALSE),"0")</f>
        <v>0</v>
      </c>
      <c r="O273" s="179">
        <v>0</v>
      </c>
      <c r="P273" s="158"/>
      <c r="R273" s="159">
        <v>0</v>
      </c>
      <c r="S273" s="159">
        <v>680000</v>
      </c>
      <c r="T273" s="168"/>
      <c r="U273" s="168"/>
      <c r="V273" s="168"/>
      <c r="W273" s="159">
        <v>531065.61</v>
      </c>
      <c r="X273" s="159">
        <v>531065.61</v>
      </c>
      <c r="Y273" s="160"/>
      <c r="AA273" s="161">
        <v>0</v>
      </c>
      <c r="AB273" s="161">
        <v>148935</v>
      </c>
      <c r="AC273" s="169"/>
      <c r="AD273" s="169"/>
      <c r="AE273" s="169"/>
      <c r="AF273" s="161">
        <v>0</v>
      </c>
      <c r="AG273" s="161">
        <v>0</v>
      </c>
      <c r="AH273" s="163"/>
      <c r="AJ273" s="164">
        <v>0</v>
      </c>
      <c r="AK273" s="164">
        <v>0</v>
      </c>
      <c r="AL273" s="164"/>
      <c r="AM273" s="165">
        <f>IFERROR(VLOOKUP(A273,[4]rptBudgetaryBudgetCrossOrganiza!$A$384:$O$794,13,FALSE),"0")</f>
        <v>0</v>
      </c>
      <c r="AN273" s="170"/>
      <c r="AO273" s="170"/>
      <c r="AP273" s="171"/>
      <c r="AQ273" s="164"/>
      <c r="AR273" s="166"/>
      <c r="AS273" s="209"/>
      <c r="AT273" s="172"/>
      <c r="AU273" s="173"/>
      <c r="AV273" s="174"/>
      <c r="AW273" s="174"/>
      <c r="AX273" s="174"/>
      <c r="AY273" s="174"/>
      <c r="AZ273" s="174"/>
      <c r="BA273" s="174"/>
      <c r="BB273" s="176"/>
    </row>
    <row r="274" spans="1:54" hidden="1" x14ac:dyDescent="0.25">
      <c r="A274" s="120" t="s">
        <v>1507</v>
      </c>
      <c r="B274" s="167" t="s">
        <v>280</v>
      </c>
      <c r="C274" s="156" t="str">
        <f t="shared" si="37"/>
        <v>100.11</v>
      </c>
      <c r="D274" s="156" t="str">
        <f t="shared" si="38"/>
        <v>240</v>
      </c>
      <c r="E274" s="157" t="str">
        <f t="shared" si="39"/>
        <v>5000.01</v>
      </c>
      <c r="F274" s="157">
        <f>VLOOKUP(E274,'Projections Cheat Sheet'!$A$3:$B$536,2,FALSE)</f>
        <v>1</v>
      </c>
      <c r="G274" s="157" t="str">
        <f>VLOOKUP(F274,'Projections Cheat Sheet'!$B$8:$C$196,2,FALSE)</f>
        <v>salary</v>
      </c>
      <c r="H274" s="157" t="s">
        <v>1922</v>
      </c>
      <c r="I274" s="179">
        <f>IFERROR(VLOOKUP(A274,[3]rptBudgetaryBudgetCrossOrganiza!$A$2:$M$411,5,FALSE),"0")</f>
        <v>129850</v>
      </c>
      <c r="J274" s="179">
        <f>IFERROR(VLOOKUP(A274,[3]rptBudgetaryBudgetCrossOrganiza!$A$2:$M$411,7,FALSE),"0")</f>
        <v>129850</v>
      </c>
      <c r="K274" s="195"/>
      <c r="L274" s="179"/>
      <c r="M274" s="179"/>
      <c r="N274" s="179">
        <f>IFERROR(VLOOKUP(A274,[3]rptBudgetaryBudgetCrossOrganiza!$A$2:$M$411,10,FALSE),"0")</f>
        <v>130547.48</v>
      </c>
      <c r="O274" s="179">
        <v>130547.48</v>
      </c>
      <c r="P274" s="158">
        <f t="shared" ref="P274:P279" si="40">O274-J274</f>
        <v>697.47999999999593</v>
      </c>
      <c r="R274" s="159">
        <v>138965</v>
      </c>
      <c r="S274" s="159">
        <v>138965</v>
      </c>
      <c r="T274" s="168"/>
      <c r="U274" s="168"/>
      <c r="V274" s="168"/>
      <c r="W274" s="159">
        <v>133788.96</v>
      </c>
      <c r="X274" s="159">
        <v>133788.96</v>
      </c>
      <c r="Y274" s="160"/>
      <c r="AA274" s="161">
        <v>145040</v>
      </c>
      <c r="AB274" s="161">
        <v>145040</v>
      </c>
      <c r="AC274" s="169"/>
      <c r="AD274" s="169"/>
      <c r="AE274" s="169"/>
      <c r="AF274" s="161">
        <v>152190.82999999999</v>
      </c>
      <c r="AG274" s="161">
        <v>152190.82999999999</v>
      </c>
      <c r="AH274" s="163">
        <f t="shared" ref="AH274:AH279" si="41">AG274-AB274</f>
        <v>7150.8299999999872</v>
      </c>
      <c r="AJ274" s="164">
        <v>145476</v>
      </c>
      <c r="AK274" s="164">
        <v>145476</v>
      </c>
      <c r="AL274" s="164"/>
      <c r="AM274" s="165">
        <f>IFERROR(VLOOKUP(A274,[4]rptBudgetaryBudgetCrossOrganiza!$A$384:$O$794,13,FALSE),"0")</f>
        <v>35173.81</v>
      </c>
      <c r="AN274" s="170"/>
      <c r="AO274" s="170"/>
      <c r="AP274" s="171"/>
      <c r="AQ274" s="164"/>
      <c r="AR274" s="166">
        <f t="shared" ref="AR274:AR279" si="42">AQ274-AK274</f>
        <v>-145476</v>
      </c>
      <c r="AS274" s="205"/>
      <c r="AT274" s="172"/>
      <c r="AU274" s="173"/>
      <c r="AV274" s="174"/>
      <c r="AW274" s="174"/>
      <c r="AX274" s="174"/>
      <c r="AY274" s="174"/>
      <c r="AZ274" s="174"/>
      <c r="BA274" s="174"/>
      <c r="BB274" s="176"/>
    </row>
    <row r="275" spans="1:54" hidden="1" x14ac:dyDescent="0.25">
      <c r="A275" s="120" t="s">
        <v>1515</v>
      </c>
      <c r="B275" s="167" t="s">
        <v>281</v>
      </c>
      <c r="C275" s="156" t="str">
        <f t="shared" si="37"/>
        <v>100.11</v>
      </c>
      <c r="D275" s="156" t="str">
        <f t="shared" si="38"/>
        <v>240</v>
      </c>
      <c r="E275" s="157" t="str">
        <f t="shared" si="39"/>
        <v>5000.02</v>
      </c>
      <c r="F275" s="157">
        <f>VLOOKUP(E275,'Projections Cheat Sheet'!$A$3:$B$536,2,FALSE)</f>
        <v>1</v>
      </c>
      <c r="G275" s="157" t="str">
        <f>VLOOKUP(F275,'Projections Cheat Sheet'!$B$8:$C$196,2,FALSE)</f>
        <v>salary</v>
      </c>
      <c r="H275" s="157" t="s">
        <v>1922</v>
      </c>
      <c r="I275" s="179">
        <f>IFERROR(VLOOKUP(A275,[3]rptBudgetaryBudgetCrossOrganiza!$A$2:$M$411,5,FALSE),"0")</f>
        <v>0</v>
      </c>
      <c r="J275" s="179">
        <f>IFERROR(VLOOKUP(A275,[3]rptBudgetaryBudgetCrossOrganiza!$A$2:$M$411,7,FALSE),"0")</f>
        <v>0</v>
      </c>
      <c r="K275" s="195"/>
      <c r="L275" s="179"/>
      <c r="M275" s="179"/>
      <c r="N275" s="179">
        <f>IFERROR(VLOOKUP(A275,[3]rptBudgetaryBudgetCrossOrganiza!$A$2:$M$411,10,FALSE),"0")</f>
        <v>0</v>
      </c>
      <c r="O275" s="179">
        <v>0</v>
      </c>
      <c r="P275" s="158">
        <f t="shared" si="40"/>
        <v>0</v>
      </c>
      <c r="R275" s="159">
        <v>0</v>
      </c>
      <c r="S275" s="159">
        <v>0</v>
      </c>
      <c r="T275" s="168"/>
      <c r="U275" s="168"/>
      <c r="V275" s="168"/>
      <c r="W275" s="159">
        <v>0</v>
      </c>
      <c r="X275" s="159">
        <v>0</v>
      </c>
      <c r="Y275" s="160">
        <f>X275-S275</f>
        <v>0</v>
      </c>
      <c r="AA275" s="161">
        <v>0</v>
      </c>
      <c r="AB275" s="161">
        <v>0</v>
      </c>
      <c r="AC275" s="169"/>
      <c r="AD275" s="169"/>
      <c r="AE275" s="169"/>
      <c r="AF275" s="161">
        <v>0</v>
      </c>
      <c r="AG275" s="161">
        <v>0</v>
      </c>
      <c r="AH275" s="163">
        <f t="shared" si="41"/>
        <v>0</v>
      </c>
      <c r="AJ275" s="164">
        <v>0</v>
      </c>
      <c r="AK275" s="164">
        <v>0</v>
      </c>
      <c r="AL275" s="164"/>
      <c r="AM275" s="165">
        <f>IFERROR(VLOOKUP(A275,[4]rptBudgetaryBudgetCrossOrganiza!$A$384:$O$794,13,FALSE),"0")</f>
        <v>0</v>
      </c>
      <c r="AN275" s="170"/>
      <c r="AO275" s="170"/>
      <c r="AP275" s="171"/>
      <c r="AQ275" s="164"/>
      <c r="AR275" s="166">
        <f t="shared" si="42"/>
        <v>0</v>
      </c>
      <c r="AS275" s="205"/>
      <c r="AT275" s="172"/>
      <c r="AU275" s="173">
        <f>IFERROR(VLOOKUP(A275,#REF!,36,FALSE),0)</f>
        <v>0</v>
      </c>
      <c r="AV275" s="174"/>
      <c r="AW275" s="174"/>
      <c r="AX275" s="174"/>
      <c r="AY275" s="174"/>
      <c r="AZ275" s="174"/>
      <c r="BA275" s="174"/>
      <c r="BB275" s="176">
        <f>BA275-AV275</f>
        <v>0</v>
      </c>
    </row>
    <row r="276" spans="1:54" hidden="1" x14ac:dyDescent="0.25">
      <c r="A276" s="120" t="s">
        <v>1523</v>
      </c>
      <c r="B276" s="167" t="s">
        <v>1404</v>
      </c>
      <c r="C276" s="156" t="str">
        <f t="shared" si="37"/>
        <v>100.11</v>
      </c>
      <c r="D276" s="156" t="str">
        <f t="shared" si="38"/>
        <v>240</v>
      </c>
      <c r="E276" s="157" t="str">
        <f t="shared" si="39"/>
        <v>5000.03</v>
      </c>
      <c r="F276" s="157">
        <f>VLOOKUP(E276,'Projections Cheat Sheet'!$A$3:$B$536,2,FALSE)</f>
        <v>1</v>
      </c>
      <c r="G276" s="157" t="str">
        <f>VLOOKUP(F276,'Projections Cheat Sheet'!$B$8:$C$196,2,FALSE)</f>
        <v>salary</v>
      </c>
      <c r="H276" s="157" t="s">
        <v>1922</v>
      </c>
      <c r="I276" s="179">
        <f>IFERROR(VLOOKUP(A276,[3]rptBudgetaryBudgetCrossOrganiza!$A$2:$M$411,5,FALSE),"0")</f>
        <v>31225</v>
      </c>
      <c r="J276" s="179">
        <f>IFERROR(VLOOKUP(A276,[3]rptBudgetaryBudgetCrossOrganiza!$A$2:$M$411,7,FALSE),"0")</f>
        <v>31225</v>
      </c>
      <c r="K276" s="195"/>
      <c r="L276" s="179"/>
      <c r="M276" s="179"/>
      <c r="N276" s="179">
        <f>IFERROR(VLOOKUP(A276,[3]rptBudgetaryBudgetCrossOrganiza!$A$2:$M$411,10,FALSE),"0")</f>
        <v>49325.81</v>
      </c>
      <c r="O276" s="179">
        <v>49325.81</v>
      </c>
      <c r="P276" s="158">
        <f t="shared" si="40"/>
        <v>18100.809999999998</v>
      </c>
      <c r="R276" s="159">
        <v>35000</v>
      </c>
      <c r="S276" s="159">
        <v>35000</v>
      </c>
      <c r="T276" s="168"/>
      <c r="U276" s="168"/>
      <c r="V276" s="168"/>
      <c r="W276" s="159">
        <v>35132.160000000003</v>
      </c>
      <c r="X276" s="159">
        <v>35132.160000000003</v>
      </c>
      <c r="Y276" s="160">
        <f>X276-S276</f>
        <v>132.16000000000349</v>
      </c>
      <c r="AA276" s="161">
        <v>40000</v>
      </c>
      <c r="AB276" s="161">
        <v>40000</v>
      </c>
      <c r="AC276" s="169"/>
      <c r="AD276" s="169"/>
      <c r="AE276" s="169"/>
      <c r="AF276" s="161">
        <v>29319.65</v>
      </c>
      <c r="AG276" s="161">
        <v>29319.65</v>
      </c>
      <c r="AH276" s="163">
        <f t="shared" si="41"/>
        <v>-10680.349999999999</v>
      </c>
      <c r="AJ276" s="164">
        <v>41200</v>
      </c>
      <c r="AK276" s="164">
        <v>41200</v>
      </c>
      <c r="AL276" s="164"/>
      <c r="AM276" s="165">
        <f>IFERROR(VLOOKUP(A276,[4]rptBudgetaryBudgetCrossOrganiza!$A$384:$O$794,13,FALSE),"0")</f>
        <v>8507.1299999999992</v>
      </c>
      <c r="AN276" s="170"/>
      <c r="AO276" s="170"/>
      <c r="AP276" s="171"/>
      <c r="AQ276" s="164"/>
      <c r="AR276" s="166">
        <f t="shared" si="42"/>
        <v>-41200</v>
      </c>
      <c r="AS276" s="205"/>
      <c r="AT276" s="172"/>
      <c r="AU276" s="173">
        <f>IFERROR(VLOOKUP(A276,#REF!,36,FALSE),0)</f>
        <v>0</v>
      </c>
      <c r="AV276" s="174"/>
      <c r="AW276" s="174"/>
      <c r="AX276" s="174"/>
      <c r="AY276" s="174"/>
      <c r="AZ276" s="174"/>
      <c r="BA276" s="174"/>
      <c r="BB276" s="176">
        <f>BA276-AV276</f>
        <v>0</v>
      </c>
    </row>
    <row r="277" spans="1:54" hidden="1" x14ac:dyDescent="0.25">
      <c r="A277" s="120" t="s">
        <v>1531</v>
      </c>
      <c r="B277" s="167" t="s">
        <v>1405</v>
      </c>
      <c r="C277" s="156" t="str">
        <f t="shared" si="37"/>
        <v>100.11</v>
      </c>
      <c r="D277" s="156" t="str">
        <f t="shared" si="38"/>
        <v>240</v>
      </c>
      <c r="E277" s="157" t="str">
        <f t="shared" si="39"/>
        <v>5000.04</v>
      </c>
      <c r="F277" s="157">
        <f>VLOOKUP(E277,'Projections Cheat Sheet'!$A$3:$B$536,2,FALSE)</f>
        <v>1</v>
      </c>
      <c r="G277" s="157" t="str">
        <f>VLOOKUP(F277,'Projections Cheat Sheet'!$B$8:$C$196,2,FALSE)</f>
        <v>salary</v>
      </c>
      <c r="H277" s="157" t="s">
        <v>1922</v>
      </c>
      <c r="I277" s="179">
        <f>IFERROR(VLOOKUP(A277,[3]rptBudgetaryBudgetCrossOrganiza!$A$2:$M$411,5,FALSE),"0")</f>
        <v>5000</v>
      </c>
      <c r="J277" s="179">
        <f>IFERROR(VLOOKUP(A277,[3]rptBudgetaryBudgetCrossOrganiza!$A$2:$M$411,7,FALSE),"0")</f>
        <v>5000</v>
      </c>
      <c r="K277" s="195"/>
      <c r="L277" s="179"/>
      <c r="M277" s="179"/>
      <c r="N277" s="179">
        <f>IFERROR(VLOOKUP(A277,[3]rptBudgetaryBudgetCrossOrganiza!$A$2:$M$411,10,FALSE),"0")</f>
        <v>4874.01</v>
      </c>
      <c r="O277" s="179">
        <v>4874.01</v>
      </c>
      <c r="P277" s="158">
        <f t="shared" si="40"/>
        <v>-125.98999999999978</v>
      </c>
      <c r="R277" s="159">
        <v>5000</v>
      </c>
      <c r="S277" s="159">
        <v>5000</v>
      </c>
      <c r="T277" s="168"/>
      <c r="U277" s="168"/>
      <c r="V277" s="168"/>
      <c r="W277" s="159">
        <v>5686.15</v>
      </c>
      <c r="X277" s="159">
        <v>5686.15</v>
      </c>
      <c r="Y277" s="160">
        <f>X277-S277</f>
        <v>686.14999999999964</v>
      </c>
      <c r="AA277" s="161">
        <v>5000</v>
      </c>
      <c r="AB277" s="161">
        <v>5000</v>
      </c>
      <c r="AC277" s="169"/>
      <c r="AD277" s="169"/>
      <c r="AE277" s="169"/>
      <c r="AF277" s="161">
        <v>6612.52</v>
      </c>
      <c r="AG277" s="161">
        <v>6612.52</v>
      </c>
      <c r="AH277" s="163">
        <f t="shared" si="41"/>
        <v>1612.5200000000004</v>
      </c>
      <c r="AJ277" s="164">
        <v>5000</v>
      </c>
      <c r="AK277" s="164">
        <v>5000</v>
      </c>
      <c r="AL277" s="164"/>
      <c r="AM277" s="165">
        <f>IFERROR(VLOOKUP(A277,[4]rptBudgetaryBudgetCrossOrganiza!$A$384:$O$794,13,FALSE),"0")</f>
        <v>1296.56</v>
      </c>
      <c r="AN277" s="170"/>
      <c r="AO277" s="170"/>
      <c r="AP277" s="171"/>
      <c r="AQ277" s="164"/>
      <c r="AR277" s="166">
        <f t="shared" si="42"/>
        <v>-5000</v>
      </c>
      <c r="AS277" s="205"/>
      <c r="AT277" s="172"/>
      <c r="AU277" s="173">
        <f>IFERROR(VLOOKUP(A277,#REF!,36,FALSE),0)</f>
        <v>0</v>
      </c>
      <c r="AV277" s="174"/>
      <c r="AW277" s="174"/>
      <c r="AX277" s="174"/>
      <c r="AY277" s="174"/>
      <c r="AZ277" s="174"/>
      <c r="BA277" s="174"/>
      <c r="BB277" s="176">
        <f>BA277-AV277</f>
        <v>0</v>
      </c>
    </row>
    <row r="278" spans="1:54" hidden="1" x14ac:dyDescent="0.25">
      <c r="A278" s="120" t="s">
        <v>1552</v>
      </c>
      <c r="B278" s="167" t="s">
        <v>1388</v>
      </c>
      <c r="C278" s="156" t="str">
        <f t="shared" si="37"/>
        <v>100.11</v>
      </c>
      <c r="D278" s="156" t="str">
        <f t="shared" si="38"/>
        <v>240</v>
      </c>
      <c r="E278" s="157" t="str">
        <f t="shared" si="39"/>
        <v>5000.08</v>
      </c>
      <c r="F278" s="157">
        <f>VLOOKUP(E278,'Projections Cheat Sheet'!$A$3:$B$536,2,FALSE)</f>
        <v>1</v>
      </c>
      <c r="G278" s="157" t="str">
        <f>VLOOKUP(F278,'Projections Cheat Sheet'!$B$8:$C$196,2,FALSE)</f>
        <v>salary</v>
      </c>
      <c r="H278" s="157" t="s">
        <v>1922</v>
      </c>
      <c r="I278" s="179">
        <f>IFERROR(VLOOKUP(A278,[3]rptBudgetaryBudgetCrossOrganiza!$A$2:$M$411,5,FALSE),"0")</f>
        <v>1130</v>
      </c>
      <c r="J278" s="179">
        <f>IFERROR(VLOOKUP(A278,[3]rptBudgetaryBudgetCrossOrganiza!$A$2:$M$411,7,FALSE),"0")</f>
        <v>1130</v>
      </c>
      <c r="K278" s="195"/>
      <c r="L278" s="179"/>
      <c r="M278" s="179"/>
      <c r="N278" s="179">
        <f>IFERROR(VLOOKUP(A278,[3]rptBudgetaryBudgetCrossOrganiza!$A$2:$M$411,10,FALSE),"0")</f>
        <v>1138.5</v>
      </c>
      <c r="O278" s="179">
        <v>1138.5</v>
      </c>
      <c r="P278" s="158">
        <f t="shared" si="40"/>
        <v>8.5</v>
      </c>
      <c r="R278" s="159">
        <v>1165</v>
      </c>
      <c r="S278" s="159">
        <v>1165</v>
      </c>
      <c r="T278" s="168"/>
      <c r="U278" s="168"/>
      <c r="V278" s="168"/>
      <c r="W278" s="159">
        <v>1161.27</v>
      </c>
      <c r="X278" s="159">
        <v>1161.27</v>
      </c>
      <c r="Y278" s="160">
        <f>X278-S278</f>
        <v>-3.7300000000000182</v>
      </c>
      <c r="AA278" s="161">
        <v>1165</v>
      </c>
      <c r="AB278" s="161">
        <v>1165</v>
      </c>
      <c r="AC278" s="169"/>
      <c r="AD278" s="169"/>
      <c r="AE278" s="169"/>
      <c r="AF278" s="161">
        <v>1319.74</v>
      </c>
      <c r="AG278" s="161">
        <v>1319.74</v>
      </c>
      <c r="AH278" s="163">
        <f t="shared" si="41"/>
        <v>154.74</v>
      </c>
      <c r="AJ278" s="164">
        <v>1200</v>
      </c>
      <c r="AK278" s="164">
        <v>1200</v>
      </c>
      <c r="AL278" s="164"/>
      <c r="AM278" s="165">
        <f>IFERROR(VLOOKUP(A278,[4]rptBudgetaryBudgetCrossOrganiza!$A$384:$O$794,13,FALSE),"0")</f>
        <v>0</v>
      </c>
      <c r="AN278" s="170"/>
      <c r="AO278" s="170"/>
      <c r="AP278" s="171"/>
      <c r="AQ278" s="164"/>
      <c r="AR278" s="166">
        <f t="shared" si="42"/>
        <v>-1200</v>
      </c>
      <c r="AS278" s="205"/>
      <c r="AT278" s="172"/>
      <c r="AU278" s="173">
        <f>IFERROR(VLOOKUP(A278,#REF!,36,FALSE),0)</f>
        <v>0</v>
      </c>
      <c r="AV278" s="174"/>
      <c r="AW278" s="174"/>
      <c r="AX278" s="174"/>
      <c r="AY278" s="174"/>
      <c r="AZ278" s="174"/>
      <c r="BA278" s="174"/>
      <c r="BB278" s="176">
        <f>BA278-AV278</f>
        <v>0</v>
      </c>
    </row>
    <row r="279" spans="1:54" hidden="1" x14ac:dyDescent="0.25">
      <c r="A279" s="120" t="s">
        <v>1562</v>
      </c>
      <c r="B279" s="167" t="s">
        <v>1409</v>
      </c>
      <c r="C279" s="156" t="str">
        <f t="shared" si="37"/>
        <v>100.11</v>
      </c>
      <c r="D279" s="156" t="str">
        <f t="shared" si="38"/>
        <v>240</v>
      </c>
      <c r="E279" s="157" t="str">
        <f t="shared" si="39"/>
        <v>5000.10</v>
      </c>
      <c r="F279" s="157">
        <f>VLOOKUP(E279,'Projections Cheat Sheet'!$A$3:$B$536,2,FALSE)</f>
        <v>1</v>
      </c>
      <c r="G279" s="157" t="str">
        <f>VLOOKUP(F279,'Projections Cheat Sheet'!$B$8:$C$196,2,FALSE)</f>
        <v>salary</v>
      </c>
      <c r="H279" s="157" t="s">
        <v>1922</v>
      </c>
      <c r="I279" s="179">
        <f>IFERROR(VLOOKUP(A279,[3]rptBudgetaryBudgetCrossOrganiza!$A$2:$M$411,5,FALSE),"0")</f>
        <v>0</v>
      </c>
      <c r="J279" s="179">
        <f>IFERROR(VLOOKUP(A279,[3]rptBudgetaryBudgetCrossOrganiza!$A$2:$M$411,7,FALSE),"0")</f>
        <v>0</v>
      </c>
      <c r="K279" s="195"/>
      <c r="L279" s="179"/>
      <c r="M279" s="179"/>
      <c r="N279" s="179">
        <f>IFERROR(VLOOKUP(A279,[3]rptBudgetaryBudgetCrossOrganiza!$A$2:$M$411,10,FALSE),"0")</f>
        <v>0</v>
      </c>
      <c r="O279" s="179">
        <v>0</v>
      </c>
      <c r="P279" s="158">
        <f t="shared" si="40"/>
        <v>0</v>
      </c>
      <c r="R279" s="159">
        <v>0</v>
      </c>
      <c r="S279" s="159">
        <v>0</v>
      </c>
      <c r="T279" s="168"/>
      <c r="U279" s="168"/>
      <c r="V279" s="168"/>
      <c r="W279" s="159">
        <v>0</v>
      </c>
      <c r="X279" s="159">
        <v>0</v>
      </c>
      <c r="Y279" s="160">
        <f>X279-S279</f>
        <v>0</v>
      </c>
      <c r="AA279" s="161">
        <v>0</v>
      </c>
      <c r="AB279" s="161">
        <v>0</v>
      </c>
      <c r="AC279" s="169"/>
      <c r="AD279" s="169"/>
      <c r="AE279" s="169"/>
      <c r="AF279" s="161">
        <v>0</v>
      </c>
      <c r="AG279" s="161">
        <v>0</v>
      </c>
      <c r="AH279" s="163">
        <f t="shared" si="41"/>
        <v>0</v>
      </c>
      <c r="AJ279" s="164">
        <v>0</v>
      </c>
      <c r="AK279" s="164">
        <v>0</v>
      </c>
      <c r="AL279" s="164"/>
      <c r="AM279" s="165">
        <f>IFERROR(VLOOKUP(A279,[4]rptBudgetaryBudgetCrossOrganiza!$A$384:$O$794,13,FALSE),"0")</f>
        <v>0</v>
      </c>
      <c r="AN279" s="170"/>
      <c r="AO279" s="170"/>
      <c r="AP279" s="171"/>
      <c r="AQ279" s="164"/>
      <c r="AR279" s="166">
        <f t="shared" si="42"/>
        <v>0</v>
      </c>
      <c r="AS279" s="205"/>
      <c r="AT279" s="172"/>
      <c r="AU279" s="173">
        <f>IFERROR(VLOOKUP(A279,#REF!,36,FALSE),0)</f>
        <v>0</v>
      </c>
      <c r="AV279" s="174"/>
      <c r="AW279" s="174"/>
      <c r="AX279" s="174"/>
      <c r="AY279" s="174"/>
      <c r="AZ279" s="174"/>
      <c r="BA279" s="174"/>
      <c r="BB279" s="176">
        <f>BA279-AV279</f>
        <v>0</v>
      </c>
    </row>
    <row r="280" spans="1:54" hidden="1" x14ac:dyDescent="0.25">
      <c r="A280" s="120" t="s">
        <v>1570</v>
      </c>
      <c r="B280" s="177" t="s">
        <v>1410</v>
      </c>
      <c r="C280" s="156" t="str">
        <f t="shared" si="37"/>
        <v>100.11</v>
      </c>
      <c r="D280" s="156" t="str">
        <f t="shared" si="38"/>
        <v>240</v>
      </c>
      <c r="E280" s="157" t="str">
        <f t="shared" si="39"/>
        <v>5000.11</v>
      </c>
      <c r="F280" s="157">
        <f>VLOOKUP(E280,'Projections Cheat Sheet'!$A$3:$B$536,2,FALSE)</f>
        <v>1</v>
      </c>
      <c r="G280" s="157" t="str">
        <f>VLOOKUP(F280,'Projections Cheat Sheet'!$B$8:$C$196,2,FALSE)</f>
        <v>salary</v>
      </c>
      <c r="H280" s="157" t="s">
        <v>1922</v>
      </c>
      <c r="I280" s="179">
        <f>IFERROR(VLOOKUP(A280,[3]rptBudgetaryBudgetCrossOrganiza!$A$2:$M$411,5,FALSE),"0")</f>
        <v>0</v>
      </c>
      <c r="J280" s="179">
        <f>IFERROR(VLOOKUP(A280,[3]rptBudgetaryBudgetCrossOrganiza!$A$2:$M$411,7,FALSE),"0")</f>
        <v>0</v>
      </c>
      <c r="K280" s="195"/>
      <c r="L280" s="179"/>
      <c r="M280" s="179"/>
      <c r="N280" s="179">
        <f>IFERROR(VLOOKUP(A280,[3]rptBudgetaryBudgetCrossOrganiza!$A$2:$M$411,10,FALSE),"0")</f>
        <v>0</v>
      </c>
      <c r="O280" s="179">
        <v>0</v>
      </c>
      <c r="P280" s="158"/>
      <c r="R280" s="159">
        <v>0</v>
      </c>
      <c r="S280" s="159">
        <v>0</v>
      </c>
      <c r="T280" s="168"/>
      <c r="U280" s="168"/>
      <c r="V280" s="168"/>
      <c r="W280" s="159">
        <v>0</v>
      </c>
      <c r="X280" s="159">
        <v>0</v>
      </c>
      <c r="Y280" s="160"/>
      <c r="AA280" s="161">
        <v>0</v>
      </c>
      <c r="AB280" s="161">
        <v>0</v>
      </c>
      <c r="AC280" s="169"/>
      <c r="AD280" s="169"/>
      <c r="AE280" s="169"/>
      <c r="AF280" s="161">
        <v>0</v>
      </c>
      <c r="AG280" s="161">
        <v>0</v>
      </c>
      <c r="AH280" s="163"/>
      <c r="AJ280" s="164">
        <v>0</v>
      </c>
      <c r="AK280" s="164">
        <v>0</v>
      </c>
      <c r="AL280" s="164"/>
      <c r="AM280" s="165">
        <f>IFERROR(VLOOKUP(A280,[4]rptBudgetaryBudgetCrossOrganiza!$A$384:$O$794,13,FALSE),"0")</f>
        <v>0</v>
      </c>
      <c r="AN280" s="170"/>
      <c r="AO280" s="170"/>
      <c r="AP280" s="171"/>
      <c r="AQ280" s="164"/>
      <c r="AR280" s="166"/>
      <c r="AS280" s="205"/>
      <c r="AT280" s="172"/>
      <c r="AU280" s="173"/>
      <c r="AV280" s="174"/>
      <c r="AW280" s="174"/>
      <c r="AX280" s="174"/>
      <c r="AY280" s="174"/>
      <c r="AZ280" s="174"/>
      <c r="BA280" s="174"/>
      <c r="BB280" s="176"/>
    </row>
    <row r="281" spans="1:54" hidden="1" x14ac:dyDescent="0.25">
      <c r="A281" s="120" t="s">
        <v>1578</v>
      </c>
      <c r="B281" s="177" t="s">
        <v>1411</v>
      </c>
      <c r="C281" s="156" t="str">
        <f t="shared" si="37"/>
        <v>100.11</v>
      </c>
      <c r="D281" s="156" t="str">
        <f t="shared" si="38"/>
        <v>240</v>
      </c>
      <c r="E281" s="157" t="str">
        <f t="shared" si="39"/>
        <v>5000.12</v>
      </c>
      <c r="F281" s="157">
        <f>VLOOKUP(E281,'Projections Cheat Sheet'!$A$3:$B$536,2,FALSE)</f>
        <v>1</v>
      </c>
      <c r="G281" s="157" t="str">
        <f>VLOOKUP(F281,'Projections Cheat Sheet'!$B$8:$C$196,2,FALSE)</f>
        <v>salary</v>
      </c>
      <c r="H281" s="157" t="s">
        <v>1922</v>
      </c>
      <c r="I281" s="179">
        <f>IFERROR(VLOOKUP(A281,[3]rptBudgetaryBudgetCrossOrganiza!$A$2:$M$411,5,FALSE),"0")</f>
        <v>0</v>
      </c>
      <c r="J281" s="179">
        <f>IFERROR(VLOOKUP(A281,[3]rptBudgetaryBudgetCrossOrganiza!$A$2:$M$411,7,FALSE),"0")</f>
        <v>0</v>
      </c>
      <c r="K281" s="195"/>
      <c r="L281" s="179"/>
      <c r="M281" s="179"/>
      <c r="N281" s="179">
        <f>IFERROR(VLOOKUP(A281,[3]rptBudgetaryBudgetCrossOrganiza!$A$2:$M$411,10,FALSE),"0")</f>
        <v>0</v>
      </c>
      <c r="O281" s="179">
        <v>0</v>
      </c>
      <c r="P281" s="158"/>
      <c r="R281" s="159">
        <v>0</v>
      </c>
      <c r="S281" s="159">
        <v>0</v>
      </c>
      <c r="T281" s="168"/>
      <c r="U281" s="168"/>
      <c r="V281" s="168"/>
      <c r="W281" s="159">
        <v>0</v>
      </c>
      <c r="X281" s="159">
        <v>0</v>
      </c>
      <c r="Y281" s="160"/>
      <c r="AA281" s="161">
        <v>0</v>
      </c>
      <c r="AB281" s="161">
        <v>0</v>
      </c>
      <c r="AC281" s="169"/>
      <c r="AD281" s="169"/>
      <c r="AE281" s="169"/>
      <c r="AF281" s="161">
        <v>0</v>
      </c>
      <c r="AG281" s="161">
        <v>0</v>
      </c>
      <c r="AH281" s="163"/>
      <c r="AJ281" s="164">
        <v>0</v>
      </c>
      <c r="AK281" s="164">
        <v>0</v>
      </c>
      <c r="AL281" s="164"/>
      <c r="AM281" s="165">
        <f>IFERROR(VLOOKUP(A281,[4]rptBudgetaryBudgetCrossOrganiza!$A$384:$O$794,13,FALSE),"0")</f>
        <v>0</v>
      </c>
      <c r="AN281" s="170"/>
      <c r="AO281" s="170"/>
      <c r="AP281" s="171"/>
      <c r="AQ281" s="164"/>
      <c r="AR281" s="166"/>
      <c r="AS281" s="205"/>
      <c r="AT281" s="172"/>
      <c r="AU281" s="173"/>
      <c r="AV281" s="174"/>
      <c r="AW281" s="174"/>
      <c r="AX281" s="174"/>
      <c r="AY281" s="174"/>
      <c r="AZ281" s="174"/>
      <c r="BA281" s="174"/>
      <c r="BB281" s="176"/>
    </row>
    <row r="282" spans="1:54" hidden="1" x14ac:dyDescent="0.25">
      <c r="A282" s="120" t="s">
        <v>1586</v>
      </c>
      <c r="B282" s="177" t="s">
        <v>1412</v>
      </c>
      <c r="C282" s="156" t="str">
        <f t="shared" si="37"/>
        <v>100.11</v>
      </c>
      <c r="D282" s="156" t="str">
        <f t="shared" si="38"/>
        <v>240</v>
      </c>
      <c r="E282" s="157" t="str">
        <f t="shared" si="39"/>
        <v>5000.99</v>
      </c>
      <c r="F282" s="157">
        <f>VLOOKUP(E282,'Projections Cheat Sheet'!$A$3:$B$536,2,FALSE)</f>
        <v>1</v>
      </c>
      <c r="G282" s="157" t="str">
        <f>VLOOKUP(F282,'Projections Cheat Sheet'!$B$8:$C$196,2,FALSE)</f>
        <v>salary</v>
      </c>
      <c r="H282" s="157" t="s">
        <v>1922</v>
      </c>
      <c r="I282" s="179">
        <f>IFERROR(VLOOKUP(A282,[3]rptBudgetaryBudgetCrossOrganiza!$A$2:$M$411,5,FALSE),"0")</f>
        <v>0</v>
      </c>
      <c r="J282" s="179">
        <f>IFERROR(VLOOKUP(A282,[3]rptBudgetaryBudgetCrossOrganiza!$A$2:$M$411,7,FALSE),"0")</f>
        <v>0</v>
      </c>
      <c r="K282" s="195"/>
      <c r="L282" s="179"/>
      <c r="M282" s="179"/>
      <c r="N282" s="179">
        <f>IFERROR(VLOOKUP(A282,[3]rptBudgetaryBudgetCrossOrganiza!$A$2:$M$411,10,FALSE),"0")</f>
        <v>0</v>
      </c>
      <c r="O282" s="179">
        <v>0</v>
      </c>
      <c r="P282" s="158"/>
      <c r="R282" s="159">
        <v>0</v>
      </c>
      <c r="S282" s="159">
        <v>0</v>
      </c>
      <c r="T282" s="168"/>
      <c r="U282" s="168"/>
      <c r="V282" s="168"/>
      <c r="W282" s="159">
        <v>0</v>
      </c>
      <c r="X282" s="159">
        <v>0</v>
      </c>
      <c r="Y282" s="160"/>
      <c r="AA282" s="161">
        <v>0</v>
      </c>
      <c r="AB282" s="161">
        <v>0</v>
      </c>
      <c r="AC282" s="169"/>
      <c r="AD282" s="169"/>
      <c r="AE282" s="169"/>
      <c r="AF282" s="161">
        <v>0</v>
      </c>
      <c r="AG282" s="161">
        <v>0</v>
      </c>
      <c r="AH282" s="163"/>
      <c r="AJ282" s="164">
        <v>0</v>
      </c>
      <c r="AK282" s="164">
        <v>0</v>
      </c>
      <c r="AL282" s="164"/>
      <c r="AM282" s="165">
        <f>IFERROR(VLOOKUP(A282,[4]rptBudgetaryBudgetCrossOrganiza!$A$384:$O$794,13,FALSE),"0")</f>
        <v>0</v>
      </c>
      <c r="AN282" s="170"/>
      <c r="AO282" s="170"/>
      <c r="AP282" s="171"/>
      <c r="AQ282" s="164"/>
      <c r="AR282" s="166"/>
      <c r="AS282" s="205"/>
      <c r="AT282" s="172"/>
      <c r="AU282" s="173"/>
      <c r="AV282" s="174"/>
      <c r="AW282" s="174"/>
      <c r="AX282" s="174"/>
      <c r="AY282" s="174"/>
      <c r="AZ282" s="174"/>
      <c r="BA282" s="174"/>
      <c r="BB282" s="176"/>
    </row>
    <row r="283" spans="1:54" hidden="1" x14ac:dyDescent="0.25">
      <c r="A283" s="120" t="s">
        <v>1595</v>
      </c>
      <c r="B283" s="177" t="s">
        <v>1413</v>
      </c>
      <c r="C283" s="156" t="str">
        <f t="shared" si="37"/>
        <v>100.11</v>
      </c>
      <c r="D283" s="156" t="str">
        <f t="shared" si="38"/>
        <v>240</v>
      </c>
      <c r="E283" s="157" t="str">
        <f t="shared" si="39"/>
        <v>5100.00</v>
      </c>
      <c r="F283" s="157">
        <f>VLOOKUP(E283,'Projections Cheat Sheet'!$A$3:$B$536,2,FALSE)</f>
        <v>1</v>
      </c>
      <c r="G283" s="157" t="str">
        <f>VLOOKUP(F283,'Projections Cheat Sheet'!$B$8:$C$196,2,FALSE)</f>
        <v>salary</v>
      </c>
      <c r="H283" s="157" t="s">
        <v>1922</v>
      </c>
      <c r="I283" s="179">
        <f>IFERROR(VLOOKUP(A283,[3]rptBudgetaryBudgetCrossOrganiza!$A$2:$M$411,5,FALSE),"0")</f>
        <v>22700</v>
      </c>
      <c r="J283" s="179">
        <f>IFERROR(VLOOKUP(A283,[3]rptBudgetaryBudgetCrossOrganiza!$A$2:$M$411,7,FALSE),"0")</f>
        <v>22700</v>
      </c>
      <c r="K283" s="195"/>
      <c r="L283" s="179"/>
      <c r="M283" s="179"/>
      <c r="N283" s="179">
        <f>IFERROR(VLOOKUP(A283,[3]rptBudgetaryBudgetCrossOrganiza!$A$2:$M$411,10,FALSE),"0")</f>
        <v>22879.89</v>
      </c>
      <c r="O283" s="179">
        <v>22879.89</v>
      </c>
      <c r="P283" s="158"/>
      <c r="R283" s="159">
        <v>26500</v>
      </c>
      <c r="S283" s="159">
        <v>26500</v>
      </c>
      <c r="T283" s="168"/>
      <c r="U283" s="168"/>
      <c r="V283" s="168"/>
      <c r="W283" s="159">
        <v>26131.19</v>
      </c>
      <c r="X283" s="159">
        <v>26131.19</v>
      </c>
      <c r="Y283" s="160"/>
      <c r="AA283" s="161">
        <v>29605</v>
      </c>
      <c r="AB283" s="161">
        <v>29605</v>
      </c>
      <c r="AC283" s="169"/>
      <c r="AD283" s="169"/>
      <c r="AE283" s="169"/>
      <c r="AF283" s="161">
        <v>32309.19</v>
      </c>
      <c r="AG283" s="161">
        <v>32309.19</v>
      </c>
      <c r="AH283" s="163"/>
      <c r="AJ283" s="164">
        <v>29605</v>
      </c>
      <c r="AK283" s="164">
        <v>29605</v>
      </c>
      <c r="AL283" s="164"/>
      <c r="AM283" s="165">
        <f>IFERROR(VLOOKUP(A283,[4]rptBudgetaryBudgetCrossOrganiza!$A$384:$O$794,13,FALSE),"0")</f>
        <v>7286.12</v>
      </c>
      <c r="AN283" s="170"/>
      <c r="AO283" s="170"/>
      <c r="AP283" s="171"/>
      <c r="AQ283" s="164"/>
      <c r="AR283" s="166"/>
      <c r="AS283" s="205"/>
      <c r="AT283" s="172"/>
      <c r="AU283" s="173"/>
      <c r="AV283" s="174"/>
      <c r="AW283" s="174"/>
      <c r="AX283" s="174"/>
      <c r="AY283" s="174"/>
      <c r="AZ283" s="174"/>
      <c r="BA283" s="174"/>
      <c r="BB283" s="176"/>
    </row>
    <row r="284" spans="1:54" hidden="1" x14ac:dyDescent="0.25">
      <c r="A284" s="120" t="s">
        <v>1604</v>
      </c>
      <c r="B284" s="177" t="s">
        <v>1414</v>
      </c>
      <c r="C284" s="156" t="str">
        <f t="shared" si="37"/>
        <v>100.11</v>
      </c>
      <c r="D284" s="156" t="str">
        <f t="shared" si="38"/>
        <v>240</v>
      </c>
      <c r="E284" s="157" t="str">
        <f t="shared" si="39"/>
        <v>5100.01</v>
      </c>
      <c r="F284" s="157">
        <f>VLOOKUP(E284,'Projections Cheat Sheet'!$A$3:$B$536,2,FALSE)</f>
        <v>1</v>
      </c>
      <c r="G284" s="157" t="str">
        <f>VLOOKUP(F284,'Projections Cheat Sheet'!$B$8:$C$196,2,FALSE)</f>
        <v>salary</v>
      </c>
      <c r="H284" s="157" t="s">
        <v>1922</v>
      </c>
      <c r="I284" s="179">
        <f>IFERROR(VLOOKUP(A284,[3]rptBudgetaryBudgetCrossOrganiza!$A$2:$M$411,5,FALSE),"0")</f>
        <v>0</v>
      </c>
      <c r="J284" s="179">
        <f>IFERROR(VLOOKUP(A284,[3]rptBudgetaryBudgetCrossOrganiza!$A$2:$M$411,7,FALSE),"0")</f>
        <v>0</v>
      </c>
      <c r="K284" s="195"/>
      <c r="L284" s="179"/>
      <c r="M284" s="179"/>
      <c r="N284" s="179">
        <f>IFERROR(VLOOKUP(A284,[3]rptBudgetaryBudgetCrossOrganiza!$A$2:$M$411,10,FALSE),"0")</f>
        <v>136.88999999999999</v>
      </c>
      <c r="O284" s="179">
        <v>136.88999999999999</v>
      </c>
      <c r="P284" s="158"/>
      <c r="R284" s="159">
        <v>0</v>
      </c>
      <c r="S284" s="159">
        <v>0</v>
      </c>
      <c r="T284" s="168"/>
      <c r="U284" s="168"/>
      <c r="V284" s="168"/>
      <c r="W284" s="159">
        <v>0</v>
      </c>
      <c r="X284" s="159">
        <v>0</v>
      </c>
      <c r="Y284" s="160"/>
      <c r="AA284" s="161">
        <v>435</v>
      </c>
      <c r="AB284" s="161">
        <v>435</v>
      </c>
      <c r="AC284" s="169"/>
      <c r="AD284" s="169"/>
      <c r="AE284" s="169"/>
      <c r="AF284" s="161">
        <v>467.43</v>
      </c>
      <c r="AG284" s="161">
        <v>467.43</v>
      </c>
      <c r="AH284" s="163"/>
      <c r="AJ284" s="164">
        <v>435</v>
      </c>
      <c r="AK284" s="164">
        <v>435</v>
      </c>
      <c r="AL284" s="164"/>
      <c r="AM284" s="165">
        <f>IFERROR(VLOOKUP(A284,[4]rptBudgetaryBudgetCrossOrganiza!$A$384:$O$794,13,FALSE),"0")</f>
        <v>260.55</v>
      </c>
      <c r="AN284" s="170"/>
      <c r="AO284" s="170"/>
      <c r="AP284" s="171"/>
      <c r="AQ284" s="164"/>
      <c r="AR284" s="166"/>
      <c r="AS284" s="205"/>
      <c r="AT284" s="172"/>
      <c r="AU284" s="173"/>
      <c r="AV284" s="174"/>
      <c r="AW284" s="174"/>
      <c r="AX284" s="174"/>
      <c r="AY284" s="174"/>
      <c r="AZ284" s="174"/>
      <c r="BA284" s="174"/>
      <c r="BB284" s="176"/>
    </row>
    <row r="285" spans="1:54" hidden="1" x14ac:dyDescent="0.25">
      <c r="A285" s="120" t="s">
        <v>1612</v>
      </c>
      <c r="B285" s="177" t="s">
        <v>1415</v>
      </c>
      <c r="C285" s="156" t="str">
        <f t="shared" si="37"/>
        <v>100.11</v>
      </c>
      <c r="D285" s="156" t="str">
        <f t="shared" si="38"/>
        <v>240</v>
      </c>
      <c r="E285" s="157" t="str">
        <f t="shared" si="39"/>
        <v>5100.02</v>
      </c>
      <c r="F285" s="157">
        <f>VLOOKUP(E285,'Projections Cheat Sheet'!$A$3:$B$536,2,FALSE)</f>
        <v>1</v>
      </c>
      <c r="G285" s="157" t="str">
        <f>VLOOKUP(F285,'Projections Cheat Sheet'!$B$8:$C$196,2,FALSE)</f>
        <v>salary</v>
      </c>
      <c r="H285" s="157" t="s">
        <v>1922</v>
      </c>
      <c r="I285" s="179">
        <f>IFERROR(VLOOKUP(A285,[3]rptBudgetaryBudgetCrossOrganiza!$A$2:$M$411,5,FALSE),"0")</f>
        <v>36360</v>
      </c>
      <c r="J285" s="179">
        <f>IFERROR(VLOOKUP(A285,[3]rptBudgetaryBudgetCrossOrganiza!$A$2:$M$411,7,FALSE),"0")</f>
        <v>36360</v>
      </c>
      <c r="K285" s="195"/>
      <c r="L285" s="179"/>
      <c r="M285" s="179"/>
      <c r="N285" s="179">
        <f>IFERROR(VLOOKUP(A285,[3]rptBudgetaryBudgetCrossOrganiza!$A$2:$M$411,10,FALSE),"0")</f>
        <v>36360</v>
      </c>
      <c r="O285" s="179">
        <v>36360</v>
      </c>
      <c r="P285" s="158"/>
      <c r="R285" s="159">
        <v>36420</v>
      </c>
      <c r="S285" s="159">
        <v>36420</v>
      </c>
      <c r="T285" s="168"/>
      <c r="U285" s="168"/>
      <c r="V285" s="168"/>
      <c r="W285" s="159">
        <v>36360</v>
      </c>
      <c r="X285" s="159">
        <v>36360</v>
      </c>
      <c r="Y285" s="160"/>
      <c r="AA285" s="161">
        <v>36400</v>
      </c>
      <c r="AB285" s="161">
        <v>36400</v>
      </c>
      <c r="AC285" s="169"/>
      <c r="AD285" s="169"/>
      <c r="AE285" s="169"/>
      <c r="AF285" s="161">
        <v>35467.94</v>
      </c>
      <c r="AG285" s="161">
        <v>35467.94</v>
      </c>
      <c r="AH285" s="163"/>
      <c r="AJ285" s="164">
        <v>36400</v>
      </c>
      <c r="AK285" s="164">
        <v>36400</v>
      </c>
      <c r="AL285" s="164"/>
      <c r="AM285" s="165">
        <f>IFERROR(VLOOKUP(A285,[4]rptBudgetaryBudgetCrossOrganiza!$A$384:$O$794,13,FALSE),"0")</f>
        <v>7325.52</v>
      </c>
      <c r="AN285" s="170"/>
      <c r="AO285" s="170"/>
      <c r="AP285" s="171"/>
      <c r="AQ285" s="164"/>
      <c r="AR285" s="166"/>
      <c r="AS285" s="205"/>
      <c r="AT285" s="172"/>
      <c r="AU285" s="173"/>
      <c r="AV285" s="174"/>
      <c r="AW285" s="174"/>
      <c r="AX285" s="174"/>
      <c r="AY285" s="174"/>
      <c r="AZ285" s="174"/>
      <c r="BA285" s="174"/>
      <c r="BB285" s="176"/>
    </row>
    <row r="286" spans="1:54" hidden="1" x14ac:dyDescent="0.25">
      <c r="A286" s="120" t="s">
        <v>1620</v>
      </c>
      <c r="B286" s="177" t="s">
        <v>1416</v>
      </c>
      <c r="C286" s="156" t="str">
        <f t="shared" si="37"/>
        <v>100.11</v>
      </c>
      <c r="D286" s="156" t="str">
        <f t="shared" si="38"/>
        <v>240</v>
      </c>
      <c r="E286" s="157" t="str">
        <f t="shared" si="39"/>
        <v>5100.03</v>
      </c>
      <c r="F286" s="157">
        <f>VLOOKUP(E286,'Projections Cheat Sheet'!$A$3:$B$536,2,FALSE)</f>
        <v>1</v>
      </c>
      <c r="G286" s="157" t="str">
        <f>VLOOKUP(F286,'Projections Cheat Sheet'!$B$8:$C$196,2,FALSE)</f>
        <v>salary</v>
      </c>
      <c r="H286" s="157" t="s">
        <v>1922</v>
      </c>
      <c r="I286" s="179">
        <f>IFERROR(VLOOKUP(A286,[3]rptBudgetaryBudgetCrossOrganiza!$A$2:$M$411,5,FALSE),"0")</f>
        <v>3065</v>
      </c>
      <c r="J286" s="179">
        <f>IFERROR(VLOOKUP(A286,[3]rptBudgetaryBudgetCrossOrganiza!$A$2:$M$411,7,FALSE),"0")</f>
        <v>3065</v>
      </c>
      <c r="K286" s="195"/>
      <c r="L286" s="179"/>
      <c r="M286" s="179"/>
      <c r="N286" s="179">
        <f>IFERROR(VLOOKUP(A286,[3]rptBudgetaryBudgetCrossOrganiza!$A$2:$M$411,10,FALSE),"0")</f>
        <v>2987.04</v>
      </c>
      <c r="O286" s="179">
        <v>2987.04</v>
      </c>
      <c r="P286" s="158"/>
      <c r="R286" s="159">
        <v>2990</v>
      </c>
      <c r="S286" s="159">
        <v>2990</v>
      </c>
      <c r="T286" s="168"/>
      <c r="U286" s="168"/>
      <c r="V286" s="168"/>
      <c r="W286" s="159">
        <v>2382.31</v>
      </c>
      <c r="X286" s="159">
        <v>2382.31</v>
      </c>
      <c r="Y286" s="160"/>
      <c r="AA286" s="161">
        <v>2990</v>
      </c>
      <c r="AB286" s="161">
        <v>2990</v>
      </c>
      <c r="AC286" s="169"/>
      <c r="AD286" s="169"/>
      <c r="AE286" s="169"/>
      <c r="AF286" s="161">
        <v>3042.42</v>
      </c>
      <c r="AG286" s="161">
        <v>3042.42</v>
      </c>
      <c r="AH286" s="163"/>
      <c r="AJ286" s="164">
        <v>2990</v>
      </c>
      <c r="AK286" s="164">
        <v>2990</v>
      </c>
      <c r="AL286" s="164"/>
      <c r="AM286" s="165">
        <f>IFERROR(VLOOKUP(A286,[4]rptBudgetaryBudgetCrossOrganiza!$A$384:$O$794,13,FALSE),"0")</f>
        <v>608.9</v>
      </c>
      <c r="AN286" s="170"/>
      <c r="AO286" s="170"/>
      <c r="AP286" s="171"/>
      <c r="AQ286" s="164"/>
      <c r="AR286" s="166"/>
      <c r="AS286" s="205"/>
      <c r="AT286" s="172"/>
      <c r="AU286" s="173"/>
      <c r="AV286" s="174"/>
      <c r="AW286" s="174"/>
      <c r="AX286" s="174"/>
      <c r="AY286" s="174"/>
      <c r="AZ286" s="174"/>
      <c r="BA286" s="174"/>
      <c r="BB286" s="176"/>
    </row>
    <row r="287" spans="1:54" hidden="1" x14ac:dyDescent="0.25">
      <c r="A287" s="120" t="s">
        <v>1628</v>
      </c>
      <c r="B287" s="177" t="s">
        <v>1417</v>
      </c>
      <c r="C287" s="156" t="str">
        <f t="shared" si="37"/>
        <v>100.11</v>
      </c>
      <c r="D287" s="156" t="str">
        <f t="shared" si="38"/>
        <v>240</v>
      </c>
      <c r="E287" s="157" t="str">
        <f t="shared" si="39"/>
        <v>5100.04</v>
      </c>
      <c r="F287" s="157">
        <f>VLOOKUP(E287,'Projections Cheat Sheet'!$A$3:$B$536,2,FALSE)</f>
        <v>1</v>
      </c>
      <c r="G287" s="157" t="str">
        <f>VLOOKUP(F287,'Projections Cheat Sheet'!$B$8:$C$196,2,FALSE)</f>
        <v>salary</v>
      </c>
      <c r="H287" s="157" t="s">
        <v>1922</v>
      </c>
      <c r="I287" s="179">
        <f>IFERROR(VLOOKUP(A287,[3]rptBudgetaryBudgetCrossOrganiza!$A$2:$M$411,5,FALSE),"0")</f>
        <v>424</v>
      </c>
      <c r="J287" s="179">
        <f>IFERROR(VLOOKUP(A287,[3]rptBudgetaryBudgetCrossOrganiza!$A$2:$M$411,7,FALSE),"0")</f>
        <v>424</v>
      </c>
      <c r="K287" s="195"/>
      <c r="L287" s="179"/>
      <c r="M287" s="179"/>
      <c r="N287" s="179">
        <f>IFERROR(VLOOKUP(A287,[3]rptBudgetaryBudgetCrossOrganiza!$A$2:$M$411,10,FALSE),"0")</f>
        <v>423.36</v>
      </c>
      <c r="O287" s="179">
        <v>423.36</v>
      </c>
      <c r="P287" s="158"/>
      <c r="R287" s="159">
        <v>425</v>
      </c>
      <c r="S287" s="159">
        <v>425</v>
      </c>
      <c r="T287" s="168"/>
      <c r="U287" s="168"/>
      <c r="V287" s="168"/>
      <c r="W287" s="159">
        <v>423.36</v>
      </c>
      <c r="X287" s="159">
        <v>423.36</v>
      </c>
      <c r="Y287" s="160"/>
      <c r="AA287" s="161">
        <v>425</v>
      </c>
      <c r="AB287" s="161">
        <v>425</v>
      </c>
      <c r="AC287" s="169"/>
      <c r="AD287" s="169"/>
      <c r="AE287" s="169"/>
      <c r="AF287" s="161">
        <v>477.12</v>
      </c>
      <c r="AG287" s="161">
        <v>477.12</v>
      </c>
      <c r="AH287" s="163"/>
      <c r="AJ287" s="164">
        <v>425</v>
      </c>
      <c r="AK287" s="164">
        <v>425</v>
      </c>
      <c r="AL287" s="164"/>
      <c r="AM287" s="165">
        <f>IFERROR(VLOOKUP(A287,[4]rptBudgetaryBudgetCrossOrganiza!$A$384:$O$794,13,FALSE),"0")</f>
        <v>99.4</v>
      </c>
      <c r="AN287" s="170"/>
      <c r="AO287" s="170"/>
      <c r="AP287" s="171"/>
      <c r="AQ287" s="164"/>
      <c r="AR287" s="166"/>
      <c r="AS287" s="205"/>
      <c r="AT287" s="172"/>
      <c r="AU287" s="173"/>
      <c r="AV287" s="174"/>
      <c r="AW287" s="174"/>
      <c r="AX287" s="174"/>
      <c r="AY287" s="174"/>
      <c r="AZ287" s="174"/>
      <c r="BA287" s="174"/>
      <c r="BB287" s="176"/>
    </row>
    <row r="288" spans="1:54" hidden="1" x14ac:dyDescent="0.25">
      <c r="A288" s="120" t="s">
        <v>1636</v>
      </c>
      <c r="B288" s="177" t="s">
        <v>1418</v>
      </c>
      <c r="C288" s="156" t="str">
        <f t="shared" si="37"/>
        <v>100.11</v>
      </c>
      <c r="D288" s="156" t="str">
        <f t="shared" si="38"/>
        <v>240</v>
      </c>
      <c r="E288" s="157" t="str">
        <f t="shared" si="39"/>
        <v>5100.05</v>
      </c>
      <c r="F288" s="157">
        <f>VLOOKUP(E288,'Projections Cheat Sheet'!$A$3:$B$536,2,FALSE)</f>
        <v>1</v>
      </c>
      <c r="G288" s="157" t="str">
        <f>VLOOKUP(F288,'Projections Cheat Sheet'!$B$8:$C$196,2,FALSE)</f>
        <v>salary</v>
      </c>
      <c r="H288" s="157" t="s">
        <v>1922</v>
      </c>
      <c r="I288" s="179">
        <f>IFERROR(VLOOKUP(A288,[3]rptBudgetaryBudgetCrossOrganiza!$A$2:$M$411,5,FALSE),"0")</f>
        <v>55</v>
      </c>
      <c r="J288" s="179">
        <f>IFERROR(VLOOKUP(A288,[3]rptBudgetaryBudgetCrossOrganiza!$A$2:$M$411,7,FALSE),"0")</f>
        <v>55</v>
      </c>
      <c r="K288" s="195"/>
      <c r="L288" s="179"/>
      <c r="M288" s="179"/>
      <c r="N288" s="179">
        <f>IFERROR(VLOOKUP(A288,[3]rptBudgetaryBudgetCrossOrganiza!$A$2:$M$411,10,FALSE),"0")</f>
        <v>45.6</v>
      </c>
      <c r="O288" s="179">
        <v>45.6</v>
      </c>
      <c r="P288" s="158"/>
      <c r="R288" s="159">
        <v>50</v>
      </c>
      <c r="S288" s="159">
        <v>50</v>
      </c>
      <c r="T288" s="168"/>
      <c r="U288" s="168"/>
      <c r="V288" s="168"/>
      <c r="W288" s="159">
        <v>45.6</v>
      </c>
      <c r="X288" s="159">
        <v>45.6</v>
      </c>
      <c r="Y288" s="160"/>
      <c r="AA288" s="161">
        <v>50</v>
      </c>
      <c r="AB288" s="161">
        <v>50</v>
      </c>
      <c r="AC288" s="169"/>
      <c r="AD288" s="169"/>
      <c r="AE288" s="169"/>
      <c r="AF288" s="161">
        <v>45.6</v>
      </c>
      <c r="AG288" s="161">
        <v>45.6</v>
      </c>
      <c r="AH288" s="163"/>
      <c r="AJ288" s="164">
        <v>50</v>
      </c>
      <c r="AK288" s="164">
        <v>50</v>
      </c>
      <c r="AL288" s="164"/>
      <c r="AM288" s="165">
        <f>IFERROR(VLOOKUP(A288,[4]rptBudgetaryBudgetCrossOrganiza!$A$384:$O$794,13,FALSE),"0")</f>
        <v>9.48</v>
      </c>
      <c r="AN288" s="170"/>
      <c r="AO288" s="170"/>
      <c r="AP288" s="171"/>
      <c r="AQ288" s="164"/>
      <c r="AR288" s="166"/>
      <c r="AS288" s="205"/>
      <c r="AT288" s="172"/>
      <c r="AU288" s="173"/>
      <c r="AV288" s="174"/>
      <c r="AW288" s="174"/>
      <c r="AX288" s="174"/>
      <c r="AY288" s="174"/>
      <c r="AZ288" s="174"/>
      <c r="BA288" s="174"/>
      <c r="BB288" s="176"/>
    </row>
    <row r="289" spans="1:54" hidden="1" x14ac:dyDescent="0.25">
      <c r="A289" s="120" t="s">
        <v>1644</v>
      </c>
      <c r="B289" s="177" t="s">
        <v>1419</v>
      </c>
      <c r="C289" s="156" t="str">
        <f t="shared" si="37"/>
        <v>100.11</v>
      </c>
      <c r="D289" s="156" t="str">
        <f t="shared" si="38"/>
        <v>240</v>
      </c>
      <c r="E289" s="157" t="str">
        <f t="shared" si="39"/>
        <v>5100.06</v>
      </c>
      <c r="F289" s="157">
        <f>VLOOKUP(E289,'Projections Cheat Sheet'!$A$3:$B$536,2,FALSE)</f>
        <v>1</v>
      </c>
      <c r="G289" s="157" t="str">
        <f>VLOOKUP(F289,'Projections Cheat Sheet'!$B$8:$C$196,2,FALSE)</f>
        <v>salary</v>
      </c>
      <c r="H289" s="157" t="s">
        <v>1922</v>
      </c>
      <c r="I289" s="179">
        <f>IFERROR(VLOOKUP(A289,[3]rptBudgetaryBudgetCrossOrganiza!$A$2:$M$411,5,FALSE),"0")</f>
        <v>4350</v>
      </c>
      <c r="J289" s="179">
        <f>IFERROR(VLOOKUP(A289,[3]rptBudgetaryBudgetCrossOrganiza!$A$2:$M$411,7,FALSE),"0")</f>
        <v>4350</v>
      </c>
      <c r="K289" s="195"/>
      <c r="L289" s="179"/>
      <c r="M289" s="179"/>
      <c r="N289" s="179">
        <f>IFERROR(VLOOKUP(A289,[3]rptBudgetaryBudgetCrossOrganiza!$A$2:$M$411,10,FALSE),"0")</f>
        <v>4350</v>
      </c>
      <c r="O289" s="179">
        <v>4350</v>
      </c>
      <c r="P289" s="158"/>
      <c r="R289" s="159">
        <v>4410</v>
      </c>
      <c r="S289" s="159">
        <v>4410</v>
      </c>
      <c r="T289" s="168"/>
      <c r="U289" s="168"/>
      <c r="V289" s="168"/>
      <c r="W289" s="159">
        <v>4410</v>
      </c>
      <c r="X289" s="159">
        <v>4410</v>
      </c>
      <c r="Y289" s="160"/>
      <c r="AA289" s="161">
        <v>5090</v>
      </c>
      <c r="AB289" s="161">
        <v>5090</v>
      </c>
      <c r="AC289" s="169"/>
      <c r="AD289" s="169"/>
      <c r="AE289" s="169"/>
      <c r="AF289" s="161">
        <v>1696.68</v>
      </c>
      <c r="AG289" s="161">
        <v>1696.68</v>
      </c>
      <c r="AH289" s="163"/>
      <c r="AJ289" s="164">
        <v>5090</v>
      </c>
      <c r="AK289" s="164">
        <v>5090</v>
      </c>
      <c r="AL289" s="164"/>
      <c r="AM289" s="165">
        <f>IFERROR(VLOOKUP(A289,[4]rptBudgetaryBudgetCrossOrganiza!$A$384:$O$794,13,FALSE),"0")</f>
        <v>0</v>
      </c>
      <c r="AN289" s="170"/>
      <c r="AO289" s="170"/>
      <c r="AP289" s="171"/>
      <c r="AQ289" s="164"/>
      <c r="AR289" s="166"/>
      <c r="AS289" s="205"/>
      <c r="AT289" s="172"/>
      <c r="AU289" s="173"/>
      <c r="AV289" s="174"/>
      <c r="AW289" s="174"/>
      <c r="AX289" s="174"/>
      <c r="AY289" s="174"/>
      <c r="AZ289" s="174"/>
      <c r="BA289" s="174"/>
      <c r="BB289" s="176"/>
    </row>
    <row r="290" spans="1:54" hidden="1" x14ac:dyDescent="0.25">
      <c r="A290" s="120" t="s">
        <v>1652</v>
      </c>
      <c r="B290" s="177" t="s">
        <v>1420</v>
      </c>
      <c r="C290" s="156" t="str">
        <f t="shared" si="37"/>
        <v>100.11</v>
      </c>
      <c r="D290" s="156" t="str">
        <f t="shared" si="38"/>
        <v>240</v>
      </c>
      <c r="E290" s="157" t="str">
        <f t="shared" si="39"/>
        <v>5100.07</v>
      </c>
      <c r="F290" s="157">
        <f>VLOOKUP(E290,'Projections Cheat Sheet'!$A$3:$B$536,2,FALSE)</f>
        <v>1</v>
      </c>
      <c r="G290" s="157" t="str">
        <f>VLOOKUP(F290,'Projections Cheat Sheet'!$B$8:$C$196,2,FALSE)</f>
        <v>salary</v>
      </c>
      <c r="H290" s="157" t="s">
        <v>1922</v>
      </c>
      <c r="I290" s="179">
        <f>IFERROR(VLOOKUP(A290,[3]rptBudgetaryBudgetCrossOrganiza!$A$2:$M$411,5,FALSE),"0")</f>
        <v>525</v>
      </c>
      <c r="J290" s="179">
        <f>IFERROR(VLOOKUP(A290,[3]rptBudgetaryBudgetCrossOrganiza!$A$2:$M$411,7,FALSE),"0")</f>
        <v>525</v>
      </c>
      <c r="K290" s="195"/>
      <c r="L290" s="179"/>
      <c r="M290" s="179"/>
      <c r="N290" s="179">
        <f>IFERROR(VLOOKUP(A290,[3]rptBudgetaryBudgetCrossOrganiza!$A$2:$M$411,10,FALSE),"0")</f>
        <v>347.4</v>
      </c>
      <c r="O290" s="179">
        <v>347.4</v>
      </c>
      <c r="P290" s="158"/>
      <c r="R290" s="159">
        <v>400</v>
      </c>
      <c r="S290" s="159">
        <v>400</v>
      </c>
      <c r="T290" s="168"/>
      <c r="U290" s="168"/>
      <c r="V290" s="168"/>
      <c r="W290" s="159">
        <v>336.81</v>
      </c>
      <c r="X290" s="159">
        <v>336.81</v>
      </c>
      <c r="Y290" s="160"/>
      <c r="AA290" s="161">
        <v>360</v>
      </c>
      <c r="AB290" s="161">
        <v>360</v>
      </c>
      <c r="AC290" s="169"/>
      <c r="AD290" s="169"/>
      <c r="AE290" s="169"/>
      <c r="AF290" s="161">
        <v>322.85000000000002</v>
      </c>
      <c r="AG290" s="161">
        <v>322.85000000000002</v>
      </c>
      <c r="AH290" s="163"/>
      <c r="AJ290" s="164">
        <v>360</v>
      </c>
      <c r="AK290" s="164">
        <v>360</v>
      </c>
      <c r="AL290" s="164"/>
      <c r="AM290" s="165">
        <f>IFERROR(VLOOKUP(A290,[4]rptBudgetaryBudgetCrossOrganiza!$A$384:$O$794,13,FALSE),"0")</f>
        <v>57.81</v>
      </c>
      <c r="AN290" s="170"/>
      <c r="AO290" s="170"/>
      <c r="AP290" s="171"/>
      <c r="AQ290" s="164"/>
      <c r="AR290" s="166"/>
      <c r="AS290" s="205"/>
      <c r="AT290" s="172"/>
      <c r="AU290" s="173"/>
      <c r="AV290" s="174"/>
      <c r="AW290" s="174"/>
      <c r="AX290" s="174"/>
      <c r="AY290" s="174"/>
      <c r="AZ290" s="174"/>
      <c r="BA290" s="174"/>
      <c r="BB290" s="176"/>
    </row>
    <row r="291" spans="1:54" hidden="1" x14ac:dyDescent="0.25">
      <c r="A291" s="120" t="s">
        <v>1660</v>
      </c>
      <c r="B291" s="177" t="s">
        <v>1421</v>
      </c>
      <c r="C291" s="156" t="str">
        <f t="shared" si="37"/>
        <v>100.11</v>
      </c>
      <c r="D291" s="156" t="str">
        <f t="shared" si="38"/>
        <v>240</v>
      </c>
      <c r="E291" s="157" t="str">
        <f t="shared" si="39"/>
        <v>5100.08</v>
      </c>
      <c r="F291" s="157">
        <f>VLOOKUP(E291,'Projections Cheat Sheet'!$A$3:$B$536,2,FALSE)</f>
        <v>1</v>
      </c>
      <c r="G291" s="157" t="str">
        <f>VLOOKUP(F291,'Projections Cheat Sheet'!$B$8:$C$196,2,FALSE)</f>
        <v>salary</v>
      </c>
      <c r="H291" s="157" t="s">
        <v>1922</v>
      </c>
      <c r="I291" s="179">
        <f>IFERROR(VLOOKUP(A291,[3]rptBudgetaryBudgetCrossOrganiza!$A$2:$M$411,5,FALSE),"0")</f>
        <v>0</v>
      </c>
      <c r="J291" s="179">
        <f>IFERROR(VLOOKUP(A291,[3]rptBudgetaryBudgetCrossOrganiza!$A$2:$M$411,7,FALSE),"0")</f>
        <v>0</v>
      </c>
      <c r="K291" s="195"/>
      <c r="L291" s="179"/>
      <c r="M291" s="179"/>
      <c r="N291" s="179">
        <f>IFERROR(VLOOKUP(A291,[3]rptBudgetaryBudgetCrossOrganiza!$A$2:$M$411,10,FALSE),"0")</f>
        <v>0</v>
      </c>
      <c r="O291" s="179">
        <v>0</v>
      </c>
      <c r="P291" s="158"/>
      <c r="R291" s="159">
        <v>0</v>
      </c>
      <c r="S291" s="159">
        <v>0</v>
      </c>
      <c r="T291" s="168"/>
      <c r="U291" s="168"/>
      <c r="V291" s="168"/>
      <c r="W291" s="159">
        <v>0</v>
      </c>
      <c r="X291" s="159">
        <v>0</v>
      </c>
      <c r="Y291" s="160"/>
      <c r="AA291" s="161">
        <v>0</v>
      </c>
      <c r="AB291" s="161">
        <v>0</v>
      </c>
      <c r="AC291" s="169"/>
      <c r="AD291" s="169"/>
      <c r="AE291" s="169"/>
      <c r="AF291" s="161">
        <v>0</v>
      </c>
      <c r="AG291" s="161">
        <v>0</v>
      </c>
      <c r="AH291" s="163"/>
      <c r="AJ291" s="164">
        <v>0</v>
      </c>
      <c r="AK291" s="164">
        <v>0</v>
      </c>
      <c r="AL291" s="164"/>
      <c r="AM291" s="165">
        <f>IFERROR(VLOOKUP(A291,[4]rptBudgetaryBudgetCrossOrganiza!$A$384:$O$794,13,FALSE),"0")</f>
        <v>1387.21</v>
      </c>
      <c r="AN291" s="170"/>
      <c r="AO291" s="170"/>
      <c r="AP291" s="171"/>
      <c r="AQ291" s="164"/>
      <c r="AR291" s="166"/>
      <c r="AS291" s="205"/>
      <c r="AT291" s="172"/>
      <c r="AU291" s="173"/>
      <c r="AV291" s="174"/>
      <c r="AW291" s="174"/>
      <c r="AX291" s="174"/>
      <c r="AY291" s="174"/>
      <c r="AZ291" s="174"/>
      <c r="BA291" s="174"/>
      <c r="BB291" s="176"/>
    </row>
    <row r="292" spans="1:54" hidden="1" x14ac:dyDescent="0.25">
      <c r="A292" s="120" t="s">
        <v>1668</v>
      </c>
      <c r="B292" s="177" t="s">
        <v>1422</v>
      </c>
      <c r="C292" s="156" t="str">
        <f t="shared" si="37"/>
        <v>100.11</v>
      </c>
      <c r="D292" s="156" t="str">
        <f t="shared" si="38"/>
        <v>240</v>
      </c>
      <c r="E292" s="157" t="str">
        <f t="shared" si="39"/>
        <v>5100.09</v>
      </c>
      <c r="F292" s="157">
        <f>VLOOKUP(E292,'Projections Cheat Sheet'!$A$3:$B$536,2,FALSE)</f>
        <v>1</v>
      </c>
      <c r="G292" s="157" t="str">
        <f>VLOOKUP(F292,'Projections Cheat Sheet'!$B$8:$C$196,2,FALSE)</f>
        <v>salary</v>
      </c>
      <c r="H292" s="157" t="s">
        <v>1922</v>
      </c>
      <c r="I292" s="179">
        <f>IFERROR(VLOOKUP(A292,[3]rptBudgetaryBudgetCrossOrganiza!$A$2:$M$411,5,FALSE),"0")</f>
        <v>0</v>
      </c>
      <c r="J292" s="179">
        <f>IFERROR(VLOOKUP(A292,[3]rptBudgetaryBudgetCrossOrganiza!$A$2:$M$411,7,FALSE),"0")</f>
        <v>0</v>
      </c>
      <c r="K292" s="195"/>
      <c r="L292" s="179"/>
      <c r="M292" s="179"/>
      <c r="N292" s="179">
        <f>IFERROR(VLOOKUP(A292,[3]rptBudgetaryBudgetCrossOrganiza!$A$2:$M$411,10,FALSE),"0")</f>
        <v>-232.72</v>
      </c>
      <c r="O292" s="179">
        <v>-232.72</v>
      </c>
      <c r="P292" s="158"/>
      <c r="R292" s="159">
        <v>0</v>
      </c>
      <c r="S292" s="159">
        <v>0</v>
      </c>
      <c r="T292" s="168"/>
      <c r="U292" s="168"/>
      <c r="V292" s="168"/>
      <c r="W292" s="159">
        <v>77.72</v>
      </c>
      <c r="X292" s="159">
        <v>77.72</v>
      </c>
      <c r="Y292" s="160"/>
      <c r="AA292" s="161">
        <v>0</v>
      </c>
      <c r="AB292" s="161">
        <v>0</v>
      </c>
      <c r="AC292" s="169"/>
      <c r="AD292" s="169"/>
      <c r="AE292" s="169"/>
      <c r="AF292" s="161">
        <v>0</v>
      </c>
      <c r="AG292" s="161">
        <v>0</v>
      </c>
      <c r="AH292" s="163"/>
      <c r="AJ292" s="164">
        <v>0</v>
      </c>
      <c r="AK292" s="164">
        <v>0</v>
      </c>
      <c r="AL292" s="164"/>
      <c r="AM292" s="165">
        <f>IFERROR(VLOOKUP(A292,[4]rptBudgetaryBudgetCrossOrganiza!$A$384:$O$794,13,FALSE),"0")</f>
        <v>0</v>
      </c>
      <c r="AN292" s="170"/>
      <c r="AO292" s="170"/>
      <c r="AP292" s="171"/>
      <c r="AQ292" s="164"/>
      <c r="AR292" s="166"/>
      <c r="AS292" s="205"/>
      <c r="AT292" s="172"/>
      <c r="AU292" s="173"/>
      <c r="AV292" s="174"/>
      <c r="AW292" s="174"/>
      <c r="AX292" s="174"/>
      <c r="AY292" s="174"/>
      <c r="AZ292" s="174"/>
      <c r="BA292" s="174"/>
      <c r="BB292" s="176"/>
    </row>
    <row r="293" spans="1:54" hidden="1" x14ac:dyDescent="0.25">
      <c r="A293" s="120" t="s">
        <v>1676</v>
      </c>
      <c r="B293" s="177" t="s">
        <v>1423</v>
      </c>
      <c r="C293" s="156" t="str">
        <f t="shared" si="37"/>
        <v>100.11</v>
      </c>
      <c r="D293" s="156" t="str">
        <f t="shared" si="38"/>
        <v>240</v>
      </c>
      <c r="E293" s="157" t="str">
        <f t="shared" si="39"/>
        <v>5100.10</v>
      </c>
      <c r="F293" s="157">
        <f>VLOOKUP(E293,'Projections Cheat Sheet'!$A$3:$B$536,2,FALSE)</f>
        <v>1</v>
      </c>
      <c r="G293" s="157" t="str">
        <f>VLOOKUP(F293,'Projections Cheat Sheet'!$B$8:$C$196,2,FALSE)</f>
        <v>salary</v>
      </c>
      <c r="H293" s="157" t="s">
        <v>1922</v>
      </c>
      <c r="I293" s="179">
        <f>IFERROR(VLOOKUP(A293,[3]rptBudgetaryBudgetCrossOrganiza!$A$2:$M$411,5,FALSE),"0")</f>
        <v>1500</v>
      </c>
      <c r="J293" s="179">
        <f>IFERROR(VLOOKUP(A293,[3]rptBudgetaryBudgetCrossOrganiza!$A$2:$M$411,7,FALSE),"0")</f>
        <v>1500</v>
      </c>
      <c r="K293" s="195"/>
      <c r="L293" s="179"/>
      <c r="M293" s="179"/>
      <c r="N293" s="179">
        <f>IFERROR(VLOOKUP(A293,[3]rptBudgetaryBudgetCrossOrganiza!$A$2:$M$411,10,FALSE),"0")</f>
        <v>1500</v>
      </c>
      <c r="O293" s="179">
        <v>1500</v>
      </c>
      <c r="P293" s="158"/>
      <c r="R293" s="159">
        <v>1500</v>
      </c>
      <c r="S293" s="159">
        <v>1500</v>
      </c>
      <c r="T293" s="168"/>
      <c r="U293" s="168"/>
      <c r="V293" s="168"/>
      <c r="W293" s="159">
        <v>1500</v>
      </c>
      <c r="X293" s="159">
        <v>1500</v>
      </c>
      <c r="Y293" s="160"/>
      <c r="AA293" s="161">
        <v>1500</v>
      </c>
      <c r="AB293" s="161">
        <v>1500</v>
      </c>
      <c r="AC293" s="169"/>
      <c r="AD293" s="169"/>
      <c r="AE293" s="169"/>
      <c r="AF293" s="161">
        <v>3000</v>
      </c>
      <c r="AG293" s="161">
        <v>3000</v>
      </c>
      <c r="AH293" s="163"/>
      <c r="AJ293" s="164">
        <v>1500</v>
      </c>
      <c r="AK293" s="164">
        <v>1500</v>
      </c>
      <c r="AL293" s="164"/>
      <c r="AM293" s="165">
        <f>IFERROR(VLOOKUP(A293,[4]rptBudgetaryBudgetCrossOrganiza!$A$384:$O$794,13,FALSE),"0")</f>
        <v>0</v>
      </c>
      <c r="AN293" s="170"/>
      <c r="AO293" s="170"/>
      <c r="AP293" s="171"/>
      <c r="AQ293" s="164"/>
      <c r="AR293" s="166"/>
      <c r="AS293" s="205"/>
      <c r="AT293" s="172"/>
      <c r="AU293" s="173"/>
      <c r="AV293" s="174"/>
      <c r="AW293" s="174"/>
      <c r="AX293" s="174"/>
      <c r="AY293" s="174"/>
      <c r="AZ293" s="174"/>
      <c r="BA293" s="174"/>
      <c r="BB293" s="176"/>
    </row>
    <row r="294" spans="1:54" hidden="1" x14ac:dyDescent="0.25">
      <c r="A294" s="120" t="s">
        <v>1684</v>
      </c>
      <c r="B294" s="177" t="s">
        <v>1424</v>
      </c>
      <c r="C294" s="156" t="str">
        <f t="shared" si="37"/>
        <v>100.11</v>
      </c>
      <c r="D294" s="156" t="str">
        <f t="shared" si="38"/>
        <v>240</v>
      </c>
      <c r="E294" s="157" t="str">
        <f t="shared" si="39"/>
        <v>5100.11</v>
      </c>
      <c r="F294" s="157">
        <f>VLOOKUP(E294,'Projections Cheat Sheet'!$A$3:$B$536,2,FALSE)</f>
        <v>1</v>
      </c>
      <c r="G294" s="157" t="str">
        <f>VLOOKUP(F294,'Projections Cheat Sheet'!$B$8:$C$196,2,FALSE)</f>
        <v>salary</v>
      </c>
      <c r="H294" s="157" t="s">
        <v>1922</v>
      </c>
      <c r="I294" s="179">
        <f>IFERROR(VLOOKUP(A294,[3]rptBudgetaryBudgetCrossOrganiza!$A$2:$M$411,5,FALSE),"0")</f>
        <v>2425</v>
      </c>
      <c r="J294" s="179">
        <f>IFERROR(VLOOKUP(A294,[3]rptBudgetaryBudgetCrossOrganiza!$A$2:$M$411,7,FALSE),"0")</f>
        <v>2425</v>
      </c>
      <c r="K294" s="195"/>
      <c r="L294" s="179"/>
      <c r="M294" s="179"/>
      <c r="N294" s="179">
        <f>IFERROR(VLOOKUP(A294,[3]rptBudgetaryBudgetCrossOrganiza!$A$2:$M$411,10,FALSE),"0")</f>
        <v>2727.82</v>
      </c>
      <c r="O294" s="179">
        <v>2727.82</v>
      </c>
      <c r="P294" s="158"/>
      <c r="R294" s="159">
        <v>2650</v>
      </c>
      <c r="S294" s="159">
        <v>2650</v>
      </c>
      <c r="T294" s="168"/>
      <c r="U294" s="168"/>
      <c r="V294" s="168"/>
      <c r="W294" s="159">
        <v>2570.38</v>
      </c>
      <c r="X294" s="159">
        <v>2570.38</v>
      </c>
      <c r="Y294" s="160"/>
      <c r="AA294" s="161">
        <v>2745</v>
      </c>
      <c r="AB294" s="161">
        <v>2745</v>
      </c>
      <c r="AC294" s="169"/>
      <c r="AD294" s="169"/>
      <c r="AE294" s="169"/>
      <c r="AF294" s="161">
        <v>2790.43</v>
      </c>
      <c r="AG294" s="161">
        <v>2790.43</v>
      </c>
      <c r="AH294" s="163"/>
      <c r="AJ294" s="164">
        <v>2745</v>
      </c>
      <c r="AK294" s="164">
        <v>2745</v>
      </c>
      <c r="AL294" s="164"/>
      <c r="AM294" s="165">
        <f>IFERROR(VLOOKUP(A294,[4]rptBudgetaryBudgetCrossOrganiza!$A$384:$O$794,13,FALSE),"0")</f>
        <v>663.52</v>
      </c>
      <c r="AN294" s="170"/>
      <c r="AO294" s="170"/>
      <c r="AP294" s="171"/>
      <c r="AQ294" s="164"/>
      <c r="AR294" s="166"/>
      <c r="AS294" s="205"/>
      <c r="AT294" s="172"/>
      <c r="AU294" s="173"/>
      <c r="AV294" s="174"/>
      <c r="AW294" s="174"/>
      <c r="AX294" s="174"/>
      <c r="AY294" s="174"/>
      <c r="AZ294" s="174"/>
      <c r="BA294" s="174"/>
      <c r="BB294" s="176"/>
    </row>
    <row r="295" spans="1:54" hidden="1" x14ac:dyDescent="0.25">
      <c r="A295" s="120" t="s">
        <v>1692</v>
      </c>
      <c r="B295" s="177" t="s">
        <v>1425</v>
      </c>
      <c r="C295" s="156" t="str">
        <f t="shared" si="37"/>
        <v>100.11</v>
      </c>
      <c r="D295" s="156" t="str">
        <f t="shared" si="38"/>
        <v>240</v>
      </c>
      <c r="E295" s="157" t="str">
        <f t="shared" si="39"/>
        <v>5100.12</v>
      </c>
      <c r="F295" s="157">
        <f>VLOOKUP(E295,'Projections Cheat Sheet'!$A$3:$B$536,2,FALSE)</f>
        <v>1</v>
      </c>
      <c r="G295" s="157" t="str">
        <f>VLOOKUP(F295,'Projections Cheat Sheet'!$B$8:$C$196,2,FALSE)</f>
        <v>salary</v>
      </c>
      <c r="H295" s="157" t="s">
        <v>1922</v>
      </c>
      <c r="I295" s="179">
        <f>IFERROR(VLOOKUP(A295,[3]rptBudgetaryBudgetCrossOrganiza!$A$2:$M$411,5,FALSE),"0")</f>
        <v>0</v>
      </c>
      <c r="J295" s="179">
        <f>IFERROR(VLOOKUP(A295,[3]rptBudgetaryBudgetCrossOrganiza!$A$2:$M$411,7,FALSE),"0")</f>
        <v>0</v>
      </c>
      <c r="K295" s="195"/>
      <c r="L295" s="179"/>
      <c r="M295" s="179"/>
      <c r="N295" s="179">
        <f>IFERROR(VLOOKUP(A295,[3]rptBudgetaryBudgetCrossOrganiza!$A$2:$M$411,10,FALSE),"0")</f>
        <v>0</v>
      </c>
      <c r="O295" s="179">
        <v>0</v>
      </c>
      <c r="P295" s="158"/>
      <c r="R295" s="159">
        <v>0</v>
      </c>
      <c r="S295" s="159">
        <v>0</v>
      </c>
      <c r="T295" s="168"/>
      <c r="U295" s="168"/>
      <c r="V295" s="168"/>
      <c r="W295" s="159">
        <v>0</v>
      </c>
      <c r="X295" s="159">
        <v>0</v>
      </c>
      <c r="Y295" s="160"/>
      <c r="AA295" s="161">
        <v>0</v>
      </c>
      <c r="AB295" s="161">
        <v>0</v>
      </c>
      <c r="AC295" s="169"/>
      <c r="AD295" s="169"/>
      <c r="AE295" s="169"/>
      <c r="AF295" s="161">
        <v>0</v>
      </c>
      <c r="AG295" s="161">
        <v>0</v>
      </c>
      <c r="AH295" s="163"/>
      <c r="AJ295" s="164">
        <v>0</v>
      </c>
      <c r="AK295" s="164">
        <v>0</v>
      </c>
      <c r="AL295" s="164"/>
      <c r="AM295" s="165">
        <f>IFERROR(VLOOKUP(A295,[4]rptBudgetaryBudgetCrossOrganiza!$A$384:$O$794,13,FALSE),"0")</f>
        <v>0</v>
      </c>
      <c r="AN295" s="170"/>
      <c r="AO295" s="170"/>
      <c r="AP295" s="171"/>
      <c r="AQ295" s="164"/>
      <c r="AR295" s="166"/>
      <c r="AS295" s="205"/>
      <c r="AT295" s="172"/>
      <c r="AU295" s="173"/>
      <c r="AV295" s="174"/>
      <c r="AW295" s="174"/>
      <c r="AX295" s="174"/>
      <c r="AY295" s="174"/>
      <c r="AZ295" s="174"/>
      <c r="BA295" s="174"/>
      <c r="BB295" s="176"/>
    </row>
    <row r="296" spans="1:54" hidden="1" x14ac:dyDescent="0.25">
      <c r="A296" s="120" t="s">
        <v>1700</v>
      </c>
      <c r="B296" s="177" t="s">
        <v>1426</v>
      </c>
      <c r="C296" s="156" t="str">
        <f t="shared" si="37"/>
        <v>100.11</v>
      </c>
      <c r="D296" s="156" t="str">
        <f t="shared" si="38"/>
        <v>240</v>
      </c>
      <c r="E296" s="157" t="str">
        <f t="shared" si="39"/>
        <v>5100.13</v>
      </c>
      <c r="F296" s="157">
        <f>VLOOKUP(E296,'Projections Cheat Sheet'!$A$3:$B$536,2,FALSE)</f>
        <v>1</v>
      </c>
      <c r="G296" s="157" t="str">
        <f>VLOOKUP(F296,'Projections Cheat Sheet'!$B$8:$C$196,2,FALSE)</f>
        <v>salary</v>
      </c>
      <c r="H296" s="157" t="s">
        <v>1922</v>
      </c>
      <c r="I296" s="179">
        <f>IFERROR(VLOOKUP(A296,[3]rptBudgetaryBudgetCrossOrganiza!$A$2:$M$411,5,FALSE),"0")</f>
        <v>0</v>
      </c>
      <c r="J296" s="179">
        <f>IFERROR(VLOOKUP(A296,[3]rptBudgetaryBudgetCrossOrganiza!$A$2:$M$411,7,FALSE),"0")</f>
        <v>0</v>
      </c>
      <c r="K296" s="195"/>
      <c r="L296" s="179"/>
      <c r="M296" s="179"/>
      <c r="N296" s="179">
        <f>IFERROR(VLOOKUP(A296,[3]rptBudgetaryBudgetCrossOrganiza!$A$2:$M$411,10,FALSE),"0")</f>
        <v>0</v>
      </c>
      <c r="O296" s="179">
        <v>0</v>
      </c>
      <c r="P296" s="158"/>
      <c r="R296" s="159">
        <v>0</v>
      </c>
      <c r="S296" s="159">
        <v>0</v>
      </c>
      <c r="T296" s="168"/>
      <c r="U296" s="168"/>
      <c r="V296" s="168"/>
      <c r="W296" s="159">
        <v>0</v>
      </c>
      <c r="X296" s="159">
        <v>0</v>
      </c>
      <c r="Y296" s="160"/>
      <c r="AA296" s="161">
        <v>0</v>
      </c>
      <c r="AB296" s="161">
        <v>0</v>
      </c>
      <c r="AC296" s="169"/>
      <c r="AD296" s="169"/>
      <c r="AE296" s="169"/>
      <c r="AF296" s="161">
        <v>0</v>
      </c>
      <c r="AG296" s="161">
        <v>0</v>
      </c>
      <c r="AH296" s="163"/>
      <c r="AJ296" s="164">
        <v>0</v>
      </c>
      <c r="AK296" s="164">
        <v>0</v>
      </c>
      <c r="AL296" s="164"/>
      <c r="AM296" s="165">
        <f>IFERROR(VLOOKUP(A296,[4]rptBudgetaryBudgetCrossOrganiza!$A$384:$O$794,13,FALSE),"0")</f>
        <v>0</v>
      </c>
      <c r="AN296" s="170"/>
      <c r="AO296" s="170"/>
      <c r="AP296" s="171"/>
      <c r="AQ296" s="164"/>
      <c r="AR296" s="166"/>
      <c r="AS296" s="205"/>
      <c r="AT296" s="172"/>
      <c r="AU296" s="173"/>
      <c r="AV296" s="174"/>
      <c r="AW296" s="174"/>
      <c r="AX296" s="174"/>
      <c r="AY296" s="174"/>
      <c r="AZ296" s="174"/>
      <c r="BA296" s="174"/>
      <c r="BB296" s="176"/>
    </row>
    <row r="297" spans="1:54" hidden="1" x14ac:dyDescent="0.25">
      <c r="A297" s="120" t="s">
        <v>1719</v>
      </c>
      <c r="B297" s="177" t="s">
        <v>1429</v>
      </c>
      <c r="C297" s="156" t="str">
        <f t="shared" si="37"/>
        <v>100.11</v>
      </c>
      <c r="D297" s="156" t="str">
        <f t="shared" si="38"/>
        <v>240</v>
      </c>
      <c r="E297" s="157" t="str">
        <f t="shared" si="39"/>
        <v>5100.17</v>
      </c>
      <c r="F297" s="157">
        <f>VLOOKUP(E297,'Projections Cheat Sheet'!$A$3:$B$536,2,FALSE)</f>
        <v>1</v>
      </c>
      <c r="G297" s="157" t="str">
        <f>VLOOKUP(F297,'Projections Cheat Sheet'!$B$8:$C$196,2,FALSE)</f>
        <v>salary</v>
      </c>
      <c r="H297" s="157" t="s">
        <v>1922</v>
      </c>
      <c r="I297" s="179">
        <f>IFERROR(VLOOKUP(A297,[3]rptBudgetaryBudgetCrossOrganiza!$A$2:$M$411,5,FALSE),"0")</f>
        <v>0</v>
      </c>
      <c r="J297" s="179">
        <f>IFERROR(VLOOKUP(A297,[3]rptBudgetaryBudgetCrossOrganiza!$A$2:$M$411,7,FALSE),"0")</f>
        <v>0</v>
      </c>
      <c r="K297" s="195"/>
      <c r="L297" s="179"/>
      <c r="M297" s="179"/>
      <c r="N297" s="179">
        <f>IFERROR(VLOOKUP(A297,[3]rptBudgetaryBudgetCrossOrganiza!$A$2:$M$411,10,FALSE),"0")</f>
        <v>0</v>
      </c>
      <c r="O297" s="179">
        <v>0</v>
      </c>
      <c r="P297" s="158"/>
      <c r="R297" s="159">
        <v>0</v>
      </c>
      <c r="S297" s="159">
        <v>0</v>
      </c>
      <c r="T297" s="168"/>
      <c r="U297" s="168"/>
      <c r="V297" s="168"/>
      <c r="W297" s="159">
        <v>0</v>
      </c>
      <c r="X297" s="159">
        <v>0</v>
      </c>
      <c r="Y297" s="160"/>
      <c r="AA297" s="161">
        <v>0</v>
      </c>
      <c r="AB297" s="161">
        <v>0</v>
      </c>
      <c r="AC297" s="169"/>
      <c r="AD297" s="169"/>
      <c r="AE297" s="169"/>
      <c r="AF297" s="161">
        <v>0</v>
      </c>
      <c r="AG297" s="161">
        <v>0</v>
      </c>
      <c r="AH297" s="163"/>
      <c r="AJ297" s="164">
        <v>0</v>
      </c>
      <c r="AK297" s="164">
        <v>0</v>
      </c>
      <c r="AL297" s="164"/>
      <c r="AM297" s="165">
        <f>IFERROR(VLOOKUP(A297,[4]rptBudgetaryBudgetCrossOrganiza!$A$384:$O$794,13,FALSE),"0")</f>
        <v>0</v>
      </c>
      <c r="AN297" s="170"/>
      <c r="AO297" s="170"/>
      <c r="AP297" s="171"/>
      <c r="AQ297" s="164"/>
      <c r="AR297" s="166"/>
      <c r="AS297" s="205"/>
      <c r="AT297" s="172"/>
      <c r="AU297" s="173"/>
      <c r="AV297" s="174"/>
      <c r="AW297" s="174"/>
      <c r="AX297" s="174"/>
      <c r="AY297" s="174"/>
      <c r="AZ297" s="174"/>
      <c r="BA297" s="174"/>
      <c r="BB297" s="176"/>
    </row>
    <row r="298" spans="1:54" hidden="1" x14ac:dyDescent="0.25">
      <c r="A298" s="120" t="s">
        <v>1726</v>
      </c>
      <c r="B298" s="177" t="s">
        <v>343</v>
      </c>
      <c r="C298" s="156" t="str">
        <f t="shared" si="37"/>
        <v>100.11</v>
      </c>
      <c r="D298" s="156" t="str">
        <f t="shared" si="38"/>
        <v>240</v>
      </c>
      <c r="E298" s="157" t="str">
        <f t="shared" si="39"/>
        <v>6000.01</v>
      </c>
      <c r="F298" s="157">
        <f>VLOOKUP(E298,'Projections Cheat Sheet'!$A$3:$B$536,2,FALSE)</f>
        <v>6</v>
      </c>
      <c r="G298" s="157" t="str">
        <f>VLOOKUP(F298,'Projections Cheat Sheet'!$B$8:$C$196,2,FALSE)</f>
        <v>Zero</v>
      </c>
      <c r="H298" s="157" t="s">
        <v>1923</v>
      </c>
      <c r="I298" s="179">
        <f>IFERROR(VLOOKUP(A298,[3]rptBudgetaryBudgetCrossOrganiza!$A$2:$M$411,5,FALSE),"0")</f>
        <v>3250</v>
      </c>
      <c r="J298" s="179">
        <f>IFERROR(VLOOKUP(A298,[3]rptBudgetaryBudgetCrossOrganiza!$A$2:$M$411,7,FALSE),"0")</f>
        <v>3250</v>
      </c>
      <c r="K298" s="195"/>
      <c r="L298" s="179"/>
      <c r="M298" s="179"/>
      <c r="N298" s="179">
        <f>IFERROR(VLOOKUP(A298,[3]rptBudgetaryBudgetCrossOrganiza!$A$2:$M$411,10,FALSE),"0")</f>
        <v>2335.6799999999998</v>
      </c>
      <c r="O298" s="179">
        <v>2335.6799999999998</v>
      </c>
      <c r="P298" s="158"/>
      <c r="R298" s="159">
        <v>3250</v>
      </c>
      <c r="S298" s="159">
        <v>3250</v>
      </c>
      <c r="T298" s="168"/>
      <c r="U298" s="168"/>
      <c r="V298" s="168"/>
      <c r="W298" s="159">
        <v>3050.66</v>
      </c>
      <c r="X298" s="159">
        <v>3050.66</v>
      </c>
      <c r="Y298" s="160"/>
      <c r="AA298" s="161">
        <v>3250</v>
      </c>
      <c r="AB298" s="161">
        <v>3250</v>
      </c>
      <c r="AC298" s="169"/>
      <c r="AD298" s="169"/>
      <c r="AE298" s="169"/>
      <c r="AF298" s="161">
        <v>3682.77</v>
      </c>
      <c r="AG298" s="161">
        <v>3682.77</v>
      </c>
      <c r="AH298" s="163"/>
      <c r="AJ298" s="164">
        <v>3250</v>
      </c>
      <c r="AK298" s="164">
        <v>3250</v>
      </c>
      <c r="AL298" s="164">
        <v>4000</v>
      </c>
      <c r="AM298" s="165">
        <f>IFERROR(VLOOKUP(A298,[4]rptBudgetaryBudgetCrossOrganiza!$A$384:$O$794,13,FALSE),"0")</f>
        <v>54.13</v>
      </c>
      <c r="AN298" s="170"/>
      <c r="AO298" s="170"/>
      <c r="AP298" s="171"/>
      <c r="AQ298" s="164"/>
      <c r="AR298" s="166"/>
      <c r="AS298" s="209" t="s">
        <v>1955</v>
      </c>
      <c r="AT298" s="172"/>
      <c r="AU298" s="173"/>
      <c r="AV298" s="174"/>
      <c r="AW298" s="174"/>
      <c r="AX298" s="174"/>
      <c r="AY298" s="174"/>
      <c r="AZ298" s="174"/>
      <c r="BA298" s="174"/>
      <c r="BB298" s="176"/>
    </row>
    <row r="299" spans="1:54" hidden="1" x14ac:dyDescent="0.25">
      <c r="A299" s="120" t="s">
        <v>1736</v>
      </c>
      <c r="B299" s="177" t="s">
        <v>1432</v>
      </c>
      <c r="C299" s="156" t="str">
        <f t="shared" si="37"/>
        <v>100.11</v>
      </c>
      <c r="D299" s="156" t="str">
        <f t="shared" si="38"/>
        <v>240</v>
      </c>
      <c r="E299" s="157" t="str">
        <f t="shared" si="39"/>
        <v>6000.04</v>
      </c>
      <c r="F299" s="157">
        <f>VLOOKUP(E299,'Projections Cheat Sheet'!$A$3:$B$536,2,FALSE)</f>
        <v>6</v>
      </c>
      <c r="G299" s="157" t="str">
        <f>VLOOKUP(F299,'Projections Cheat Sheet'!$B$8:$C$196,2,FALSE)</f>
        <v>Zero</v>
      </c>
      <c r="H299" s="157" t="s">
        <v>1923</v>
      </c>
      <c r="I299" s="179">
        <f>IFERROR(VLOOKUP(A299,[3]rptBudgetaryBudgetCrossOrganiza!$A$2:$M$411,5,FALSE),"0")</f>
        <v>10000</v>
      </c>
      <c r="J299" s="179">
        <f>IFERROR(VLOOKUP(A299,[3]rptBudgetaryBudgetCrossOrganiza!$A$2:$M$411,7,FALSE),"0")</f>
        <v>0</v>
      </c>
      <c r="K299" s="195"/>
      <c r="L299" s="179"/>
      <c r="M299" s="179"/>
      <c r="N299" s="179">
        <f>IFERROR(VLOOKUP(A299,[3]rptBudgetaryBudgetCrossOrganiza!$A$2:$M$411,10,FALSE),"0")</f>
        <v>0</v>
      </c>
      <c r="O299" s="179">
        <v>0</v>
      </c>
      <c r="P299" s="158"/>
      <c r="R299" s="159">
        <v>0</v>
      </c>
      <c r="S299" s="159">
        <v>0</v>
      </c>
      <c r="T299" s="168"/>
      <c r="U299" s="168"/>
      <c r="V299" s="168"/>
      <c r="W299" s="159">
        <v>0</v>
      </c>
      <c r="X299" s="159">
        <v>0</v>
      </c>
      <c r="Y299" s="160"/>
      <c r="AA299" s="161">
        <v>0</v>
      </c>
      <c r="AB299" s="161">
        <v>0</v>
      </c>
      <c r="AC299" s="169"/>
      <c r="AD299" s="169"/>
      <c r="AE299" s="169"/>
      <c r="AF299" s="161">
        <v>0</v>
      </c>
      <c r="AG299" s="161">
        <v>0</v>
      </c>
      <c r="AH299" s="163"/>
      <c r="AJ299" s="164">
        <v>0</v>
      </c>
      <c r="AK299" s="164">
        <v>0</v>
      </c>
      <c r="AL299" s="164"/>
      <c r="AM299" s="165">
        <f>IFERROR(VLOOKUP(A299,[4]rptBudgetaryBudgetCrossOrganiza!$A$384:$O$794,13,FALSE),"0")</f>
        <v>0</v>
      </c>
      <c r="AN299" s="170"/>
      <c r="AO299" s="170"/>
      <c r="AP299" s="171"/>
      <c r="AQ299" s="164"/>
      <c r="AR299" s="166"/>
      <c r="AS299" s="209"/>
      <c r="AT299" s="172"/>
      <c r="AU299" s="173"/>
      <c r="AV299" s="174"/>
      <c r="AW299" s="174"/>
      <c r="AX299" s="174"/>
      <c r="AY299" s="174"/>
      <c r="AZ299" s="174"/>
      <c r="BA299" s="174"/>
      <c r="BB299" s="176"/>
    </row>
    <row r="300" spans="1:54" hidden="1" x14ac:dyDescent="0.25">
      <c r="A300" s="120" t="s">
        <v>1742</v>
      </c>
      <c r="B300" s="177" t="s">
        <v>1437</v>
      </c>
      <c r="C300" s="156" t="str">
        <f t="shared" si="37"/>
        <v>100.11</v>
      </c>
      <c r="D300" s="156" t="str">
        <f t="shared" si="38"/>
        <v>240</v>
      </c>
      <c r="E300" s="157" t="str">
        <f t="shared" si="39"/>
        <v>6000.20</v>
      </c>
      <c r="F300" s="157">
        <f>VLOOKUP(E300,'Projections Cheat Sheet'!$A$3:$B$536,2,FALSE)</f>
        <v>6</v>
      </c>
      <c r="G300" s="157" t="str">
        <f>VLOOKUP(F300,'Projections Cheat Sheet'!$B$8:$C$196,2,FALSE)</f>
        <v>Zero</v>
      </c>
      <c r="H300" s="157" t="s">
        <v>1923</v>
      </c>
      <c r="I300" s="179">
        <f>IFERROR(VLOOKUP(A300,[3]rptBudgetaryBudgetCrossOrganiza!$A$2:$M$411,5,FALSE),"0")</f>
        <v>0</v>
      </c>
      <c r="J300" s="179">
        <f>IFERROR(VLOOKUP(A300,[3]rptBudgetaryBudgetCrossOrganiza!$A$2:$M$411,7,FALSE),"0")</f>
        <v>0</v>
      </c>
      <c r="K300" s="195"/>
      <c r="L300" s="179"/>
      <c r="M300" s="179"/>
      <c r="N300" s="179">
        <f>IFERROR(VLOOKUP(A300,[3]rptBudgetaryBudgetCrossOrganiza!$A$2:$M$411,10,FALSE),"0")</f>
        <v>0</v>
      </c>
      <c r="O300" s="179">
        <v>0</v>
      </c>
      <c r="P300" s="158"/>
      <c r="R300" s="159">
        <v>0</v>
      </c>
      <c r="S300" s="159">
        <v>0</v>
      </c>
      <c r="T300" s="168"/>
      <c r="U300" s="168"/>
      <c r="V300" s="168"/>
      <c r="W300" s="159">
        <v>0</v>
      </c>
      <c r="X300" s="159">
        <v>0</v>
      </c>
      <c r="Y300" s="160"/>
      <c r="AA300" s="161">
        <v>0</v>
      </c>
      <c r="AB300" s="161">
        <v>0</v>
      </c>
      <c r="AC300" s="169"/>
      <c r="AD300" s="169"/>
      <c r="AE300" s="169"/>
      <c r="AF300" s="161">
        <v>0</v>
      </c>
      <c r="AG300" s="161">
        <v>0</v>
      </c>
      <c r="AH300" s="163"/>
      <c r="AJ300" s="164">
        <v>0</v>
      </c>
      <c r="AK300" s="164">
        <v>0</v>
      </c>
      <c r="AL300" s="164"/>
      <c r="AM300" s="165">
        <f>IFERROR(VLOOKUP(A300,[4]rptBudgetaryBudgetCrossOrganiza!$A$384:$O$794,13,FALSE),"0")</f>
        <v>0</v>
      </c>
      <c r="AN300" s="170"/>
      <c r="AO300" s="170"/>
      <c r="AP300" s="171"/>
      <c r="AQ300" s="164"/>
      <c r="AR300" s="166"/>
      <c r="AS300" s="209"/>
      <c r="AT300" s="172"/>
      <c r="AU300" s="173"/>
      <c r="AV300" s="174"/>
      <c r="AW300" s="174"/>
      <c r="AX300" s="174"/>
      <c r="AY300" s="174"/>
      <c r="AZ300" s="174"/>
      <c r="BA300" s="174"/>
      <c r="BB300" s="176"/>
    </row>
    <row r="301" spans="1:54" hidden="1" x14ac:dyDescent="0.25">
      <c r="A301" s="120" t="s">
        <v>1759</v>
      </c>
      <c r="B301" s="177" t="s">
        <v>1445</v>
      </c>
      <c r="C301" s="156" t="str">
        <f t="shared" si="37"/>
        <v>100.11</v>
      </c>
      <c r="D301" s="156" t="str">
        <f t="shared" si="38"/>
        <v>240</v>
      </c>
      <c r="E301" s="157" t="str">
        <f t="shared" si="39"/>
        <v>6200.01</v>
      </c>
      <c r="F301" s="157">
        <f>VLOOKUP(E301,'Projections Cheat Sheet'!$A$3:$B$536,2,FALSE)</f>
        <v>6</v>
      </c>
      <c r="G301" s="157" t="str">
        <f>VLOOKUP(F301,'Projections Cheat Sheet'!$B$8:$C$196,2,FALSE)</f>
        <v>Zero</v>
      </c>
      <c r="H301" s="157" t="s">
        <v>1924</v>
      </c>
      <c r="I301" s="179">
        <f>IFERROR(VLOOKUP(A301,[3]rptBudgetaryBudgetCrossOrganiza!$A$2:$M$411,5,FALSE),"0")</f>
        <v>0</v>
      </c>
      <c r="J301" s="179">
        <f>IFERROR(VLOOKUP(A301,[3]rptBudgetaryBudgetCrossOrganiza!$A$2:$M$411,7,FALSE),"0")</f>
        <v>0</v>
      </c>
      <c r="K301" s="195"/>
      <c r="L301" s="179"/>
      <c r="M301" s="179"/>
      <c r="N301" s="179">
        <f>IFERROR(VLOOKUP(A301,[3]rptBudgetaryBudgetCrossOrganiza!$A$2:$M$411,10,FALSE),"0")</f>
        <v>0</v>
      </c>
      <c r="O301" s="179">
        <v>0</v>
      </c>
      <c r="P301" s="158"/>
      <c r="R301" s="159">
        <v>0</v>
      </c>
      <c r="S301" s="159">
        <v>0</v>
      </c>
      <c r="T301" s="168"/>
      <c r="U301" s="168"/>
      <c r="V301" s="168"/>
      <c r="W301" s="159">
        <v>0</v>
      </c>
      <c r="X301" s="159">
        <v>0</v>
      </c>
      <c r="Y301" s="160"/>
      <c r="AA301" s="161">
        <v>0</v>
      </c>
      <c r="AB301" s="161">
        <v>0</v>
      </c>
      <c r="AC301" s="169"/>
      <c r="AD301" s="169"/>
      <c r="AE301" s="169"/>
      <c r="AF301" s="161">
        <v>0</v>
      </c>
      <c r="AG301" s="161">
        <v>0</v>
      </c>
      <c r="AH301" s="163"/>
      <c r="AJ301" s="164">
        <v>0</v>
      </c>
      <c r="AK301" s="164">
        <v>0</v>
      </c>
      <c r="AL301" s="164"/>
      <c r="AM301" s="165">
        <f>IFERROR(VLOOKUP(A301,[4]rptBudgetaryBudgetCrossOrganiza!$A$384:$O$794,13,FALSE),"0")</f>
        <v>0</v>
      </c>
      <c r="AN301" s="170"/>
      <c r="AO301" s="170"/>
      <c r="AP301" s="171"/>
      <c r="AQ301" s="164"/>
      <c r="AR301" s="166"/>
      <c r="AS301" s="209"/>
      <c r="AT301" s="172"/>
      <c r="AU301" s="173"/>
      <c r="AV301" s="174"/>
      <c r="AW301" s="174"/>
      <c r="AX301" s="174"/>
      <c r="AY301" s="174"/>
      <c r="AZ301" s="174"/>
      <c r="BA301" s="174"/>
      <c r="BB301" s="176"/>
    </row>
    <row r="302" spans="1:54" hidden="1" x14ac:dyDescent="0.25">
      <c r="A302" s="120" t="s">
        <v>1767</v>
      </c>
      <c r="B302" s="177" t="s">
        <v>1446</v>
      </c>
      <c r="C302" s="156" t="str">
        <f t="shared" si="37"/>
        <v>100.11</v>
      </c>
      <c r="D302" s="156" t="str">
        <f t="shared" si="38"/>
        <v>240</v>
      </c>
      <c r="E302" s="157" t="str">
        <f t="shared" si="39"/>
        <v>6200.02</v>
      </c>
      <c r="F302" s="157">
        <f>VLOOKUP(E302,'Projections Cheat Sheet'!$A$3:$B$536,2,FALSE)</f>
        <v>6</v>
      </c>
      <c r="G302" s="157" t="str">
        <f>VLOOKUP(F302,'Projections Cheat Sheet'!$B$8:$C$196,2,FALSE)</f>
        <v>Zero</v>
      </c>
      <c r="H302" s="157" t="s">
        <v>1924</v>
      </c>
      <c r="I302" s="179">
        <f>IFERROR(VLOOKUP(A302,[3]rptBudgetaryBudgetCrossOrganiza!$A$2:$M$411,5,FALSE),"0")</f>
        <v>7750</v>
      </c>
      <c r="J302" s="179">
        <f>IFERROR(VLOOKUP(A302,[3]rptBudgetaryBudgetCrossOrganiza!$A$2:$M$411,7,FALSE),"0")</f>
        <v>7750</v>
      </c>
      <c r="K302" s="195"/>
      <c r="L302" s="179"/>
      <c r="M302" s="179"/>
      <c r="N302" s="179">
        <f>IFERROR(VLOOKUP(A302,[3]rptBudgetaryBudgetCrossOrganiza!$A$2:$M$411,10,FALSE),"0")</f>
        <v>9409.09</v>
      </c>
      <c r="O302" s="179">
        <v>9409.09</v>
      </c>
      <c r="P302" s="158"/>
      <c r="R302" s="159">
        <v>8000</v>
      </c>
      <c r="S302" s="159">
        <v>8000</v>
      </c>
      <c r="T302" s="168"/>
      <c r="U302" s="168"/>
      <c r="V302" s="168"/>
      <c r="W302" s="159">
        <v>3441.81</v>
      </c>
      <c r="X302" s="159">
        <v>3441.81</v>
      </c>
      <c r="Y302" s="160"/>
      <c r="AA302" s="161">
        <v>8000</v>
      </c>
      <c r="AB302" s="161">
        <v>8000</v>
      </c>
      <c r="AC302" s="169"/>
      <c r="AD302" s="169"/>
      <c r="AE302" s="169"/>
      <c r="AF302" s="161">
        <v>4209.26</v>
      </c>
      <c r="AG302" s="161">
        <v>4209.26</v>
      </c>
      <c r="AH302" s="163"/>
      <c r="AJ302" s="164">
        <v>8000</v>
      </c>
      <c r="AK302" s="164">
        <v>8000</v>
      </c>
      <c r="AL302" s="164"/>
      <c r="AM302" s="165">
        <f>IFERROR(VLOOKUP(A302,[4]rptBudgetaryBudgetCrossOrganiza!$A$384:$O$794,13,FALSE),"0")</f>
        <v>151.85</v>
      </c>
      <c r="AN302" s="170"/>
      <c r="AO302" s="170"/>
      <c r="AP302" s="171"/>
      <c r="AQ302" s="164"/>
      <c r="AR302" s="166"/>
      <c r="AS302" s="209"/>
      <c r="AT302" s="172"/>
      <c r="AU302" s="173"/>
      <c r="AV302" s="174"/>
      <c r="AW302" s="174"/>
      <c r="AX302" s="174"/>
      <c r="AY302" s="174"/>
      <c r="AZ302" s="174"/>
      <c r="BA302" s="174"/>
      <c r="BB302" s="176"/>
    </row>
    <row r="303" spans="1:54" hidden="1" x14ac:dyDescent="0.25">
      <c r="A303" s="120" t="s">
        <v>1783</v>
      </c>
      <c r="B303" s="177" t="s">
        <v>1450</v>
      </c>
      <c r="C303" s="156" t="str">
        <f t="shared" si="37"/>
        <v>100.11</v>
      </c>
      <c r="D303" s="156" t="str">
        <f t="shared" si="38"/>
        <v>240</v>
      </c>
      <c r="E303" s="157" t="str">
        <f t="shared" si="39"/>
        <v>6200.08</v>
      </c>
      <c r="F303" s="157">
        <f>VLOOKUP(E303,'Projections Cheat Sheet'!$A$3:$B$536,2,FALSE)</f>
        <v>6</v>
      </c>
      <c r="G303" s="157" t="str">
        <f>VLOOKUP(F303,'Projections Cheat Sheet'!$B$8:$C$196,2,FALSE)</f>
        <v>Zero</v>
      </c>
      <c r="H303" s="157" t="s">
        <v>1924</v>
      </c>
      <c r="I303" s="179">
        <f>IFERROR(VLOOKUP(A303,[3]rptBudgetaryBudgetCrossOrganiza!$A$2:$M$411,5,FALSE),"0")</f>
        <v>0</v>
      </c>
      <c r="J303" s="179">
        <f>IFERROR(VLOOKUP(A303,[3]rptBudgetaryBudgetCrossOrganiza!$A$2:$M$411,7,FALSE),"0")</f>
        <v>0</v>
      </c>
      <c r="K303" s="195"/>
      <c r="L303" s="179"/>
      <c r="M303" s="179"/>
      <c r="N303" s="179">
        <f>IFERROR(VLOOKUP(A303,[3]rptBudgetaryBudgetCrossOrganiza!$A$2:$M$411,10,FALSE),"0")</f>
        <v>0</v>
      </c>
      <c r="O303" s="179">
        <v>0</v>
      </c>
      <c r="P303" s="158"/>
      <c r="R303" s="159">
        <v>0</v>
      </c>
      <c r="S303" s="159">
        <v>0</v>
      </c>
      <c r="T303" s="168"/>
      <c r="U303" s="168"/>
      <c r="V303" s="168"/>
      <c r="W303" s="159">
        <v>0</v>
      </c>
      <c r="X303" s="159">
        <v>0</v>
      </c>
      <c r="Y303" s="160"/>
      <c r="AA303" s="161">
        <v>0</v>
      </c>
      <c r="AB303" s="161">
        <v>0</v>
      </c>
      <c r="AC303" s="169"/>
      <c r="AD303" s="169"/>
      <c r="AE303" s="169"/>
      <c r="AF303" s="161">
        <v>0</v>
      </c>
      <c r="AG303" s="161">
        <v>0</v>
      </c>
      <c r="AH303" s="163"/>
      <c r="AJ303" s="164">
        <v>0</v>
      </c>
      <c r="AK303" s="164">
        <v>0</v>
      </c>
      <c r="AL303" s="164"/>
      <c r="AM303" s="165">
        <f>IFERROR(VLOOKUP(A303,[4]rptBudgetaryBudgetCrossOrganiza!$A$384:$O$794,13,FALSE),"0")</f>
        <v>0</v>
      </c>
      <c r="AN303" s="170"/>
      <c r="AO303" s="170"/>
      <c r="AP303" s="171"/>
      <c r="AQ303" s="164"/>
      <c r="AR303" s="166"/>
      <c r="AS303" s="209"/>
      <c r="AT303" s="172"/>
      <c r="AU303" s="173"/>
      <c r="AV303" s="174"/>
      <c r="AW303" s="174"/>
      <c r="AX303" s="174"/>
      <c r="AY303" s="174"/>
      <c r="AZ303" s="174"/>
      <c r="BA303" s="174"/>
      <c r="BB303" s="176"/>
    </row>
    <row r="304" spans="1:54" hidden="1" x14ac:dyDescent="0.25">
      <c r="A304" s="120" t="s">
        <v>1793</v>
      </c>
      <c r="B304" s="177" t="s">
        <v>1452</v>
      </c>
      <c r="C304" s="156" t="str">
        <f t="shared" si="37"/>
        <v>100.11</v>
      </c>
      <c r="D304" s="156" t="str">
        <f t="shared" si="38"/>
        <v>240</v>
      </c>
      <c r="E304" s="157" t="str">
        <f t="shared" si="39"/>
        <v>6210.01</v>
      </c>
      <c r="F304" s="157">
        <f>VLOOKUP(E304,'Projections Cheat Sheet'!$A$3:$B$536,2,FALSE)</f>
        <v>6</v>
      </c>
      <c r="G304" s="157" t="str">
        <f>VLOOKUP(F304,'Projections Cheat Sheet'!$B$8:$C$196,2,FALSE)</f>
        <v>Zero</v>
      </c>
      <c r="H304" s="157" t="s">
        <v>1924</v>
      </c>
      <c r="I304" s="179">
        <f>IFERROR(VLOOKUP(A304,[3]rptBudgetaryBudgetCrossOrganiza!$A$2:$M$411,5,FALSE),"0")</f>
        <v>0</v>
      </c>
      <c r="J304" s="179">
        <f>IFERROR(VLOOKUP(A304,[3]rptBudgetaryBudgetCrossOrganiza!$A$2:$M$411,7,FALSE),"0")</f>
        <v>0</v>
      </c>
      <c r="K304" s="195"/>
      <c r="L304" s="179"/>
      <c r="M304" s="179"/>
      <c r="N304" s="179">
        <f>IFERROR(VLOOKUP(A304,[3]rptBudgetaryBudgetCrossOrganiza!$A$2:$M$411,10,FALSE),"0")</f>
        <v>0</v>
      </c>
      <c r="O304" s="179">
        <v>0</v>
      </c>
      <c r="P304" s="158"/>
      <c r="R304" s="159">
        <v>0</v>
      </c>
      <c r="S304" s="159">
        <v>0</v>
      </c>
      <c r="T304" s="168"/>
      <c r="U304" s="168"/>
      <c r="V304" s="168"/>
      <c r="W304" s="159">
        <v>0</v>
      </c>
      <c r="X304" s="159">
        <v>0</v>
      </c>
      <c r="Y304" s="160"/>
      <c r="AA304" s="161">
        <v>0</v>
      </c>
      <c r="AB304" s="161">
        <v>0</v>
      </c>
      <c r="AC304" s="169"/>
      <c r="AD304" s="169"/>
      <c r="AE304" s="169"/>
      <c r="AF304" s="161">
        <v>0</v>
      </c>
      <c r="AG304" s="161">
        <v>0</v>
      </c>
      <c r="AH304" s="163"/>
      <c r="AJ304" s="164">
        <v>0</v>
      </c>
      <c r="AK304" s="164">
        <v>0</v>
      </c>
      <c r="AL304" s="164"/>
      <c r="AM304" s="165">
        <f>IFERROR(VLOOKUP(A304,[4]rptBudgetaryBudgetCrossOrganiza!$A$384:$O$794,13,FALSE),"0")</f>
        <v>0</v>
      </c>
      <c r="AN304" s="170"/>
      <c r="AO304" s="170"/>
      <c r="AP304" s="171"/>
      <c r="AQ304" s="164"/>
      <c r="AR304" s="166"/>
      <c r="AS304" s="209"/>
      <c r="AT304" s="172"/>
      <c r="AU304" s="173"/>
      <c r="AV304" s="174"/>
      <c r="AW304" s="174"/>
      <c r="AX304" s="174"/>
      <c r="AY304" s="174"/>
      <c r="AZ304" s="174"/>
      <c r="BA304" s="174"/>
      <c r="BB304" s="176"/>
    </row>
    <row r="305" spans="1:54" hidden="1" x14ac:dyDescent="0.25">
      <c r="A305" s="120" t="s">
        <v>1837</v>
      </c>
      <c r="B305" s="177" t="s">
        <v>1475</v>
      </c>
      <c r="C305" s="156" t="str">
        <f t="shared" si="37"/>
        <v>100.11</v>
      </c>
      <c r="D305" s="156" t="str">
        <f t="shared" si="38"/>
        <v>240</v>
      </c>
      <c r="E305" s="157" t="str">
        <f t="shared" si="39"/>
        <v>6400.01</v>
      </c>
      <c r="F305" s="157">
        <f>VLOOKUP(E305,'Projections Cheat Sheet'!$A$3:$B$536,2,FALSE)</f>
        <v>6</v>
      </c>
      <c r="G305" s="157" t="str">
        <f>VLOOKUP(F305,'Projections Cheat Sheet'!$B$8:$C$196,2,FALSE)</f>
        <v>Zero</v>
      </c>
      <c r="H305" s="157" t="s">
        <v>1924</v>
      </c>
      <c r="I305" s="179">
        <f>IFERROR(VLOOKUP(A305,[3]rptBudgetaryBudgetCrossOrganiza!$A$2:$M$411,5,FALSE),"0")</f>
        <v>0</v>
      </c>
      <c r="J305" s="179">
        <f>IFERROR(VLOOKUP(A305,[3]rptBudgetaryBudgetCrossOrganiza!$A$2:$M$411,7,FALSE),"0")</f>
        <v>0</v>
      </c>
      <c r="K305" s="195"/>
      <c r="L305" s="179"/>
      <c r="M305" s="179"/>
      <c r="N305" s="179">
        <f>IFERROR(VLOOKUP(A305,[3]rptBudgetaryBudgetCrossOrganiza!$A$2:$M$411,10,FALSE),"0")</f>
        <v>0</v>
      </c>
      <c r="O305" s="179">
        <v>0</v>
      </c>
      <c r="P305" s="158"/>
      <c r="R305" s="159">
        <v>0</v>
      </c>
      <c r="S305" s="159">
        <v>0</v>
      </c>
      <c r="T305" s="168"/>
      <c r="U305" s="168"/>
      <c r="V305" s="168"/>
      <c r="W305" s="159">
        <v>0</v>
      </c>
      <c r="X305" s="159">
        <v>0</v>
      </c>
      <c r="Y305" s="160"/>
      <c r="AA305" s="161">
        <v>0</v>
      </c>
      <c r="AB305" s="161">
        <v>0</v>
      </c>
      <c r="AC305" s="169"/>
      <c r="AD305" s="169"/>
      <c r="AE305" s="169"/>
      <c r="AF305" s="161">
        <v>0</v>
      </c>
      <c r="AG305" s="161">
        <v>0</v>
      </c>
      <c r="AH305" s="163"/>
      <c r="AJ305" s="164">
        <v>0</v>
      </c>
      <c r="AK305" s="164">
        <v>0</v>
      </c>
      <c r="AL305" s="164"/>
      <c r="AM305" s="165">
        <f>IFERROR(VLOOKUP(A305,[4]rptBudgetaryBudgetCrossOrganiza!$A$384:$O$794,13,FALSE),"0")</f>
        <v>0</v>
      </c>
      <c r="AN305" s="170"/>
      <c r="AO305" s="170"/>
      <c r="AP305" s="171"/>
      <c r="AQ305" s="164"/>
      <c r="AR305" s="166"/>
      <c r="AS305" s="209"/>
      <c r="AT305" s="172"/>
      <c r="AU305" s="173"/>
      <c r="AV305" s="174"/>
      <c r="AW305" s="174"/>
      <c r="AX305" s="174"/>
      <c r="AY305" s="174"/>
      <c r="AZ305" s="174"/>
      <c r="BA305" s="174"/>
      <c r="BB305" s="176"/>
    </row>
    <row r="306" spans="1:54" hidden="1" x14ac:dyDescent="0.25">
      <c r="A306" s="120" t="s">
        <v>1842</v>
      </c>
      <c r="B306" s="177" t="s">
        <v>1476</v>
      </c>
      <c r="C306" s="156" t="str">
        <f t="shared" si="37"/>
        <v>100.11</v>
      </c>
      <c r="D306" s="156" t="str">
        <f t="shared" si="38"/>
        <v>240</v>
      </c>
      <c r="E306" s="157" t="str">
        <f t="shared" si="39"/>
        <v>6400.02</v>
      </c>
      <c r="F306" s="157">
        <f>VLOOKUP(E306,'Projections Cheat Sheet'!$A$3:$B$536,2,FALSE)</f>
        <v>6</v>
      </c>
      <c r="G306" s="157" t="str">
        <f>VLOOKUP(F306,'Projections Cheat Sheet'!$B$8:$C$196,2,FALSE)</f>
        <v>Zero</v>
      </c>
      <c r="H306" s="157" t="s">
        <v>1924</v>
      </c>
      <c r="I306" s="179">
        <f>IFERROR(VLOOKUP(A306,[3]rptBudgetaryBudgetCrossOrganiza!$A$2:$M$411,5,FALSE),"0")</f>
        <v>2000</v>
      </c>
      <c r="J306" s="179">
        <f>IFERROR(VLOOKUP(A306,[3]rptBudgetaryBudgetCrossOrganiza!$A$2:$M$411,7,FALSE),"0")</f>
        <v>2000</v>
      </c>
      <c r="K306" s="195"/>
      <c r="L306" s="179"/>
      <c r="M306" s="179"/>
      <c r="N306" s="179">
        <f>IFERROR(VLOOKUP(A306,[3]rptBudgetaryBudgetCrossOrganiza!$A$2:$M$411,10,FALSE),"0")</f>
        <v>0</v>
      </c>
      <c r="O306" s="179">
        <v>0</v>
      </c>
      <c r="P306" s="158"/>
      <c r="R306" s="159">
        <v>0</v>
      </c>
      <c r="S306" s="159">
        <v>0</v>
      </c>
      <c r="T306" s="168"/>
      <c r="U306" s="168"/>
      <c r="V306" s="168"/>
      <c r="W306" s="159">
        <v>0</v>
      </c>
      <c r="X306" s="159">
        <v>0</v>
      </c>
      <c r="Y306" s="160"/>
      <c r="AA306" s="161">
        <v>0</v>
      </c>
      <c r="AB306" s="161">
        <v>0</v>
      </c>
      <c r="AC306" s="169"/>
      <c r="AD306" s="169"/>
      <c r="AE306" s="169"/>
      <c r="AF306" s="161">
        <v>0</v>
      </c>
      <c r="AG306" s="161">
        <v>0</v>
      </c>
      <c r="AH306" s="163"/>
      <c r="AJ306" s="164">
        <v>0</v>
      </c>
      <c r="AK306" s="164">
        <v>0</v>
      </c>
      <c r="AL306" s="164"/>
      <c r="AM306" s="165">
        <f>IFERROR(VLOOKUP(A306,[4]rptBudgetaryBudgetCrossOrganiza!$A$384:$O$794,13,FALSE),"0")</f>
        <v>0</v>
      </c>
      <c r="AN306" s="170"/>
      <c r="AO306" s="170"/>
      <c r="AP306" s="171"/>
      <c r="AQ306" s="164"/>
      <c r="AR306" s="166"/>
      <c r="AS306" s="209"/>
      <c r="AT306" s="172"/>
      <c r="AU306" s="173"/>
      <c r="AV306" s="174"/>
      <c r="AW306" s="174"/>
      <c r="AX306" s="174"/>
      <c r="AY306" s="174"/>
      <c r="AZ306" s="174"/>
      <c r="BA306" s="174"/>
      <c r="BB306" s="176"/>
    </row>
    <row r="307" spans="1:54" hidden="1" x14ac:dyDescent="0.25">
      <c r="A307" s="120" t="s">
        <v>1845</v>
      </c>
      <c r="B307" s="177" t="s">
        <v>1477</v>
      </c>
      <c r="C307" s="156" t="str">
        <f t="shared" si="37"/>
        <v>100.11</v>
      </c>
      <c r="D307" s="156" t="str">
        <f t="shared" si="38"/>
        <v>240</v>
      </c>
      <c r="E307" s="157" t="str">
        <f t="shared" si="39"/>
        <v>6400.03</v>
      </c>
      <c r="F307" s="157">
        <f>VLOOKUP(E307,'Projections Cheat Sheet'!$A$3:$B$536,2,FALSE)</f>
        <v>6</v>
      </c>
      <c r="G307" s="157" t="str">
        <f>VLOOKUP(F307,'Projections Cheat Sheet'!$B$8:$C$196,2,FALSE)</f>
        <v>Zero</v>
      </c>
      <c r="H307" s="157" t="s">
        <v>1924</v>
      </c>
      <c r="I307" s="179">
        <f>IFERROR(VLOOKUP(A307,[3]rptBudgetaryBudgetCrossOrganiza!$A$2:$M$411,5,FALSE),"0")</f>
        <v>0</v>
      </c>
      <c r="J307" s="179">
        <f>IFERROR(VLOOKUP(A307,[3]rptBudgetaryBudgetCrossOrganiza!$A$2:$M$411,7,FALSE),"0")</f>
        <v>0</v>
      </c>
      <c r="K307" s="195"/>
      <c r="L307" s="179"/>
      <c r="M307" s="179"/>
      <c r="N307" s="179">
        <f>IFERROR(VLOOKUP(A307,[3]rptBudgetaryBudgetCrossOrganiza!$A$2:$M$411,10,FALSE),"0")</f>
        <v>0</v>
      </c>
      <c r="O307" s="179">
        <v>0</v>
      </c>
      <c r="P307" s="158"/>
      <c r="R307" s="159">
        <v>0</v>
      </c>
      <c r="S307" s="159">
        <v>0</v>
      </c>
      <c r="T307" s="168"/>
      <c r="U307" s="168"/>
      <c r="V307" s="168"/>
      <c r="W307" s="159">
        <v>0</v>
      </c>
      <c r="X307" s="159">
        <v>0</v>
      </c>
      <c r="Y307" s="160"/>
      <c r="AA307" s="161">
        <v>0</v>
      </c>
      <c r="AB307" s="161">
        <v>0</v>
      </c>
      <c r="AC307" s="169"/>
      <c r="AD307" s="169"/>
      <c r="AE307" s="169"/>
      <c r="AF307" s="161">
        <v>0</v>
      </c>
      <c r="AG307" s="161">
        <v>0</v>
      </c>
      <c r="AH307" s="163"/>
      <c r="AJ307" s="164">
        <v>0</v>
      </c>
      <c r="AK307" s="164">
        <v>0</v>
      </c>
      <c r="AL307" s="164"/>
      <c r="AM307" s="165">
        <f>IFERROR(VLOOKUP(A307,[4]rptBudgetaryBudgetCrossOrganiza!$A$384:$O$794,13,FALSE),"0")</f>
        <v>0</v>
      </c>
      <c r="AN307" s="170"/>
      <c r="AO307" s="170"/>
      <c r="AP307" s="171"/>
      <c r="AQ307" s="164"/>
      <c r="AR307" s="166"/>
      <c r="AS307" s="209"/>
      <c r="AT307" s="172"/>
      <c r="AU307" s="173"/>
      <c r="AV307" s="174"/>
      <c r="AW307" s="174"/>
      <c r="AX307" s="174"/>
      <c r="AY307" s="174"/>
      <c r="AZ307" s="174"/>
      <c r="BA307" s="174"/>
      <c r="BB307" s="176"/>
    </row>
    <row r="308" spans="1:54" hidden="1" x14ac:dyDescent="0.25">
      <c r="A308" s="120" t="s">
        <v>1876</v>
      </c>
      <c r="B308" s="177" t="s">
        <v>1488</v>
      </c>
      <c r="C308" s="156" t="str">
        <f t="shared" si="37"/>
        <v>100.11</v>
      </c>
      <c r="D308" s="156" t="str">
        <f t="shared" si="38"/>
        <v>240</v>
      </c>
      <c r="E308" s="157" t="str">
        <f t="shared" si="39"/>
        <v>6600.04</v>
      </c>
      <c r="F308" s="157">
        <f>VLOOKUP(E308,'Projections Cheat Sheet'!$A$3:$B$536,2,FALSE)</f>
        <v>6</v>
      </c>
      <c r="G308" s="157" t="str">
        <f>VLOOKUP(F308,'Projections Cheat Sheet'!$B$8:$C$196,2,FALSE)</f>
        <v>Zero</v>
      </c>
      <c r="H308" s="157" t="s">
        <v>1924</v>
      </c>
      <c r="I308" s="179">
        <f>IFERROR(VLOOKUP(A308,[3]rptBudgetaryBudgetCrossOrganiza!$A$2:$M$411,5,FALSE),"0")</f>
        <v>0</v>
      </c>
      <c r="J308" s="179">
        <f>IFERROR(VLOOKUP(A308,[3]rptBudgetaryBudgetCrossOrganiza!$A$2:$M$411,7,FALSE),"0")</f>
        <v>0</v>
      </c>
      <c r="K308" s="195"/>
      <c r="L308" s="179"/>
      <c r="M308" s="179"/>
      <c r="N308" s="179">
        <f>IFERROR(VLOOKUP(A308,[3]rptBudgetaryBudgetCrossOrganiza!$A$2:$M$411,10,FALSE),"0")</f>
        <v>0</v>
      </c>
      <c r="O308" s="179">
        <v>0</v>
      </c>
      <c r="P308" s="158"/>
      <c r="R308" s="159">
        <v>0</v>
      </c>
      <c r="S308" s="159">
        <v>0</v>
      </c>
      <c r="T308" s="168"/>
      <c r="U308" s="168"/>
      <c r="V308" s="168"/>
      <c r="W308" s="159">
        <v>0</v>
      </c>
      <c r="X308" s="159">
        <v>0</v>
      </c>
      <c r="Y308" s="160"/>
      <c r="AA308" s="161">
        <v>0</v>
      </c>
      <c r="AB308" s="161">
        <v>0</v>
      </c>
      <c r="AC308" s="169"/>
      <c r="AD308" s="169"/>
      <c r="AE308" s="169"/>
      <c r="AF308" s="161">
        <v>0</v>
      </c>
      <c r="AG308" s="161">
        <v>0</v>
      </c>
      <c r="AH308" s="163"/>
      <c r="AJ308" s="164">
        <v>0</v>
      </c>
      <c r="AK308" s="164">
        <v>0</v>
      </c>
      <c r="AL308" s="164"/>
      <c r="AM308" s="165">
        <f>IFERROR(VLOOKUP(A308,[4]rptBudgetaryBudgetCrossOrganiza!$A$384:$O$794,13,FALSE),"0")</f>
        <v>0</v>
      </c>
      <c r="AN308" s="170"/>
      <c r="AO308" s="170"/>
      <c r="AP308" s="171"/>
      <c r="AQ308" s="164"/>
      <c r="AR308" s="166"/>
      <c r="AS308" s="209"/>
      <c r="AT308" s="172"/>
      <c r="AU308" s="173"/>
      <c r="AV308" s="174"/>
      <c r="AW308" s="174"/>
      <c r="AX308" s="174"/>
      <c r="AY308" s="174"/>
      <c r="AZ308" s="174"/>
      <c r="BA308" s="174"/>
      <c r="BB308" s="176"/>
    </row>
    <row r="309" spans="1:54" hidden="1" x14ac:dyDescent="0.25">
      <c r="A309" s="120" t="s">
        <v>1885</v>
      </c>
      <c r="B309" s="177" t="s">
        <v>1489</v>
      </c>
      <c r="C309" s="156" t="str">
        <f t="shared" si="37"/>
        <v>100.11</v>
      </c>
      <c r="D309" s="156" t="str">
        <f t="shared" si="38"/>
        <v>240</v>
      </c>
      <c r="E309" s="157" t="str">
        <f t="shared" si="39"/>
        <v>6600.07</v>
      </c>
      <c r="F309" s="157">
        <f>VLOOKUP(E309,'Projections Cheat Sheet'!$A$3:$B$536,2,FALSE)</f>
        <v>6</v>
      </c>
      <c r="G309" s="157" t="str">
        <f>VLOOKUP(F309,'Projections Cheat Sheet'!$B$8:$C$196,2,FALSE)</f>
        <v>Zero</v>
      </c>
      <c r="H309" s="157" t="s">
        <v>1924</v>
      </c>
      <c r="I309" s="179">
        <f>IFERROR(VLOOKUP(A309,[3]rptBudgetaryBudgetCrossOrganiza!$A$2:$M$411,5,FALSE),"0")</f>
        <v>0</v>
      </c>
      <c r="J309" s="179">
        <f>IFERROR(VLOOKUP(A309,[3]rptBudgetaryBudgetCrossOrganiza!$A$2:$M$411,7,FALSE),"0")</f>
        <v>0</v>
      </c>
      <c r="K309" s="195"/>
      <c r="L309" s="179"/>
      <c r="M309" s="179"/>
      <c r="N309" s="179">
        <f>IFERROR(VLOOKUP(A309,[3]rptBudgetaryBudgetCrossOrganiza!$A$2:$M$411,10,FALSE),"0")</f>
        <v>0</v>
      </c>
      <c r="O309" s="179">
        <v>0</v>
      </c>
      <c r="P309" s="158"/>
      <c r="R309" s="159">
        <v>0</v>
      </c>
      <c r="S309" s="159">
        <v>0</v>
      </c>
      <c r="T309" s="168"/>
      <c r="U309" s="168"/>
      <c r="V309" s="168"/>
      <c r="W309" s="159">
        <v>0</v>
      </c>
      <c r="X309" s="159">
        <v>0</v>
      </c>
      <c r="Y309" s="160"/>
      <c r="AA309" s="161">
        <v>0</v>
      </c>
      <c r="AB309" s="161">
        <v>0</v>
      </c>
      <c r="AC309" s="169"/>
      <c r="AD309" s="169"/>
      <c r="AE309" s="169"/>
      <c r="AF309" s="161">
        <v>0</v>
      </c>
      <c r="AG309" s="161">
        <v>0</v>
      </c>
      <c r="AH309" s="163"/>
      <c r="AJ309" s="164">
        <v>0</v>
      </c>
      <c r="AK309" s="164">
        <v>0</v>
      </c>
      <c r="AL309" s="164"/>
      <c r="AM309" s="165">
        <f>IFERROR(VLOOKUP(A309,[4]rptBudgetaryBudgetCrossOrganiza!$A$384:$O$794,13,FALSE),"0")</f>
        <v>0</v>
      </c>
      <c r="AN309" s="170"/>
      <c r="AO309" s="170"/>
      <c r="AP309" s="171"/>
      <c r="AQ309" s="164"/>
      <c r="AR309" s="166"/>
      <c r="AS309" s="209"/>
      <c r="AT309" s="172"/>
      <c r="AU309" s="173"/>
      <c r="AV309" s="174"/>
      <c r="AW309" s="174"/>
      <c r="AX309" s="174"/>
      <c r="AY309" s="174"/>
      <c r="AZ309" s="174"/>
      <c r="BA309" s="174"/>
      <c r="BB309" s="176"/>
    </row>
    <row r="310" spans="1:54" hidden="1" x14ac:dyDescent="0.25">
      <c r="A310" s="120" t="s">
        <v>1508</v>
      </c>
      <c r="B310" s="167" t="s">
        <v>280</v>
      </c>
      <c r="C310" s="156" t="str">
        <f t="shared" si="37"/>
        <v>100.11</v>
      </c>
      <c r="D310" s="156" t="str">
        <f t="shared" si="38"/>
        <v>250</v>
      </c>
      <c r="E310" s="157" t="str">
        <f t="shared" si="39"/>
        <v>5000.01</v>
      </c>
      <c r="F310" s="157">
        <f>VLOOKUP(E310,'Projections Cheat Sheet'!$A$3:$B$536,2,FALSE)</f>
        <v>1</v>
      </c>
      <c r="G310" s="157" t="str">
        <f>VLOOKUP(F310,'Projections Cheat Sheet'!$B$8:$C$196,2,FALSE)</f>
        <v>salary</v>
      </c>
      <c r="H310" s="157" t="s">
        <v>1930</v>
      </c>
      <c r="I310" s="179">
        <f>IFERROR(VLOOKUP(A310,[3]rptBudgetaryBudgetCrossOrganiza!$A$2:$M$411,5,FALSE),"0")</f>
        <v>166460</v>
      </c>
      <c r="J310" s="179">
        <f>IFERROR(VLOOKUP(A310,[3]rptBudgetaryBudgetCrossOrganiza!$A$2:$M$411,7,FALSE),"0")</f>
        <v>166460</v>
      </c>
      <c r="K310" s="195"/>
      <c r="L310" s="179"/>
      <c r="M310" s="179"/>
      <c r="N310" s="179">
        <f>IFERROR(VLOOKUP(A310,[3]rptBudgetaryBudgetCrossOrganiza!$A$2:$M$411,10,FALSE),"0")</f>
        <v>189821.25</v>
      </c>
      <c r="O310" s="179">
        <v>189821.25</v>
      </c>
      <c r="P310" s="158">
        <f t="shared" ref="P310:P317" si="43">O310-J310</f>
        <v>23361.25</v>
      </c>
      <c r="R310" s="159">
        <v>163655</v>
      </c>
      <c r="S310" s="159">
        <v>163655</v>
      </c>
      <c r="T310" s="168"/>
      <c r="U310" s="168"/>
      <c r="V310" s="168"/>
      <c r="W310" s="159">
        <v>163180.73000000001</v>
      </c>
      <c r="X310" s="159">
        <v>163180.73000000001</v>
      </c>
      <c r="Y310" s="160">
        <f t="shared" ref="Y310:Y317" si="44">X310-S310</f>
        <v>-474.26999999998952</v>
      </c>
      <c r="AA310" s="161">
        <v>169630</v>
      </c>
      <c r="AB310" s="161">
        <v>205185</v>
      </c>
      <c r="AC310" s="169"/>
      <c r="AD310" s="169"/>
      <c r="AE310" s="169"/>
      <c r="AF310" s="161">
        <v>164042.64000000001</v>
      </c>
      <c r="AG310" s="161">
        <v>164042.64000000001</v>
      </c>
      <c r="AH310" s="163">
        <f t="shared" ref="AH310:AH317" si="45">AG310-AB310</f>
        <v>-41142.359999999986</v>
      </c>
      <c r="AJ310" s="164">
        <v>174719</v>
      </c>
      <c r="AK310" s="164">
        <v>174719</v>
      </c>
      <c r="AL310" s="164"/>
      <c r="AM310" s="165">
        <f>IFERROR(VLOOKUP(A310,[4]rptBudgetaryBudgetCrossOrganiza!$A$384:$O$794,13,FALSE),"0")</f>
        <v>35108.69</v>
      </c>
      <c r="AN310" s="170"/>
      <c r="AO310" s="170"/>
      <c r="AP310" s="171"/>
      <c r="AQ310" s="164"/>
      <c r="AR310" s="166">
        <f t="shared" ref="AR310:AR317" si="46">AQ310-AK310</f>
        <v>-174719</v>
      </c>
      <c r="AS310" s="205"/>
      <c r="AT310" s="172"/>
      <c r="AU310" s="173">
        <f>IFERROR(VLOOKUP(A310,#REF!,36,FALSE),0)</f>
        <v>0</v>
      </c>
      <c r="AV310" s="174"/>
      <c r="AW310" s="174"/>
      <c r="AX310" s="174"/>
      <c r="AY310" s="174"/>
      <c r="AZ310" s="174"/>
      <c r="BA310" s="174"/>
      <c r="BB310" s="176">
        <f t="shared" ref="BB310:BB317" si="47">BA310-AV310</f>
        <v>0</v>
      </c>
    </row>
    <row r="311" spans="1:54" hidden="1" x14ac:dyDescent="0.25">
      <c r="A311" s="120" t="s">
        <v>1516</v>
      </c>
      <c r="B311" s="167" t="s">
        <v>281</v>
      </c>
      <c r="C311" s="156" t="str">
        <f t="shared" si="37"/>
        <v>100.11</v>
      </c>
      <c r="D311" s="156" t="str">
        <f t="shared" si="38"/>
        <v>250</v>
      </c>
      <c r="E311" s="157" t="str">
        <f t="shared" si="39"/>
        <v>5000.02</v>
      </c>
      <c r="F311" s="157">
        <f>VLOOKUP(E311,'Projections Cheat Sheet'!$A$3:$B$536,2,FALSE)</f>
        <v>1</v>
      </c>
      <c r="G311" s="157" t="str">
        <f>VLOOKUP(F311,'Projections Cheat Sheet'!$B$8:$C$196,2,FALSE)</f>
        <v>salary</v>
      </c>
      <c r="H311" s="157" t="s">
        <v>1930</v>
      </c>
      <c r="I311" s="179">
        <f>IFERROR(VLOOKUP(A311,[3]rptBudgetaryBudgetCrossOrganiza!$A$2:$M$411,5,FALSE),"0")</f>
        <v>0</v>
      </c>
      <c r="J311" s="179">
        <f>IFERROR(VLOOKUP(A311,[3]rptBudgetaryBudgetCrossOrganiza!$A$2:$M$411,7,FALSE),"0")</f>
        <v>0</v>
      </c>
      <c r="K311" s="195"/>
      <c r="L311" s="179"/>
      <c r="M311" s="179"/>
      <c r="N311" s="179">
        <f>IFERROR(VLOOKUP(A311,[3]rptBudgetaryBudgetCrossOrganiza!$A$2:$M$411,10,FALSE),"0")</f>
        <v>0</v>
      </c>
      <c r="O311" s="179">
        <v>0</v>
      </c>
      <c r="P311" s="158">
        <f t="shared" si="43"/>
        <v>0</v>
      </c>
      <c r="R311" s="159">
        <v>0</v>
      </c>
      <c r="S311" s="159">
        <v>18440</v>
      </c>
      <c r="T311" s="168"/>
      <c r="U311" s="168"/>
      <c r="V311" s="168"/>
      <c r="W311" s="159">
        <v>15358.15</v>
      </c>
      <c r="X311" s="159">
        <v>15358.15</v>
      </c>
      <c r="Y311" s="160">
        <f t="shared" si="44"/>
        <v>-3081.8500000000004</v>
      </c>
      <c r="AA311" s="161">
        <v>18400</v>
      </c>
      <c r="AB311" s="161">
        <v>18400</v>
      </c>
      <c r="AC311" s="169"/>
      <c r="AD311" s="169"/>
      <c r="AE311" s="169"/>
      <c r="AF311" s="161">
        <v>20875.5</v>
      </c>
      <c r="AG311" s="161">
        <v>20875.5</v>
      </c>
      <c r="AH311" s="163">
        <f t="shared" si="45"/>
        <v>2475.5</v>
      </c>
      <c r="AJ311" s="164">
        <v>18400</v>
      </c>
      <c r="AK311" s="164">
        <v>18400</v>
      </c>
      <c r="AL311" s="164"/>
      <c r="AM311" s="165">
        <f>IFERROR(VLOOKUP(A311,[4]rptBudgetaryBudgetCrossOrganiza!$A$384:$O$794,13,FALSE),"0")</f>
        <v>5297.2</v>
      </c>
      <c r="AN311" s="170"/>
      <c r="AO311" s="170"/>
      <c r="AP311" s="171"/>
      <c r="AQ311" s="164"/>
      <c r="AR311" s="166">
        <f t="shared" si="46"/>
        <v>-18400</v>
      </c>
      <c r="AS311" s="205"/>
      <c r="AT311" s="172"/>
      <c r="AU311" s="173">
        <f>IFERROR(VLOOKUP(A311,#REF!,36,FALSE),0)</f>
        <v>0</v>
      </c>
      <c r="AV311" s="174"/>
      <c r="AW311" s="174"/>
      <c r="AX311" s="174"/>
      <c r="AY311" s="174"/>
      <c r="AZ311" s="174"/>
      <c r="BA311" s="174"/>
      <c r="BB311" s="176">
        <f t="shared" si="47"/>
        <v>0</v>
      </c>
    </row>
    <row r="312" spans="1:54" hidden="1" x14ac:dyDescent="0.25">
      <c r="A312" s="120" t="s">
        <v>1524</v>
      </c>
      <c r="B312" s="167" t="s">
        <v>1404</v>
      </c>
      <c r="C312" s="156" t="str">
        <f t="shared" si="37"/>
        <v>100.11</v>
      </c>
      <c r="D312" s="156" t="str">
        <f t="shared" si="38"/>
        <v>250</v>
      </c>
      <c r="E312" s="157" t="str">
        <f t="shared" si="39"/>
        <v>5000.03</v>
      </c>
      <c r="F312" s="157">
        <f>VLOOKUP(E312,'Projections Cheat Sheet'!$A$3:$B$536,2,FALSE)</f>
        <v>1</v>
      </c>
      <c r="G312" s="157" t="str">
        <f>VLOOKUP(F312,'Projections Cheat Sheet'!$B$8:$C$196,2,FALSE)</f>
        <v>salary</v>
      </c>
      <c r="H312" s="157" t="s">
        <v>1930</v>
      </c>
      <c r="I312" s="179">
        <f>IFERROR(VLOOKUP(A312,[3]rptBudgetaryBudgetCrossOrganiza!$A$2:$M$411,5,FALSE),"0")</f>
        <v>1875</v>
      </c>
      <c r="J312" s="179">
        <f>IFERROR(VLOOKUP(A312,[3]rptBudgetaryBudgetCrossOrganiza!$A$2:$M$411,7,FALSE),"0")</f>
        <v>1875</v>
      </c>
      <c r="K312" s="195"/>
      <c r="L312" s="179"/>
      <c r="M312" s="179"/>
      <c r="N312" s="179">
        <f>IFERROR(VLOOKUP(A312,[3]rptBudgetaryBudgetCrossOrganiza!$A$2:$M$411,10,FALSE),"0")</f>
        <v>4187.63</v>
      </c>
      <c r="O312" s="179">
        <v>4187.63</v>
      </c>
      <c r="P312" s="158">
        <f t="shared" si="43"/>
        <v>2312.63</v>
      </c>
      <c r="R312" s="159">
        <v>1875</v>
      </c>
      <c r="S312" s="159">
        <v>1875</v>
      </c>
      <c r="T312" s="168"/>
      <c r="U312" s="168"/>
      <c r="V312" s="168"/>
      <c r="W312" s="159">
        <v>0</v>
      </c>
      <c r="X312" s="159">
        <v>0</v>
      </c>
      <c r="Y312" s="160">
        <f t="shared" si="44"/>
        <v>-1875</v>
      </c>
      <c r="AA312" s="161">
        <v>1000</v>
      </c>
      <c r="AB312" s="161">
        <v>1000</v>
      </c>
      <c r="AC312" s="169"/>
      <c r="AD312" s="169"/>
      <c r="AE312" s="169"/>
      <c r="AF312" s="161">
        <v>0</v>
      </c>
      <c r="AG312" s="161">
        <v>0</v>
      </c>
      <c r="AH312" s="163">
        <f t="shared" si="45"/>
        <v>-1000</v>
      </c>
      <c r="AJ312" s="164">
        <v>1030</v>
      </c>
      <c r="AK312" s="164">
        <v>1030</v>
      </c>
      <c r="AL312" s="164"/>
      <c r="AM312" s="165">
        <f>IFERROR(VLOOKUP(A312,[4]rptBudgetaryBudgetCrossOrganiza!$A$384:$O$794,13,FALSE),"0")</f>
        <v>0</v>
      </c>
      <c r="AN312" s="170"/>
      <c r="AO312" s="170"/>
      <c r="AP312" s="171"/>
      <c r="AQ312" s="164"/>
      <c r="AR312" s="166">
        <f t="shared" si="46"/>
        <v>-1030</v>
      </c>
      <c r="AS312" s="205"/>
      <c r="AT312" s="172"/>
      <c r="AU312" s="173">
        <f>IFERROR(VLOOKUP(A312,#REF!,36,FALSE),0)</f>
        <v>0</v>
      </c>
      <c r="AV312" s="174"/>
      <c r="AW312" s="174"/>
      <c r="AX312" s="174"/>
      <c r="AY312" s="174"/>
      <c r="AZ312" s="174"/>
      <c r="BA312" s="174"/>
      <c r="BB312" s="176">
        <f t="shared" si="47"/>
        <v>0</v>
      </c>
    </row>
    <row r="313" spans="1:54" hidden="1" x14ac:dyDescent="0.25">
      <c r="A313" s="120" t="s">
        <v>1532</v>
      </c>
      <c r="B313" s="167" t="s">
        <v>1405</v>
      </c>
      <c r="C313" s="156" t="str">
        <f t="shared" si="37"/>
        <v>100.11</v>
      </c>
      <c r="D313" s="156" t="str">
        <f t="shared" si="38"/>
        <v>250</v>
      </c>
      <c r="E313" s="157" t="str">
        <f t="shared" si="39"/>
        <v>5000.04</v>
      </c>
      <c r="F313" s="157">
        <f>VLOOKUP(E313,'Projections Cheat Sheet'!$A$3:$B$536,2,FALSE)</f>
        <v>1</v>
      </c>
      <c r="G313" s="157" t="str">
        <f>VLOOKUP(F313,'Projections Cheat Sheet'!$B$8:$C$196,2,FALSE)</f>
        <v>salary</v>
      </c>
      <c r="H313" s="157" t="s">
        <v>1930</v>
      </c>
      <c r="I313" s="179">
        <f>IFERROR(VLOOKUP(A313,[3]rptBudgetaryBudgetCrossOrganiza!$A$2:$M$411,5,FALSE),"0")</f>
        <v>0</v>
      </c>
      <c r="J313" s="179">
        <f>IFERROR(VLOOKUP(A313,[3]rptBudgetaryBudgetCrossOrganiza!$A$2:$M$411,7,FALSE),"0")</f>
        <v>0</v>
      </c>
      <c r="K313" s="195"/>
      <c r="L313" s="179"/>
      <c r="M313" s="179"/>
      <c r="N313" s="179">
        <f>IFERROR(VLOOKUP(A313,[3]rptBudgetaryBudgetCrossOrganiza!$A$2:$M$411,10,FALSE),"0")</f>
        <v>0</v>
      </c>
      <c r="O313" s="179">
        <v>0</v>
      </c>
      <c r="P313" s="158">
        <f t="shared" si="43"/>
        <v>0</v>
      </c>
      <c r="R313" s="159">
        <v>0</v>
      </c>
      <c r="S313" s="159">
        <v>0</v>
      </c>
      <c r="T313" s="168"/>
      <c r="U313" s="168"/>
      <c r="V313" s="168"/>
      <c r="W313" s="159">
        <v>0</v>
      </c>
      <c r="X313" s="159">
        <v>0</v>
      </c>
      <c r="Y313" s="160">
        <f t="shared" si="44"/>
        <v>0</v>
      </c>
      <c r="AA313" s="161">
        <v>0</v>
      </c>
      <c r="AB313" s="161">
        <v>0</v>
      </c>
      <c r="AC313" s="169"/>
      <c r="AD313" s="169"/>
      <c r="AE313" s="169"/>
      <c r="AF313" s="161">
        <v>683.87</v>
      </c>
      <c r="AG313" s="161">
        <v>683.87</v>
      </c>
      <c r="AH313" s="163">
        <f t="shared" si="45"/>
        <v>683.87</v>
      </c>
      <c r="AJ313" s="164">
        <v>0</v>
      </c>
      <c r="AK313" s="164">
        <v>0</v>
      </c>
      <c r="AL313" s="164"/>
      <c r="AM313" s="165">
        <f>IFERROR(VLOOKUP(A313,[4]rptBudgetaryBudgetCrossOrganiza!$A$384:$O$794,13,FALSE),"0")</f>
        <v>0</v>
      </c>
      <c r="AN313" s="170"/>
      <c r="AO313" s="170"/>
      <c r="AP313" s="171"/>
      <c r="AQ313" s="164"/>
      <c r="AR313" s="166">
        <f t="shared" si="46"/>
        <v>0</v>
      </c>
      <c r="AS313" s="205"/>
      <c r="AT313" s="172"/>
      <c r="AU313" s="173">
        <f>IFERROR(VLOOKUP(A313,#REF!,36,FALSE),0)</f>
        <v>0</v>
      </c>
      <c r="AV313" s="174"/>
      <c r="AW313" s="174"/>
      <c r="AX313" s="174"/>
      <c r="AY313" s="174"/>
      <c r="AZ313" s="174"/>
      <c r="BA313" s="174"/>
      <c r="BB313" s="176">
        <f t="shared" si="47"/>
        <v>0</v>
      </c>
    </row>
    <row r="314" spans="1:54" hidden="1" x14ac:dyDescent="0.25">
      <c r="A314" s="120" t="s">
        <v>1539</v>
      </c>
      <c r="B314" s="167" t="s">
        <v>1406</v>
      </c>
      <c r="C314" s="156" t="str">
        <f t="shared" si="37"/>
        <v>100.11</v>
      </c>
      <c r="D314" s="156" t="str">
        <f t="shared" si="38"/>
        <v>250</v>
      </c>
      <c r="E314" s="157" t="str">
        <f t="shared" si="39"/>
        <v>5000.06</v>
      </c>
      <c r="F314" s="157">
        <f>VLOOKUP(E314,'Projections Cheat Sheet'!$A$3:$B$536,2,FALSE)</f>
        <v>1</v>
      </c>
      <c r="G314" s="157" t="str">
        <f>VLOOKUP(F314,'Projections Cheat Sheet'!$B$8:$C$196,2,FALSE)</f>
        <v>salary</v>
      </c>
      <c r="H314" s="157" t="s">
        <v>1930</v>
      </c>
      <c r="I314" s="179">
        <f>IFERROR(VLOOKUP(A314,[3]rptBudgetaryBudgetCrossOrganiza!$A$2:$M$411,5,FALSE),"0")</f>
        <v>0</v>
      </c>
      <c r="J314" s="179">
        <f>IFERROR(VLOOKUP(A314,[3]rptBudgetaryBudgetCrossOrganiza!$A$2:$M$411,7,FALSE),"0")</f>
        <v>0</v>
      </c>
      <c r="K314" s="195"/>
      <c r="L314" s="179"/>
      <c r="M314" s="179"/>
      <c r="N314" s="179">
        <f>IFERROR(VLOOKUP(A314,[3]rptBudgetaryBudgetCrossOrganiza!$A$2:$M$411,10,FALSE),"0")</f>
        <v>0</v>
      </c>
      <c r="O314" s="179">
        <v>0</v>
      </c>
      <c r="P314" s="158">
        <f t="shared" si="43"/>
        <v>0</v>
      </c>
      <c r="R314" s="159">
        <v>0</v>
      </c>
      <c r="S314" s="159">
        <v>0</v>
      </c>
      <c r="T314" s="168"/>
      <c r="U314" s="168"/>
      <c r="V314" s="168"/>
      <c r="W314" s="159">
        <v>0</v>
      </c>
      <c r="X314" s="159">
        <v>0</v>
      </c>
      <c r="Y314" s="160">
        <f t="shared" si="44"/>
        <v>0</v>
      </c>
      <c r="AA314" s="161">
        <v>0</v>
      </c>
      <c r="AB314" s="161">
        <v>0</v>
      </c>
      <c r="AC314" s="169"/>
      <c r="AD314" s="169"/>
      <c r="AE314" s="169"/>
      <c r="AF314" s="161">
        <v>0</v>
      </c>
      <c r="AG314" s="161">
        <v>0</v>
      </c>
      <c r="AH314" s="163">
        <f t="shared" si="45"/>
        <v>0</v>
      </c>
      <c r="AJ314" s="164">
        <v>0</v>
      </c>
      <c r="AK314" s="164">
        <v>0</v>
      </c>
      <c r="AL314" s="164"/>
      <c r="AM314" s="165">
        <f>IFERROR(VLOOKUP(A314,[4]rptBudgetaryBudgetCrossOrganiza!$A$384:$O$794,13,FALSE),"0")</f>
        <v>0</v>
      </c>
      <c r="AN314" s="170"/>
      <c r="AO314" s="170"/>
      <c r="AP314" s="171"/>
      <c r="AQ314" s="164"/>
      <c r="AR314" s="166">
        <f t="shared" si="46"/>
        <v>0</v>
      </c>
      <c r="AS314" s="205"/>
      <c r="AT314" s="172"/>
      <c r="AU314" s="173">
        <f>IFERROR(VLOOKUP(A314,#REF!,36,FALSE),0)</f>
        <v>0</v>
      </c>
      <c r="AV314" s="174"/>
      <c r="AW314" s="174"/>
      <c r="AX314" s="174"/>
      <c r="AY314" s="174"/>
      <c r="AZ314" s="174"/>
      <c r="BA314" s="174"/>
      <c r="BB314" s="176">
        <f t="shared" si="47"/>
        <v>0</v>
      </c>
    </row>
    <row r="315" spans="1:54" hidden="1" x14ac:dyDescent="0.25">
      <c r="A315" s="120" t="s">
        <v>1546</v>
      </c>
      <c r="B315" s="167" t="s">
        <v>1407</v>
      </c>
      <c r="C315" s="156" t="str">
        <f t="shared" si="37"/>
        <v>100.11</v>
      </c>
      <c r="D315" s="156" t="str">
        <f t="shared" si="38"/>
        <v>250</v>
      </c>
      <c r="E315" s="157" t="str">
        <f t="shared" si="39"/>
        <v>5000.07</v>
      </c>
      <c r="F315" s="157">
        <f>VLOOKUP(E315,'Projections Cheat Sheet'!$A$3:$B$536,2,FALSE)</f>
        <v>1</v>
      </c>
      <c r="G315" s="157" t="str">
        <f>VLOOKUP(F315,'Projections Cheat Sheet'!$B$8:$C$196,2,FALSE)</f>
        <v>salary</v>
      </c>
      <c r="H315" s="157" t="s">
        <v>1930</v>
      </c>
      <c r="I315" s="179">
        <f>IFERROR(VLOOKUP(A315,[3]rptBudgetaryBudgetCrossOrganiza!$A$2:$M$411,5,FALSE),"0")</f>
        <v>0</v>
      </c>
      <c r="J315" s="179">
        <f>IFERROR(VLOOKUP(A315,[3]rptBudgetaryBudgetCrossOrganiza!$A$2:$M$411,7,FALSE),"0")</f>
        <v>0</v>
      </c>
      <c r="K315" s="195"/>
      <c r="L315" s="179"/>
      <c r="M315" s="179"/>
      <c r="N315" s="179">
        <f>IFERROR(VLOOKUP(A315,[3]rptBudgetaryBudgetCrossOrganiza!$A$2:$M$411,10,FALSE),"0")</f>
        <v>0</v>
      </c>
      <c r="O315" s="179">
        <v>0</v>
      </c>
      <c r="P315" s="158">
        <f t="shared" si="43"/>
        <v>0</v>
      </c>
      <c r="R315" s="159">
        <v>0</v>
      </c>
      <c r="S315" s="159">
        <v>0</v>
      </c>
      <c r="T315" s="168"/>
      <c r="U315" s="168"/>
      <c r="V315" s="168"/>
      <c r="W315" s="159">
        <v>0</v>
      </c>
      <c r="X315" s="159">
        <v>0</v>
      </c>
      <c r="Y315" s="160">
        <f t="shared" si="44"/>
        <v>0</v>
      </c>
      <c r="AA315" s="161">
        <v>0</v>
      </c>
      <c r="AB315" s="161">
        <v>0</v>
      </c>
      <c r="AC315" s="169"/>
      <c r="AD315" s="169"/>
      <c r="AE315" s="169"/>
      <c r="AF315" s="161">
        <v>0</v>
      </c>
      <c r="AG315" s="161">
        <v>0</v>
      </c>
      <c r="AH315" s="163">
        <f t="shared" si="45"/>
        <v>0</v>
      </c>
      <c r="AJ315" s="164">
        <v>0</v>
      </c>
      <c r="AK315" s="164">
        <v>0</v>
      </c>
      <c r="AL315" s="164"/>
      <c r="AM315" s="165">
        <f>IFERROR(VLOOKUP(A315,[4]rptBudgetaryBudgetCrossOrganiza!$A$384:$O$794,13,FALSE),"0")</f>
        <v>0</v>
      </c>
      <c r="AN315" s="170"/>
      <c r="AO315" s="170"/>
      <c r="AP315" s="171"/>
      <c r="AQ315" s="164"/>
      <c r="AR315" s="166">
        <f t="shared" si="46"/>
        <v>0</v>
      </c>
      <c r="AS315" s="205"/>
      <c r="AT315" s="172"/>
      <c r="AU315" s="173">
        <f>IFERROR(VLOOKUP(A315,#REF!,36,FALSE),0)</f>
        <v>0</v>
      </c>
      <c r="AV315" s="174"/>
      <c r="AW315" s="174"/>
      <c r="AX315" s="174"/>
      <c r="AY315" s="174"/>
      <c r="AZ315" s="174"/>
      <c r="BA315" s="174"/>
      <c r="BB315" s="176">
        <f t="shared" si="47"/>
        <v>0</v>
      </c>
    </row>
    <row r="316" spans="1:54" hidden="1" x14ac:dyDescent="0.25">
      <c r="A316" s="120" t="s">
        <v>1553</v>
      </c>
      <c r="B316" s="167" t="s">
        <v>1388</v>
      </c>
      <c r="C316" s="156" t="str">
        <f t="shared" si="37"/>
        <v>100.11</v>
      </c>
      <c r="D316" s="156" t="str">
        <f t="shared" si="38"/>
        <v>250</v>
      </c>
      <c r="E316" s="157" t="str">
        <f t="shared" si="39"/>
        <v>5000.08</v>
      </c>
      <c r="F316" s="157">
        <f>VLOOKUP(E316,'Projections Cheat Sheet'!$A$3:$B$536,2,FALSE)</f>
        <v>1</v>
      </c>
      <c r="G316" s="157" t="str">
        <f>VLOOKUP(F316,'Projections Cheat Sheet'!$B$8:$C$196,2,FALSE)</f>
        <v>salary</v>
      </c>
      <c r="H316" s="157" t="s">
        <v>1930</v>
      </c>
      <c r="I316" s="179">
        <f>IFERROR(VLOOKUP(A316,[3]rptBudgetaryBudgetCrossOrganiza!$A$2:$M$411,5,FALSE),"0")</f>
        <v>1880</v>
      </c>
      <c r="J316" s="179">
        <f>IFERROR(VLOOKUP(A316,[3]rptBudgetaryBudgetCrossOrganiza!$A$2:$M$411,7,FALSE),"0")</f>
        <v>1880</v>
      </c>
      <c r="K316" s="195"/>
      <c r="L316" s="179"/>
      <c r="M316" s="179"/>
      <c r="N316" s="179">
        <f>IFERROR(VLOOKUP(A316,[3]rptBudgetaryBudgetCrossOrganiza!$A$2:$M$411,10,FALSE),"0")</f>
        <v>1863.24</v>
      </c>
      <c r="O316" s="179">
        <v>1863.24</v>
      </c>
      <c r="P316" s="158">
        <f t="shared" si="43"/>
        <v>-16.759999999999991</v>
      </c>
      <c r="R316" s="159">
        <v>675</v>
      </c>
      <c r="S316" s="159">
        <v>675</v>
      </c>
      <c r="T316" s="168"/>
      <c r="U316" s="168"/>
      <c r="V316" s="168"/>
      <c r="W316" s="159">
        <v>657.2</v>
      </c>
      <c r="X316" s="159">
        <v>657.2</v>
      </c>
      <c r="Y316" s="160">
        <f t="shared" si="44"/>
        <v>-17.799999999999955</v>
      </c>
      <c r="AA316" s="161">
        <v>1316</v>
      </c>
      <c r="AB316" s="161">
        <v>1316</v>
      </c>
      <c r="AC316" s="169"/>
      <c r="AD316" s="169"/>
      <c r="AE316" s="169"/>
      <c r="AF316" s="161">
        <v>1339.37</v>
      </c>
      <c r="AG316" s="161">
        <v>1339.37</v>
      </c>
      <c r="AH316" s="163">
        <f t="shared" si="45"/>
        <v>23.369999999999891</v>
      </c>
      <c r="AJ316" s="164">
        <v>1356</v>
      </c>
      <c r="AK316" s="164">
        <v>1356</v>
      </c>
      <c r="AL316" s="164"/>
      <c r="AM316" s="165">
        <f>IFERROR(VLOOKUP(A316,[4]rptBudgetaryBudgetCrossOrganiza!$A$384:$O$794,13,FALSE),"0")</f>
        <v>0</v>
      </c>
      <c r="AN316" s="170"/>
      <c r="AO316" s="170"/>
      <c r="AP316" s="171"/>
      <c r="AQ316" s="164"/>
      <c r="AR316" s="166">
        <f t="shared" si="46"/>
        <v>-1356</v>
      </c>
      <c r="AS316" s="205"/>
      <c r="AT316" s="172"/>
      <c r="AU316" s="173">
        <f>IFERROR(VLOOKUP(A316,#REF!,36,FALSE),0)</f>
        <v>0</v>
      </c>
      <c r="AV316" s="174"/>
      <c r="AW316" s="174"/>
      <c r="AX316" s="174"/>
      <c r="AY316" s="174"/>
      <c r="AZ316" s="174"/>
      <c r="BA316" s="174"/>
      <c r="BB316" s="176">
        <f t="shared" si="47"/>
        <v>0</v>
      </c>
    </row>
    <row r="317" spans="1:54" hidden="1" x14ac:dyDescent="0.25">
      <c r="A317" s="120" t="s">
        <v>1563</v>
      </c>
      <c r="B317" s="167" t="s">
        <v>1409</v>
      </c>
      <c r="C317" s="156" t="str">
        <f t="shared" si="37"/>
        <v>100.11</v>
      </c>
      <c r="D317" s="156" t="str">
        <f t="shared" si="38"/>
        <v>250</v>
      </c>
      <c r="E317" s="157" t="str">
        <f t="shared" si="39"/>
        <v>5000.10</v>
      </c>
      <c r="F317" s="157">
        <f>VLOOKUP(E317,'Projections Cheat Sheet'!$A$3:$B$536,2,FALSE)</f>
        <v>1</v>
      </c>
      <c r="G317" s="157" t="str">
        <f>VLOOKUP(F317,'Projections Cheat Sheet'!$B$8:$C$196,2,FALSE)</f>
        <v>salary</v>
      </c>
      <c r="H317" s="157" t="s">
        <v>1930</v>
      </c>
      <c r="I317" s="179">
        <f>IFERROR(VLOOKUP(A317,[3]rptBudgetaryBudgetCrossOrganiza!$A$2:$M$411,5,FALSE),"0")</f>
        <v>0</v>
      </c>
      <c r="J317" s="179">
        <f>IFERROR(VLOOKUP(A317,[3]rptBudgetaryBudgetCrossOrganiza!$A$2:$M$411,7,FALSE),"0")</f>
        <v>0</v>
      </c>
      <c r="K317" s="195"/>
      <c r="L317" s="179"/>
      <c r="M317" s="179"/>
      <c r="N317" s="179">
        <f>IFERROR(VLOOKUP(A317,[3]rptBudgetaryBudgetCrossOrganiza!$A$2:$M$411,10,FALSE),"0")</f>
        <v>0</v>
      </c>
      <c r="O317" s="179">
        <v>0</v>
      </c>
      <c r="P317" s="158">
        <f t="shared" si="43"/>
        <v>0</v>
      </c>
      <c r="R317" s="159">
        <v>0</v>
      </c>
      <c r="S317" s="159">
        <v>0</v>
      </c>
      <c r="T317" s="168"/>
      <c r="U317" s="168"/>
      <c r="V317" s="168"/>
      <c r="W317" s="159">
        <v>0</v>
      </c>
      <c r="X317" s="159">
        <v>0</v>
      </c>
      <c r="Y317" s="160">
        <f t="shared" si="44"/>
        <v>0</v>
      </c>
      <c r="AA317" s="161">
        <v>0</v>
      </c>
      <c r="AB317" s="161">
        <v>0</v>
      </c>
      <c r="AC317" s="169"/>
      <c r="AD317" s="169"/>
      <c r="AE317" s="169"/>
      <c r="AF317" s="161">
        <v>0</v>
      </c>
      <c r="AG317" s="161">
        <v>0</v>
      </c>
      <c r="AH317" s="163">
        <f t="shared" si="45"/>
        <v>0</v>
      </c>
      <c r="AJ317" s="164">
        <v>0</v>
      </c>
      <c r="AK317" s="164">
        <v>0</v>
      </c>
      <c r="AL317" s="164"/>
      <c r="AM317" s="165">
        <f>IFERROR(VLOOKUP(A317,[4]rptBudgetaryBudgetCrossOrganiza!$A$384:$O$794,13,FALSE),"0")</f>
        <v>0</v>
      </c>
      <c r="AN317" s="170"/>
      <c r="AO317" s="170"/>
      <c r="AP317" s="171"/>
      <c r="AQ317" s="164"/>
      <c r="AR317" s="166">
        <f t="shared" si="46"/>
        <v>0</v>
      </c>
      <c r="AS317" s="205"/>
      <c r="AT317" s="172"/>
      <c r="AU317" s="173">
        <f>IFERROR(VLOOKUP(A317,#REF!,36,FALSE),0)</f>
        <v>0</v>
      </c>
      <c r="AV317" s="174"/>
      <c r="AW317" s="174"/>
      <c r="AX317" s="174"/>
      <c r="AY317" s="174"/>
      <c r="AZ317" s="174"/>
      <c r="BA317" s="174"/>
      <c r="BB317" s="176">
        <f t="shared" si="47"/>
        <v>0</v>
      </c>
    </row>
    <row r="318" spans="1:54" hidden="1" x14ac:dyDescent="0.25">
      <c r="A318" s="120" t="s">
        <v>1571</v>
      </c>
      <c r="B318" s="177" t="s">
        <v>1410</v>
      </c>
      <c r="C318" s="156" t="str">
        <f t="shared" si="37"/>
        <v>100.11</v>
      </c>
      <c r="D318" s="156" t="str">
        <f t="shared" si="38"/>
        <v>250</v>
      </c>
      <c r="E318" s="157" t="str">
        <f t="shared" si="39"/>
        <v>5000.11</v>
      </c>
      <c r="F318" s="157">
        <f>VLOOKUP(E318,'Projections Cheat Sheet'!$A$3:$B$536,2,FALSE)</f>
        <v>1</v>
      </c>
      <c r="G318" s="157" t="str">
        <f>VLOOKUP(F318,'Projections Cheat Sheet'!$B$8:$C$196,2,FALSE)</f>
        <v>salary</v>
      </c>
      <c r="H318" s="157" t="s">
        <v>1930</v>
      </c>
      <c r="I318" s="179">
        <f>IFERROR(VLOOKUP(A318,[3]rptBudgetaryBudgetCrossOrganiza!$A$2:$M$411,5,FALSE),"0")</f>
        <v>0</v>
      </c>
      <c r="J318" s="179">
        <f>IFERROR(VLOOKUP(A318,[3]rptBudgetaryBudgetCrossOrganiza!$A$2:$M$411,7,FALSE),"0")</f>
        <v>0</v>
      </c>
      <c r="K318" s="195"/>
      <c r="L318" s="179"/>
      <c r="M318" s="179"/>
      <c r="N318" s="179">
        <f>IFERROR(VLOOKUP(A318,[3]rptBudgetaryBudgetCrossOrganiza!$A$2:$M$411,10,FALSE),"0")</f>
        <v>0</v>
      </c>
      <c r="O318" s="179">
        <v>0</v>
      </c>
      <c r="P318" s="158"/>
      <c r="R318" s="159">
        <v>0</v>
      </c>
      <c r="S318" s="159">
        <v>0</v>
      </c>
      <c r="T318" s="168"/>
      <c r="U318" s="168"/>
      <c r="V318" s="168"/>
      <c r="W318" s="159">
        <v>0</v>
      </c>
      <c r="X318" s="159">
        <v>0</v>
      </c>
      <c r="Y318" s="160"/>
      <c r="AA318" s="161">
        <v>0</v>
      </c>
      <c r="AB318" s="161">
        <v>0</v>
      </c>
      <c r="AC318" s="169"/>
      <c r="AD318" s="169"/>
      <c r="AE318" s="169"/>
      <c r="AF318" s="161">
        <v>0</v>
      </c>
      <c r="AG318" s="161">
        <v>0</v>
      </c>
      <c r="AH318" s="163"/>
      <c r="AJ318" s="164">
        <v>0</v>
      </c>
      <c r="AK318" s="164">
        <v>0</v>
      </c>
      <c r="AL318" s="164"/>
      <c r="AM318" s="165">
        <f>IFERROR(VLOOKUP(A318,[4]rptBudgetaryBudgetCrossOrganiza!$A$384:$O$794,13,FALSE),"0")</f>
        <v>0</v>
      </c>
      <c r="AN318" s="170"/>
      <c r="AO318" s="170"/>
      <c r="AP318" s="171"/>
      <c r="AQ318" s="164"/>
      <c r="AR318" s="166"/>
      <c r="AS318" s="205"/>
      <c r="AT318" s="172"/>
      <c r="AU318" s="173"/>
      <c r="AV318" s="174"/>
      <c r="AW318" s="174"/>
      <c r="AX318" s="174"/>
      <c r="AY318" s="174"/>
      <c r="AZ318" s="174"/>
      <c r="BA318" s="174"/>
      <c r="BB318" s="176"/>
    </row>
    <row r="319" spans="1:54" hidden="1" x14ac:dyDescent="0.25">
      <c r="A319" s="120" t="s">
        <v>1579</v>
      </c>
      <c r="B319" s="177" t="s">
        <v>1411</v>
      </c>
      <c r="C319" s="156" t="str">
        <f t="shared" si="37"/>
        <v>100.11</v>
      </c>
      <c r="D319" s="156" t="str">
        <f t="shared" si="38"/>
        <v>250</v>
      </c>
      <c r="E319" s="157" t="str">
        <f t="shared" si="39"/>
        <v>5000.12</v>
      </c>
      <c r="F319" s="157">
        <f>VLOOKUP(E319,'Projections Cheat Sheet'!$A$3:$B$536,2,FALSE)</f>
        <v>1</v>
      </c>
      <c r="G319" s="157" t="str">
        <f>VLOOKUP(F319,'Projections Cheat Sheet'!$B$8:$C$196,2,FALSE)</f>
        <v>salary</v>
      </c>
      <c r="H319" s="157" t="s">
        <v>1930</v>
      </c>
      <c r="I319" s="179">
        <f>IFERROR(VLOOKUP(A319,[3]rptBudgetaryBudgetCrossOrganiza!$A$2:$M$411,5,FALSE),"0")</f>
        <v>0</v>
      </c>
      <c r="J319" s="179">
        <f>IFERROR(VLOOKUP(A319,[3]rptBudgetaryBudgetCrossOrganiza!$A$2:$M$411,7,FALSE),"0")</f>
        <v>0</v>
      </c>
      <c r="K319" s="195"/>
      <c r="L319" s="179"/>
      <c r="M319" s="179"/>
      <c r="N319" s="179">
        <f>IFERROR(VLOOKUP(A319,[3]rptBudgetaryBudgetCrossOrganiza!$A$2:$M$411,10,FALSE),"0")</f>
        <v>0</v>
      </c>
      <c r="O319" s="179">
        <v>0</v>
      </c>
      <c r="P319" s="158"/>
      <c r="R319" s="159">
        <v>0</v>
      </c>
      <c r="S319" s="159">
        <v>0</v>
      </c>
      <c r="T319" s="168"/>
      <c r="U319" s="168"/>
      <c r="V319" s="168"/>
      <c r="W319" s="159">
        <v>0</v>
      </c>
      <c r="X319" s="159">
        <v>0</v>
      </c>
      <c r="Y319" s="160"/>
      <c r="AA319" s="161">
        <v>0</v>
      </c>
      <c r="AB319" s="161">
        <v>0</v>
      </c>
      <c r="AC319" s="169"/>
      <c r="AD319" s="169"/>
      <c r="AE319" s="169"/>
      <c r="AF319" s="161">
        <v>0</v>
      </c>
      <c r="AG319" s="161">
        <v>0</v>
      </c>
      <c r="AH319" s="163"/>
      <c r="AJ319" s="164">
        <v>0</v>
      </c>
      <c r="AK319" s="164">
        <v>0</v>
      </c>
      <c r="AL319" s="164"/>
      <c r="AM319" s="165">
        <f>IFERROR(VLOOKUP(A319,[4]rptBudgetaryBudgetCrossOrganiza!$A$384:$O$794,13,FALSE),"0")</f>
        <v>0</v>
      </c>
      <c r="AN319" s="170"/>
      <c r="AO319" s="170"/>
      <c r="AP319" s="171"/>
      <c r="AQ319" s="164"/>
      <c r="AR319" s="166"/>
      <c r="AS319" s="205"/>
      <c r="AT319" s="172"/>
      <c r="AU319" s="173"/>
      <c r="AV319" s="174"/>
      <c r="AW319" s="174"/>
      <c r="AX319" s="174"/>
      <c r="AY319" s="174"/>
      <c r="AZ319" s="174"/>
      <c r="BA319" s="174"/>
      <c r="BB319" s="176"/>
    </row>
    <row r="320" spans="1:54" hidden="1" x14ac:dyDescent="0.25">
      <c r="A320" s="120" t="s">
        <v>1587</v>
      </c>
      <c r="B320" s="177" t="s">
        <v>1412</v>
      </c>
      <c r="C320" s="156" t="str">
        <f t="shared" si="37"/>
        <v>100.11</v>
      </c>
      <c r="D320" s="156" t="str">
        <f t="shared" si="38"/>
        <v>250</v>
      </c>
      <c r="E320" s="157" t="str">
        <f t="shared" si="39"/>
        <v>5000.99</v>
      </c>
      <c r="F320" s="157">
        <f>VLOOKUP(E320,'Projections Cheat Sheet'!$A$3:$B$536,2,FALSE)</f>
        <v>1</v>
      </c>
      <c r="G320" s="157" t="str">
        <f>VLOOKUP(F320,'Projections Cheat Sheet'!$B$8:$C$196,2,FALSE)</f>
        <v>salary</v>
      </c>
      <c r="H320" s="157" t="s">
        <v>1930</v>
      </c>
      <c r="I320" s="179">
        <f>IFERROR(VLOOKUP(A320,[3]rptBudgetaryBudgetCrossOrganiza!$A$2:$M$411,5,FALSE),"0")</f>
        <v>0</v>
      </c>
      <c r="J320" s="179">
        <f>IFERROR(VLOOKUP(A320,[3]rptBudgetaryBudgetCrossOrganiza!$A$2:$M$411,7,FALSE),"0")</f>
        <v>0</v>
      </c>
      <c r="K320" s="195"/>
      <c r="L320" s="179"/>
      <c r="M320" s="179"/>
      <c r="N320" s="179">
        <f>IFERROR(VLOOKUP(A320,[3]rptBudgetaryBudgetCrossOrganiza!$A$2:$M$411,10,FALSE),"0")</f>
        <v>0</v>
      </c>
      <c r="O320" s="179">
        <v>0</v>
      </c>
      <c r="P320" s="158"/>
      <c r="R320" s="159">
        <v>20550</v>
      </c>
      <c r="S320" s="159">
        <v>0</v>
      </c>
      <c r="T320" s="168"/>
      <c r="U320" s="168"/>
      <c r="V320" s="168"/>
      <c r="W320" s="159">
        <v>0</v>
      </c>
      <c r="X320" s="159">
        <v>0</v>
      </c>
      <c r="Y320" s="160"/>
      <c r="AA320" s="161">
        <v>0</v>
      </c>
      <c r="AB320" s="161">
        <v>0</v>
      </c>
      <c r="AC320" s="169"/>
      <c r="AD320" s="169"/>
      <c r="AE320" s="169"/>
      <c r="AF320" s="161">
        <v>0</v>
      </c>
      <c r="AG320" s="161">
        <v>0</v>
      </c>
      <c r="AH320" s="163"/>
      <c r="AJ320" s="164">
        <v>0</v>
      </c>
      <c r="AK320" s="164">
        <v>0</v>
      </c>
      <c r="AL320" s="164"/>
      <c r="AM320" s="165">
        <f>IFERROR(VLOOKUP(A320,[4]rptBudgetaryBudgetCrossOrganiza!$A$384:$O$794,13,FALSE),"0")</f>
        <v>0</v>
      </c>
      <c r="AN320" s="170"/>
      <c r="AO320" s="170"/>
      <c r="AP320" s="171"/>
      <c r="AQ320" s="164"/>
      <c r="AR320" s="166"/>
      <c r="AS320" s="205"/>
      <c r="AT320" s="172"/>
      <c r="AU320" s="173"/>
      <c r="AV320" s="174"/>
      <c r="AW320" s="174"/>
      <c r="AX320" s="174"/>
      <c r="AY320" s="174"/>
      <c r="AZ320" s="174"/>
      <c r="BA320" s="174"/>
      <c r="BB320" s="176"/>
    </row>
    <row r="321" spans="1:54" hidden="1" x14ac:dyDescent="0.25">
      <c r="A321" s="120" t="s">
        <v>1596</v>
      </c>
      <c r="B321" s="177" t="s">
        <v>1413</v>
      </c>
      <c r="C321" s="156" t="str">
        <f t="shared" si="37"/>
        <v>100.11</v>
      </c>
      <c r="D321" s="156" t="str">
        <f t="shared" si="38"/>
        <v>250</v>
      </c>
      <c r="E321" s="157" t="str">
        <f t="shared" si="39"/>
        <v>5100.00</v>
      </c>
      <c r="F321" s="157">
        <f>VLOOKUP(E321,'Projections Cheat Sheet'!$A$3:$B$536,2,FALSE)</f>
        <v>1</v>
      </c>
      <c r="G321" s="157" t="str">
        <f>VLOOKUP(F321,'Projections Cheat Sheet'!$B$8:$C$196,2,FALSE)</f>
        <v>salary</v>
      </c>
      <c r="H321" s="157" t="s">
        <v>1930</v>
      </c>
      <c r="I321" s="179">
        <f>IFERROR(VLOOKUP(A321,[3]rptBudgetaryBudgetCrossOrganiza!$A$2:$M$411,5,FALSE),"0")</f>
        <v>28550</v>
      </c>
      <c r="J321" s="179">
        <f>IFERROR(VLOOKUP(A321,[3]rptBudgetaryBudgetCrossOrganiza!$A$2:$M$411,7,FALSE),"0")</f>
        <v>28550</v>
      </c>
      <c r="K321" s="195"/>
      <c r="L321" s="179"/>
      <c r="M321" s="179"/>
      <c r="N321" s="179">
        <f>IFERROR(VLOOKUP(A321,[3]rptBudgetaryBudgetCrossOrganiza!$A$2:$M$411,10,FALSE),"0")</f>
        <v>27034.25</v>
      </c>
      <c r="O321" s="179">
        <v>27034.25</v>
      </c>
      <c r="P321" s="158"/>
      <c r="R321" s="159">
        <v>30140</v>
      </c>
      <c r="S321" s="159">
        <v>30140</v>
      </c>
      <c r="T321" s="168"/>
      <c r="U321" s="168"/>
      <c r="V321" s="168"/>
      <c r="W321" s="159">
        <v>30623.1</v>
      </c>
      <c r="X321" s="159">
        <v>30623.1</v>
      </c>
      <c r="Y321" s="160"/>
      <c r="AA321" s="161">
        <v>37905</v>
      </c>
      <c r="AB321" s="161">
        <v>37905</v>
      </c>
      <c r="AC321" s="169"/>
      <c r="AD321" s="169"/>
      <c r="AE321" s="169"/>
      <c r="AF321" s="161">
        <v>35484.92</v>
      </c>
      <c r="AG321" s="161">
        <v>35484.92</v>
      </c>
      <c r="AH321" s="163"/>
      <c r="AJ321" s="164">
        <v>37905</v>
      </c>
      <c r="AK321" s="164">
        <v>37905</v>
      </c>
      <c r="AL321" s="164"/>
      <c r="AM321" s="165">
        <f>IFERROR(VLOOKUP(A321,[4]rptBudgetaryBudgetCrossOrganiza!$A$384:$O$794,13,FALSE),"0")</f>
        <v>7304.64</v>
      </c>
      <c r="AN321" s="170"/>
      <c r="AO321" s="170"/>
      <c r="AP321" s="171"/>
      <c r="AQ321" s="164"/>
      <c r="AR321" s="166"/>
      <c r="AS321" s="205"/>
      <c r="AT321" s="172"/>
      <c r="AU321" s="173"/>
      <c r="AV321" s="174"/>
      <c r="AW321" s="174"/>
      <c r="AX321" s="174"/>
      <c r="AY321" s="174"/>
      <c r="AZ321" s="174"/>
      <c r="BA321" s="174"/>
      <c r="BB321" s="176"/>
    </row>
    <row r="322" spans="1:54" hidden="1" x14ac:dyDescent="0.25">
      <c r="A322" s="120" t="s">
        <v>1605</v>
      </c>
      <c r="B322" s="177" t="s">
        <v>1414</v>
      </c>
      <c r="C322" s="156" t="str">
        <f t="shared" si="37"/>
        <v>100.11</v>
      </c>
      <c r="D322" s="156" t="str">
        <f t="shared" si="38"/>
        <v>250</v>
      </c>
      <c r="E322" s="157" t="str">
        <f t="shared" si="39"/>
        <v>5100.01</v>
      </c>
      <c r="F322" s="157">
        <f>VLOOKUP(E322,'Projections Cheat Sheet'!$A$3:$B$536,2,FALSE)</f>
        <v>1</v>
      </c>
      <c r="G322" s="157" t="str">
        <f>VLOOKUP(F322,'Projections Cheat Sheet'!$B$8:$C$196,2,FALSE)</f>
        <v>salary</v>
      </c>
      <c r="H322" s="157" t="s">
        <v>1930</v>
      </c>
      <c r="I322" s="179">
        <f>IFERROR(VLOOKUP(A322,[3]rptBudgetaryBudgetCrossOrganiza!$A$2:$M$411,5,FALSE),"0")</f>
        <v>4425</v>
      </c>
      <c r="J322" s="179">
        <f>IFERROR(VLOOKUP(A322,[3]rptBudgetaryBudgetCrossOrganiza!$A$2:$M$411,7,FALSE),"0")</f>
        <v>4425</v>
      </c>
      <c r="K322" s="195"/>
      <c r="L322" s="179"/>
      <c r="M322" s="179"/>
      <c r="N322" s="179">
        <f>IFERROR(VLOOKUP(A322,[3]rptBudgetaryBudgetCrossOrganiza!$A$2:$M$411,10,FALSE),"0")</f>
        <v>4689.04</v>
      </c>
      <c r="O322" s="179">
        <v>4689.04</v>
      </c>
      <c r="P322" s="158"/>
      <c r="R322" s="159">
        <v>4745</v>
      </c>
      <c r="S322" s="159">
        <v>4745</v>
      </c>
      <c r="T322" s="168"/>
      <c r="U322" s="168"/>
      <c r="V322" s="168"/>
      <c r="W322" s="159">
        <v>5016.8100000000004</v>
      </c>
      <c r="X322" s="159">
        <v>5016.8100000000004</v>
      </c>
      <c r="Y322" s="160"/>
      <c r="AA322" s="161">
        <v>7680</v>
      </c>
      <c r="AB322" s="161">
        <v>7680</v>
      </c>
      <c r="AC322" s="169"/>
      <c r="AD322" s="169"/>
      <c r="AE322" s="169"/>
      <c r="AF322" s="161">
        <v>7804.79</v>
      </c>
      <c r="AG322" s="161">
        <v>7804.79</v>
      </c>
      <c r="AH322" s="163"/>
      <c r="AJ322" s="164">
        <v>7680</v>
      </c>
      <c r="AK322" s="164">
        <v>7680</v>
      </c>
      <c r="AL322" s="164"/>
      <c r="AM322" s="165">
        <f>IFERROR(VLOOKUP(A322,[4]rptBudgetaryBudgetCrossOrganiza!$A$384:$O$794,13,FALSE),"0")</f>
        <v>2053.67</v>
      </c>
      <c r="AN322" s="170"/>
      <c r="AO322" s="170"/>
      <c r="AP322" s="171"/>
      <c r="AQ322" s="164"/>
      <c r="AR322" s="166"/>
      <c r="AS322" s="205"/>
      <c r="AT322" s="172"/>
      <c r="AU322" s="173"/>
      <c r="AV322" s="174"/>
      <c r="AW322" s="174"/>
      <c r="AX322" s="174"/>
      <c r="AY322" s="174"/>
      <c r="AZ322" s="174"/>
      <c r="BA322" s="174"/>
      <c r="BB322" s="176"/>
    </row>
    <row r="323" spans="1:54" hidden="1" x14ac:dyDescent="0.25">
      <c r="A323" s="120" t="s">
        <v>1613</v>
      </c>
      <c r="B323" s="177" t="s">
        <v>1415</v>
      </c>
      <c r="C323" s="156" t="str">
        <f t="shared" si="37"/>
        <v>100.11</v>
      </c>
      <c r="D323" s="156" t="str">
        <f t="shared" si="38"/>
        <v>250</v>
      </c>
      <c r="E323" s="157" t="str">
        <f t="shared" si="39"/>
        <v>5100.02</v>
      </c>
      <c r="F323" s="157">
        <f>VLOOKUP(E323,'Projections Cheat Sheet'!$A$3:$B$536,2,FALSE)</f>
        <v>1</v>
      </c>
      <c r="G323" s="157" t="str">
        <f>VLOOKUP(F323,'Projections Cheat Sheet'!$B$8:$C$196,2,FALSE)</f>
        <v>salary</v>
      </c>
      <c r="H323" s="157" t="s">
        <v>1930</v>
      </c>
      <c r="I323" s="179">
        <f>IFERROR(VLOOKUP(A323,[3]rptBudgetaryBudgetCrossOrganiza!$A$2:$M$411,5,FALSE),"0")</f>
        <v>24865</v>
      </c>
      <c r="J323" s="179">
        <f>IFERROR(VLOOKUP(A323,[3]rptBudgetaryBudgetCrossOrganiza!$A$2:$M$411,7,FALSE),"0")</f>
        <v>24865</v>
      </c>
      <c r="K323" s="195"/>
      <c r="L323" s="179"/>
      <c r="M323" s="179"/>
      <c r="N323" s="179">
        <f>IFERROR(VLOOKUP(A323,[3]rptBudgetaryBudgetCrossOrganiza!$A$2:$M$411,10,FALSE),"0")</f>
        <v>20051.02</v>
      </c>
      <c r="O323" s="179">
        <v>20051.02</v>
      </c>
      <c r="P323" s="158"/>
      <c r="R323" s="159">
        <v>14365</v>
      </c>
      <c r="S323" s="159">
        <v>14365</v>
      </c>
      <c r="T323" s="168"/>
      <c r="U323" s="168"/>
      <c r="V323" s="168"/>
      <c r="W323" s="159">
        <v>14363.52</v>
      </c>
      <c r="X323" s="159">
        <v>14363.52</v>
      </c>
      <c r="Y323" s="160"/>
      <c r="AA323" s="161">
        <v>14365</v>
      </c>
      <c r="AB323" s="161">
        <v>14365</v>
      </c>
      <c r="AC323" s="169"/>
      <c r="AD323" s="169"/>
      <c r="AE323" s="169"/>
      <c r="AF323" s="161">
        <v>9908.2800000000007</v>
      </c>
      <c r="AG323" s="161">
        <v>9908.2800000000007</v>
      </c>
      <c r="AH323" s="163"/>
      <c r="AJ323" s="164">
        <v>14365</v>
      </c>
      <c r="AK323" s="164">
        <v>14365</v>
      </c>
      <c r="AL323" s="164"/>
      <c r="AM323" s="165">
        <f>IFERROR(VLOOKUP(A323,[4]rptBudgetaryBudgetCrossOrganiza!$A$384:$O$794,13,FALSE),"0")</f>
        <v>1540</v>
      </c>
      <c r="AN323" s="170"/>
      <c r="AO323" s="170"/>
      <c r="AP323" s="171"/>
      <c r="AQ323" s="164"/>
      <c r="AR323" s="166"/>
      <c r="AS323" s="205"/>
      <c r="AT323" s="172"/>
      <c r="AU323" s="173"/>
      <c r="AV323" s="174"/>
      <c r="AW323" s="174"/>
      <c r="AX323" s="174"/>
      <c r="AY323" s="174"/>
      <c r="AZ323" s="174"/>
      <c r="BA323" s="174"/>
      <c r="BB323" s="176"/>
    </row>
    <row r="324" spans="1:54" hidden="1" x14ac:dyDescent="0.25">
      <c r="A324" s="120" t="s">
        <v>1621</v>
      </c>
      <c r="B324" s="177" t="s">
        <v>1416</v>
      </c>
      <c r="C324" s="156" t="str">
        <f t="shared" si="37"/>
        <v>100.11</v>
      </c>
      <c r="D324" s="156" t="str">
        <f t="shared" si="38"/>
        <v>250</v>
      </c>
      <c r="E324" s="157" t="str">
        <f t="shared" si="39"/>
        <v>5100.03</v>
      </c>
      <c r="F324" s="157">
        <f>VLOOKUP(E324,'Projections Cheat Sheet'!$A$3:$B$536,2,FALSE)</f>
        <v>1</v>
      </c>
      <c r="G324" s="157" t="str">
        <f>VLOOKUP(F324,'Projections Cheat Sheet'!$B$8:$C$196,2,FALSE)</f>
        <v>salary</v>
      </c>
      <c r="H324" s="157" t="s">
        <v>1930</v>
      </c>
      <c r="I324" s="179">
        <f>IFERROR(VLOOKUP(A324,[3]rptBudgetaryBudgetCrossOrganiza!$A$2:$M$411,5,FALSE),"0")</f>
        <v>2005</v>
      </c>
      <c r="J324" s="179">
        <f>IFERROR(VLOOKUP(A324,[3]rptBudgetaryBudgetCrossOrganiza!$A$2:$M$411,7,FALSE),"0")</f>
        <v>2005</v>
      </c>
      <c r="K324" s="195"/>
      <c r="L324" s="179"/>
      <c r="M324" s="179"/>
      <c r="N324" s="179">
        <f>IFERROR(VLOOKUP(A324,[3]rptBudgetaryBudgetCrossOrganiza!$A$2:$M$411,10,FALSE),"0")</f>
        <v>1288.17</v>
      </c>
      <c r="O324" s="179">
        <v>1288.17</v>
      </c>
      <c r="P324" s="158"/>
      <c r="R324" s="159">
        <v>1060</v>
      </c>
      <c r="S324" s="159">
        <v>1060</v>
      </c>
      <c r="T324" s="168"/>
      <c r="U324" s="168"/>
      <c r="V324" s="168"/>
      <c r="W324" s="159">
        <v>1030.98</v>
      </c>
      <c r="X324" s="159">
        <v>1030.98</v>
      </c>
      <c r="Y324" s="160"/>
      <c r="AA324" s="161">
        <v>1045</v>
      </c>
      <c r="AB324" s="161">
        <v>1045</v>
      </c>
      <c r="AC324" s="169"/>
      <c r="AD324" s="169"/>
      <c r="AE324" s="169"/>
      <c r="AF324" s="161">
        <v>1307.25</v>
      </c>
      <c r="AG324" s="161">
        <v>1307.25</v>
      </c>
      <c r="AH324" s="163"/>
      <c r="AJ324" s="164">
        <v>1045</v>
      </c>
      <c r="AK324" s="164">
        <v>1045</v>
      </c>
      <c r="AL324" s="164"/>
      <c r="AM324" s="165">
        <f>IFERROR(VLOOKUP(A324,[4]rptBudgetaryBudgetCrossOrganiza!$A$384:$O$794,13,FALSE),"0")</f>
        <v>410.38</v>
      </c>
      <c r="AN324" s="170"/>
      <c r="AO324" s="170"/>
      <c r="AP324" s="171"/>
      <c r="AQ324" s="164"/>
      <c r="AR324" s="166"/>
      <c r="AS324" s="205"/>
      <c r="AT324" s="172"/>
      <c r="AU324" s="173"/>
      <c r="AV324" s="174"/>
      <c r="AW324" s="174"/>
      <c r="AX324" s="174"/>
      <c r="AY324" s="174"/>
      <c r="AZ324" s="174"/>
      <c r="BA324" s="174"/>
      <c r="BB324" s="176"/>
    </row>
    <row r="325" spans="1:54" hidden="1" x14ac:dyDescent="0.25">
      <c r="A325" s="120" t="s">
        <v>1629</v>
      </c>
      <c r="B325" s="177" t="s">
        <v>1417</v>
      </c>
      <c r="C325" s="156" t="str">
        <f t="shared" ref="C325:C388" si="48">LEFT(A325,6)</f>
        <v>100.11</v>
      </c>
      <c r="D325" s="156" t="str">
        <f t="shared" ref="D325:D388" si="49">MID(A325,11,3)</f>
        <v>250</v>
      </c>
      <c r="E325" s="157" t="str">
        <f t="shared" ref="E325:E388" si="50">RIGHT(A325,7)</f>
        <v>5100.04</v>
      </c>
      <c r="F325" s="157">
        <f>VLOOKUP(E325,'Projections Cheat Sheet'!$A$3:$B$536,2,FALSE)</f>
        <v>1</v>
      </c>
      <c r="G325" s="157" t="str">
        <f>VLOOKUP(F325,'Projections Cheat Sheet'!$B$8:$C$196,2,FALSE)</f>
        <v>salary</v>
      </c>
      <c r="H325" s="157" t="s">
        <v>1930</v>
      </c>
      <c r="I325" s="179">
        <f>IFERROR(VLOOKUP(A325,[3]rptBudgetaryBudgetCrossOrganiza!$A$2:$M$411,5,FALSE),"0")</f>
        <v>300</v>
      </c>
      <c r="J325" s="179">
        <f>IFERROR(VLOOKUP(A325,[3]rptBudgetaryBudgetCrossOrganiza!$A$2:$M$411,7,FALSE),"0")</f>
        <v>300</v>
      </c>
      <c r="K325" s="195"/>
      <c r="L325" s="179"/>
      <c r="M325" s="179"/>
      <c r="N325" s="179">
        <f>IFERROR(VLOOKUP(A325,[3]rptBudgetaryBudgetCrossOrganiza!$A$2:$M$411,10,FALSE),"0")</f>
        <v>220.12</v>
      </c>
      <c r="O325" s="179">
        <v>220.12</v>
      </c>
      <c r="P325" s="158"/>
      <c r="R325" s="159">
        <v>210</v>
      </c>
      <c r="S325" s="159">
        <v>210</v>
      </c>
      <c r="T325" s="168"/>
      <c r="U325" s="168"/>
      <c r="V325" s="168"/>
      <c r="W325" s="159">
        <v>201.84</v>
      </c>
      <c r="X325" s="159">
        <v>201.84</v>
      </c>
      <c r="Y325" s="160"/>
      <c r="AA325" s="161">
        <v>205</v>
      </c>
      <c r="AB325" s="161">
        <v>205</v>
      </c>
      <c r="AC325" s="169"/>
      <c r="AD325" s="169"/>
      <c r="AE325" s="169"/>
      <c r="AF325" s="161">
        <v>231.04</v>
      </c>
      <c r="AG325" s="161">
        <v>231.04</v>
      </c>
      <c r="AH325" s="163"/>
      <c r="AJ325" s="164">
        <v>205</v>
      </c>
      <c r="AK325" s="164">
        <v>205</v>
      </c>
      <c r="AL325" s="164"/>
      <c r="AM325" s="165">
        <f>IFERROR(VLOOKUP(A325,[4]rptBudgetaryBudgetCrossOrganiza!$A$384:$O$794,13,FALSE),"0")</f>
        <v>66.98</v>
      </c>
      <c r="AN325" s="170"/>
      <c r="AO325" s="170"/>
      <c r="AP325" s="171"/>
      <c r="AQ325" s="164"/>
      <c r="AR325" s="166"/>
      <c r="AS325" s="205"/>
      <c r="AT325" s="172"/>
      <c r="AU325" s="173"/>
      <c r="AV325" s="174"/>
      <c r="AW325" s="174"/>
      <c r="AX325" s="174"/>
      <c r="AY325" s="174"/>
      <c r="AZ325" s="174"/>
      <c r="BA325" s="174"/>
      <c r="BB325" s="176"/>
    </row>
    <row r="326" spans="1:54" hidden="1" x14ac:dyDescent="0.25">
      <c r="A326" s="120" t="s">
        <v>1637</v>
      </c>
      <c r="B326" s="177" t="s">
        <v>1418</v>
      </c>
      <c r="C326" s="156" t="str">
        <f t="shared" si="48"/>
        <v>100.11</v>
      </c>
      <c r="D326" s="156" t="str">
        <f t="shared" si="49"/>
        <v>250</v>
      </c>
      <c r="E326" s="157" t="str">
        <f t="shared" si="50"/>
        <v>5100.05</v>
      </c>
      <c r="F326" s="157">
        <f>VLOOKUP(E326,'Projections Cheat Sheet'!$A$3:$B$536,2,FALSE)</f>
        <v>1</v>
      </c>
      <c r="G326" s="157" t="str">
        <f>VLOOKUP(F326,'Projections Cheat Sheet'!$B$8:$C$196,2,FALSE)</f>
        <v>salary</v>
      </c>
      <c r="H326" s="157" t="s">
        <v>1930</v>
      </c>
      <c r="I326" s="179">
        <f>IFERROR(VLOOKUP(A326,[3]rptBudgetaryBudgetCrossOrganiza!$A$2:$M$411,5,FALSE),"0")</f>
        <v>230</v>
      </c>
      <c r="J326" s="179">
        <f>IFERROR(VLOOKUP(A326,[3]rptBudgetaryBudgetCrossOrganiza!$A$2:$M$411,7,FALSE),"0")</f>
        <v>230</v>
      </c>
      <c r="K326" s="195"/>
      <c r="L326" s="179"/>
      <c r="M326" s="179"/>
      <c r="N326" s="179">
        <f>IFERROR(VLOOKUP(A326,[3]rptBudgetaryBudgetCrossOrganiza!$A$2:$M$411,10,FALSE),"0")</f>
        <v>206</v>
      </c>
      <c r="O326" s="179">
        <v>206</v>
      </c>
      <c r="P326" s="158"/>
      <c r="R326" s="159">
        <v>215</v>
      </c>
      <c r="S326" s="159">
        <v>215</v>
      </c>
      <c r="T326" s="168"/>
      <c r="U326" s="168"/>
      <c r="V326" s="168"/>
      <c r="W326" s="159">
        <v>214.92</v>
      </c>
      <c r="X326" s="159">
        <v>214.92</v>
      </c>
      <c r="Y326" s="160"/>
      <c r="AA326" s="161">
        <v>230</v>
      </c>
      <c r="AB326" s="161">
        <v>230</v>
      </c>
      <c r="AC326" s="169"/>
      <c r="AD326" s="169"/>
      <c r="AE326" s="169"/>
      <c r="AF326" s="161">
        <v>211.4</v>
      </c>
      <c r="AG326" s="161">
        <v>211.4</v>
      </c>
      <c r="AH326" s="163"/>
      <c r="AJ326" s="164">
        <v>230</v>
      </c>
      <c r="AK326" s="164">
        <v>230</v>
      </c>
      <c r="AL326" s="164"/>
      <c r="AM326" s="165">
        <f>IFERROR(VLOOKUP(A326,[4]rptBudgetaryBudgetCrossOrganiza!$A$384:$O$794,13,FALSE),"0")</f>
        <v>49.35</v>
      </c>
      <c r="AN326" s="170"/>
      <c r="AO326" s="170"/>
      <c r="AP326" s="171"/>
      <c r="AQ326" s="164"/>
      <c r="AR326" s="166"/>
      <c r="AS326" s="205"/>
      <c r="AT326" s="172"/>
      <c r="AU326" s="173"/>
      <c r="AV326" s="174"/>
      <c r="AW326" s="174"/>
      <c r="AX326" s="174"/>
      <c r="AY326" s="174"/>
      <c r="AZ326" s="174"/>
      <c r="BA326" s="174"/>
      <c r="BB326" s="176"/>
    </row>
    <row r="327" spans="1:54" hidden="1" x14ac:dyDescent="0.25">
      <c r="A327" s="120" t="s">
        <v>1645</v>
      </c>
      <c r="B327" s="177" t="s">
        <v>1419</v>
      </c>
      <c r="C327" s="156" t="str">
        <f t="shared" si="48"/>
        <v>100.11</v>
      </c>
      <c r="D327" s="156" t="str">
        <f t="shared" si="49"/>
        <v>250</v>
      </c>
      <c r="E327" s="157" t="str">
        <f t="shared" si="50"/>
        <v>5100.06</v>
      </c>
      <c r="F327" s="157">
        <f>VLOOKUP(E327,'Projections Cheat Sheet'!$A$3:$B$536,2,FALSE)</f>
        <v>1</v>
      </c>
      <c r="G327" s="157" t="str">
        <f>VLOOKUP(F327,'Projections Cheat Sheet'!$B$8:$C$196,2,FALSE)</f>
        <v>salary</v>
      </c>
      <c r="H327" s="157" t="s">
        <v>1930</v>
      </c>
      <c r="I327" s="179">
        <f>IFERROR(VLOOKUP(A327,[3]rptBudgetaryBudgetCrossOrganiza!$A$2:$M$411,5,FALSE),"0")</f>
        <v>4270</v>
      </c>
      <c r="J327" s="179">
        <f>IFERROR(VLOOKUP(A327,[3]rptBudgetaryBudgetCrossOrganiza!$A$2:$M$411,7,FALSE),"0")</f>
        <v>4270</v>
      </c>
      <c r="K327" s="195"/>
      <c r="L327" s="179"/>
      <c r="M327" s="179"/>
      <c r="N327" s="179">
        <f>IFERROR(VLOOKUP(A327,[3]rptBudgetaryBudgetCrossOrganiza!$A$2:$M$411,10,FALSE),"0")</f>
        <v>4270</v>
      </c>
      <c r="O327" s="179">
        <v>4270</v>
      </c>
      <c r="P327" s="158"/>
      <c r="R327" s="159">
        <v>4460</v>
      </c>
      <c r="S327" s="159">
        <v>4460</v>
      </c>
      <c r="T327" s="168"/>
      <c r="U327" s="168"/>
      <c r="V327" s="168"/>
      <c r="W327" s="159">
        <v>4460</v>
      </c>
      <c r="X327" s="159">
        <v>4460</v>
      </c>
      <c r="Y327" s="160"/>
      <c r="AA327" s="161">
        <v>4950</v>
      </c>
      <c r="AB327" s="161">
        <v>4950</v>
      </c>
      <c r="AC327" s="169"/>
      <c r="AD327" s="169"/>
      <c r="AE327" s="169"/>
      <c r="AF327" s="161">
        <v>1650</v>
      </c>
      <c r="AG327" s="161">
        <v>1650</v>
      </c>
      <c r="AH327" s="163"/>
      <c r="AJ327" s="164">
        <v>4950</v>
      </c>
      <c r="AK327" s="164">
        <v>4950</v>
      </c>
      <c r="AL327" s="164"/>
      <c r="AM327" s="165">
        <f>IFERROR(VLOOKUP(A327,[4]rptBudgetaryBudgetCrossOrganiza!$A$384:$O$794,13,FALSE),"0")</f>
        <v>0</v>
      </c>
      <c r="AN327" s="170"/>
      <c r="AO327" s="170"/>
      <c r="AP327" s="171"/>
      <c r="AQ327" s="164"/>
      <c r="AR327" s="166"/>
      <c r="AS327" s="205"/>
      <c r="AT327" s="172"/>
      <c r="AU327" s="173"/>
      <c r="AV327" s="174"/>
      <c r="AW327" s="174"/>
      <c r="AX327" s="174"/>
      <c r="AY327" s="174"/>
      <c r="AZ327" s="174"/>
      <c r="BA327" s="174"/>
      <c r="BB327" s="176"/>
    </row>
    <row r="328" spans="1:54" hidden="1" x14ac:dyDescent="0.25">
      <c r="A328" s="120" t="s">
        <v>1653</v>
      </c>
      <c r="B328" s="177" t="s">
        <v>1420</v>
      </c>
      <c r="C328" s="156" t="str">
        <f t="shared" si="48"/>
        <v>100.11</v>
      </c>
      <c r="D328" s="156" t="str">
        <f t="shared" si="49"/>
        <v>250</v>
      </c>
      <c r="E328" s="157" t="str">
        <f t="shared" si="50"/>
        <v>5100.07</v>
      </c>
      <c r="F328" s="157">
        <f>VLOOKUP(E328,'Projections Cheat Sheet'!$A$3:$B$536,2,FALSE)</f>
        <v>1</v>
      </c>
      <c r="G328" s="157" t="str">
        <f>VLOOKUP(F328,'Projections Cheat Sheet'!$B$8:$C$196,2,FALSE)</f>
        <v>salary</v>
      </c>
      <c r="H328" s="157" t="s">
        <v>1930</v>
      </c>
      <c r="I328" s="179">
        <f>IFERROR(VLOOKUP(A328,[3]rptBudgetaryBudgetCrossOrganiza!$A$2:$M$411,5,FALSE),"0")</f>
        <v>980</v>
      </c>
      <c r="J328" s="179">
        <f>IFERROR(VLOOKUP(A328,[3]rptBudgetaryBudgetCrossOrganiza!$A$2:$M$411,7,FALSE),"0")</f>
        <v>980</v>
      </c>
      <c r="K328" s="195"/>
      <c r="L328" s="179"/>
      <c r="M328" s="179"/>
      <c r="N328" s="179">
        <f>IFERROR(VLOOKUP(A328,[3]rptBudgetaryBudgetCrossOrganiza!$A$2:$M$411,10,FALSE),"0")</f>
        <v>729.1</v>
      </c>
      <c r="O328" s="179">
        <v>729.1</v>
      </c>
      <c r="P328" s="158"/>
      <c r="R328" s="159">
        <v>880</v>
      </c>
      <c r="S328" s="159">
        <v>880</v>
      </c>
      <c r="T328" s="168"/>
      <c r="U328" s="168"/>
      <c r="V328" s="168"/>
      <c r="W328" s="159">
        <v>759.24</v>
      </c>
      <c r="X328" s="159">
        <v>759.24</v>
      </c>
      <c r="Y328" s="160"/>
      <c r="AA328" s="161">
        <v>790</v>
      </c>
      <c r="AB328" s="161">
        <v>790</v>
      </c>
      <c r="AC328" s="169"/>
      <c r="AD328" s="169"/>
      <c r="AE328" s="169"/>
      <c r="AF328" s="161">
        <v>691.59</v>
      </c>
      <c r="AG328" s="161">
        <v>691.59</v>
      </c>
      <c r="AH328" s="163"/>
      <c r="AJ328" s="164">
        <v>790</v>
      </c>
      <c r="AK328" s="164">
        <v>790</v>
      </c>
      <c r="AL328" s="164"/>
      <c r="AM328" s="165">
        <f>IFERROR(VLOOKUP(A328,[4]rptBudgetaryBudgetCrossOrganiza!$A$384:$O$794,13,FALSE),"0")</f>
        <v>130.29</v>
      </c>
      <c r="AN328" s="170"/>
      <c r="AO328" s="170"/>
      <c r="AP328" s="171"/>
      <c r="AQ328" s="164"/>
      <c r="AR328" s="166"/>
      <c r="AS328" s="205"/>
      <c r="AT328" s="172"/>
      <c r="AU328" s="173"/>
      <c r="AV328" s="174"/>
      <c r="AW328" s="174"/>
      <c r="AX328" s="174"/>
      <c r="AY328" s="174"/>
      <c r="AZ328" s="174"/>
      <c r="BA328" s="174"/>
      <c r="BB328" s="176"/>
    </row>
    <row r="329" spans="1:54" hidden="1" x14ac:dyDescent="0.25">
      <c r="A329" s="120" t="s">
        <v>1661</v>
      </c>
      <c r="B329" s="177" t="s">
        <v>1421</v>
      </c>
      <c r="C329" s="156" t="str">
        <f t="shared" si="48"/>
        <v>100.11</v>
      </c>
      <c r="D329" s="156" t="str">
        <f t="shared" si="49"/>
        <v>250</v>
      </c>
      <c r="E329" s="157" t="str">
        <f t="shared" si="50"/>
        <v>5100.08</v>
      </c>
      <c r="F329" s="157">
        <f>VLOOKUP(E329,'Projections Cheat Sheet'!$A$3:$B$536,2,FALSE)</f>
        <v>1</v>
      </c>
      <c r="G329" s="157" t="str">
        <f>VLOOKUP(F329,'Projections Cheat Sheet'!$B$8:$C$196,2,FALSE)</f>
        <v>salary</v>
      </c>
      <c r="H329" s="157" t="s">
        <v>1930</v>
      </c>
      <c r="I329" s="179">
        <f>IFERROR(VLOOKUP(A329,[3]rptBudgetaryBudgetCrossOrganiza!$A$2:$M$411,5,FALSE),"0")</f>
        <v>0</v>
      </c>
      <c r="J329" s="179">
        <f>IFERROR(VLOOKUP(A329,[3]rptBudgetaryBudgetCrossOrganiza!$A$2:$M$411,7,FALSE),"0")</f>
        <v>0</v>
      </c>
      <c r="K329" s="195"/>
      <c r="L329" s="179"/>
      <c r="M329" s="179"/>
      <c r="N329" s="179">
        <f>IFERROR(VLOOKUP(A329,[3]rptBudgetaryBudgetCrossOrganiza!$A$2:$M$411,10,FALSE),"0")</f>
        <v>0</v>
      </c>
      <c r="O329" s="179">
        <v>0</v>
      </c>
      <c r="P329" s="158"/>
      <c r="R329" s="159">
        <v>0</v>
      </c>
      <c r="S329" s="159">
        <v>0</v>
      </c>
      <c r="T329" s="168"/>
      <c r="U329" s="168"/>
      <c r="V329" s="168"/>
      <c r="W329" s="159">
        <v>0</v>
      </c>
      <c r="X329" s="159">
        <v>0</v>
      </c>
      <c r="Y329" s="160"/>
      <c r="AA329" s="161">
        <v>0</v>
      </c>
      <c r="AB329" s="161">
        <v>0</v>
      </c>
      <c r="AC329" s="169"/>
      <c r="AD329" s="169"/>
      <c r="AE329" s="169"/>
      <c r="AF329" s="161">
        <v>2350.31</v>
      </c>
      <c r="AG329" s="161">
        <v>2350.31</v>
      </c>
      <c r="AH329" s="163"/>
      <c r="AJ329" s="164">
        <v>0</v>
      </c>
      <c r="AK329" s="164">
        <v>0</v>
      </c>
      <c r="AL329" s="164"/>
      <c r="AM329" s="165">
        <f>IFERROR(VLOOKUP(A329,[4]rptBudgetaryBudgetCrossOrganiza!$A$384:$O$794,13,FALSE),"0")</f>
        <v>1448.47</v>
      </c>
      <c r="AN329" s="170"/>
      <c r="AO329" s="170"/>
      <c r="AP329" s="171"/>
      <c r="AQ329" s="164"/>
      <c r="AR329" s="166"/>
      <c r="AS329" s="205"/>
      <c r="AT329" s="172"/>
      <c r="AU329" s="173"/>
      <c r="AV329" s="174"/>
      <c r="AW329" s="174"/>
      <c r="AX329" s="174"/>
      <c r="AY329" s="174"/>
      <c r="AZ329" s="174"/>
      <c r="BA329" s="174"/>
      <c r="BB329" s="176"/>
    </row>
    <row r="330" spans="1:54" hidden="1" x14ac:dyDescent="0.25">
      <c r="A330" s="120" t="s">
        <v>1669</v>
      </c>
      <c r="B330" s="177" t="s">
        <v>1422</v>
      </c>
      <c r="C330" s="156" t="str">
        <f t="shared" si="48"/>
        <v>100.11</v>
      </c>
      <c r="D330" s="156" t="str">
        <f t="shared" si="49"/>
        <v>250</v>
      </c>
      <c r="E330" s="157" t="str">
        <f t="shared" si="50"/>
        <v>5100.09</v>
      </c>
      <c r="F330" s="157">
        <f>VLOOKUP(E330,'Projections Cheat Sheet'!$A$3:$B$536,2,FALSE)</f>
        <v>1</v>
      </c>
      <c r="G330" s="157" t="str">
        <f>VLOOKUP(F330,'Projections Cheat Sheet'!$B$8:$C$196,2,FALSE)</f>
        <v>salary</v>
      </c>
      <c r="H330" s="157" t="s">
        <v>1930</v>
      </c>
      <c r="I330" s="179">
        <f>IFERROR(VLOOKUP(A330,[3]rptBudgetaryBudgetCrossOrganiza!$A$2:$M$411,5,FALSE),"0")</f>
        <v>0</v>
      </c>
      <c r="J330" s="179">
        <f>IFERROR(VLOOKUP(A330,[3]rptBudgetaryBudgetCrossOrganiza!$A$2:$M$411,7,FALSE),"0")</f>
        <v>0</v>
      </c>
      <c r="K330" s="195"/>
      <c r="L330" s="179"/>
      <c r="M330" s="179"/>
      <c r="N330" s="179">
        <f>IFERROR(VLOOKUP(A330,[3]rptBudgetaryBudgetCrossOrganiza!$A$2:$M$411,10,FALSE),"0")</f>
        <v>0</v>
      </c>
      <c r="O330" s="179">
        <v>0</v>
      </c>
      <c r="P330" s="158"/>
      <c r="R330" s="159">
        <v>0</v>
      </c>
      <c r="S330" s="159">
        <v>0</v>
      </c>
      <c r="T330" s="168"/>
      <c r="U330" s="168"/>
      <c r="V330" s="168"/>
      <c r="W330" s="159">
        <v>0</v>
      </c>
      <c r="X330" s="159">
        <v>0</v>
      </c>
      <c r="Y330" s="160"/>
      <c r="AA330" s="161">
        <v>0</v>
      </c>
      <c r="AB330" s="161">
        <v>0</v>
      </c>
      <c r="AC330" s="169"/>
      <c r="AD330" s="169"/>
      <c r="AE330" s="169"/>
      <c r="AF330" s="161">
        <v>477</v>
      </c>
      <c r="AG330" s="161">
        <v>477</v>
      </c>
      <c r="AH330" s="163"/>
      <c r="AJ330" s="164">
        <v>0</v>
      </c>
      <c r="AK330" s="164">
        <v>0</v>
      </c>
      <c r="AL330" s="164"/>
      <c r="AM330" s="165">
        <f>IFERROR(VLOOKUP(A330,[4]rptBudgetaryBudgetCrossOrganiza!$A$384:$O$794,13,FALSE),"0")</f>
        <v>0</v>
      </c>
      <c r="AN330" s="170"/>
      <c r="AO330" s="170"/>
      <c r="AP330" s="171"/>
      <c r="AQ330" s="164"/>
      <c r="AR330" s="166"/>
      <c r="AS330" s="205"/>
      <c r="AT330" s="172"/>
      <c r="AU330" s="173"/>
      <c r="AV330" s="174"/>
      <c r="AW330" s="174"/>
      <c r="AX330" s="174"/>
      <c r="AY330" s="174"/>
      <c r="AZ330" s="174"/>
      <c r="BA330" s="174"/>
      <c r="BB330" s="176"/>
    </row>
    <row r="331" spans="1:54" hidden="1" x14ac:dyDescent="0.25">
      <c r="A331" s="120" t="s">
        <v>1677</v>
      </c>
      <c r="B331" s="177" t="s">
        <v>1423</v>
      </c>
      <c r="C331" s="156" t="str">
        <f t="shared" si="48"/>
        <v>100.11</v>
      </c>
      <c r="D331" s="156" t="str">
        <f t="shared" si="49"/>
        <v>250</v>
      </c>
      <c r="E331" s="157" t="str">
        <f t="shared" si="50"/>
        <v>5100.10</v>
      </c>
      <c r="F331" s="157">
        <f>VLOOKUP(E331,'Projections Cheat Sheet'!$A$3:$B$536,2,FALSE)</f>
        <v>1</v>
      </c>
      <c r="G331" s="157" t="str">
        <f>VLOOKUP(F331,'Projections Cheat Sheet'!$B$8:$C$196,2,FALSE)</f>
        <v>salary</v>
      </c>
      <c r="H331" s="157" t="s">
        <v>1930</v>
      </c>
      <c r="I331" s="179">
        <f>IFERROR(VLOOKUP(A331,[3]rptBudgetaryBudgetCrossOrganiza!$A$2:$M$411,5,FALSE),"0")</f>
        <v>1540</v>
      </c>
      <c r="J331" s="179">
        <f>IFERROR(VLOOKUP(A331,[3]rptBudgetaryBudgetCrossOrganiza!$A$2:$M$411,7,FALSE),"0")</f>
        <v>1540</v>
      </c>
      <c r="K331" s="195"/>
      <c r="L331" s="179"/>
      <c r="M331" s="179"/>
      <c r="N331" s="179">
        <f>IFERROR(VLOOKUP(A331,[3]rptBudgetaryBudgetCrossOrganiza!$A$2:$M$411,10,FALSE),"0")</f>
        <v>2290</v>
      </c>
      <c r="O331" s="179">
        <v>2290</v>
      </c>
      <c r="P331" s="158"/>
      <c r="R331" s="159">
        <v>1345</v>
      </c>
      <c r="S331" s="159">
        <v>1345</v>
      </c>
      <c r="T331" s="168"/>
      <c r="U331" s="168"/>
      <c r="V331" s="168"/>
      <c r="W331" s="159">
        <v>1540</v>
      </c>
      <c r="X331" s="159">
        <v>1540</v>
      </c>
      <c r="Y331" s="160"/>
      <c r="AA331" s="161">
        <v>1540</v>
      </c>
      <c r="AB331" s="161">
        <v>1540</v>
      </c>
      <c r="AC331" s="169"/>
      <c r="AD331" s="169"/>
      <c r="AE331" s="169"/>
      <c r="AF331" s="161">
        <v>2646</v>
      </c>
      <c r="AG331" s="161">
        <v>2646</v>
      </c>
      <c r="AH331" s="163"/>
      <c r="AJ331" s="164">
        <v>1540</v>
      </c>
      <c r="AK331" s="164">
        <v>1540</v>
      </c>
      <c r="AL331" s="164"/>
      <c r="AM331" s="165">
        <f>IFERROR(VLOOKUP(A331,[4]rptBudgetaryBudgetCrossOrganiza!$A$384:$O$794,13,FALSE),"0")</f>
        <v>0</v>
      </c>
      <c r="AN331" s="170"/>
      <c r="AO331" s="170"/>
      <c r="AP331" s="171"/>
      <c r="AQ331" s="164"/>
      <c r="AR331" s="166"/>
      <c r="AS331" s="205"/>
      <c r="AT331" s="172"/>
      <c r="AU331" s="173"/>
      <c r="AV331" s="174"/>
      <c r="AW331" s="174"/>
      <c r="AX331" s="174"/>
      <c r="AY331" s="174"/>
      <c r="AZ331" s="174"/>
      <c r="BA331" s="174"/>
      <c r="BB331" s="176"/>
    </row>
    <row r="332" spans="1:54" hidden="1" x14ac:dyDescent="0.25">
      <c r="A332" s="120" t="s">
        <v>1685</v>
      </c>
      <c r="B332" s="177" t="s">
        <v>1424</v>
      </c>
      <c r="C332" s="156" t="str">
        <f t="shared" si="48"/>
        <v>100.11</v>
      </c>
      <c r="D332" s="156" t="str">
        <f t="shared" si="49"/>
        <v>250</v>
      </c>
      <c r="E332" s="157" t="str">
        <f t="shared" si="50"/>
        <v>5100.11</v>
      </c>
      <c r="F332" s="157">
        <f>VLOOKUP(E332,'Projections Cheat Sheet'!$A$3:$B$536,2,FALSE)</f>
        <v>1</v>
      </c>
      <c r="G332" s="157" t="str">
        <f>VLOOKUP(F332,'Projections Cheat Sheet'!$B$8:$C$196,2,FALSE)</f>
        <v>salary</v>
      </c>
      <c r="H332" s="157" t="s">
        <v>1930</v>
      </c>
      <c r="I332" s="179">
        <f>IFERROR(VLOOKUP(A332,[3]rptBudgetaryBudgetCrossOrganiza!$A$2:$M$411,5,FALSE),"0")</f>
        <v>2480</v>
      </c>
      <c r="J332" s="179">
        <f>IFERROR(VLOOKUP(A332,[3]rptBudgetaryBudgetCrossOrganiza!$A$2:$M$411,7,FALSE),"0")</f>
        <v>2480</v>
      </c>
      <c r="K332" s="195"/>
      <c r="L332" s="179"/>
      <c r="M332" s="179"/>
      <c r="N332" s="179">
        <f>IFERROR(VLOOKUP(A332,[3]rptBudgetaryBudgetCrossOrganiza!$A$2:$M$411,10,FALSE),"0")</f>
        <v>2899.16</v>
      </c>
      <c r="O332" s="179">
        <v>2899.16</v>
      </c>
      <c r="P332" s="158"/>
      <c r="R332" s="159">
        <v>2470</v>
      </c>
      <c r="S332" s="159">
        <v>2680</v>
      </c>
      <c r="T332" s="168"/>
      <c r="U332" s="168"/>
      <c r="V332" s="168"/>
      <c r="W332" s="159">
        <v>2645.34</v>
      </c>
      <c r="X332" s="159">
        <v>2645.34</v>
      </c>
      <c r="Y332" s="160"/>
      <c r="AA332" s="161">
        <v>2830</v>
      </c>
      <c r="AB332" s="161">
        <v>2830</v>
      </c>
      <c r="AC332" s="169"/>
      <c r="AD332" s="169"/>
      <c r="AE332" s="169"/>
      <c r="AF332" s="161">
        <v>2804.64</v>
      </c>
      <c r="AG332" s="161">
        <v>2804.64</v>
      </c>
      <c r="AH332" s="163"/>
      <c r="AJ332" s="164">
        <v>2830</v>
      </c>
      <c r="AK332" s="164">
        <v>2830</v>
      </c>
      <c r="AL332" s="164"/>
      <c r="AM332" s="165">
        <f>IFERROR(VLOOKUP(A332,[4]rptBudgetaryBudgetCrossOrganiza!$A$384:$O$794,13,FALSE),"0")</f>
        <v>608.55999999999995</v>
      </c>
      <c r="AN332" s="170"/>
      <c r="AO332" s="170"/>
      <c r="AP332" s="171"/>
      <c r="AQ332" s="164"/>
      <c r="AR332" s="166"/>
      <c r="AS332" s="205"/>
      <c r="AT332" s="172"/>
      <c r="AU332" s="173"/>
      <c r="AV332" s="174"/>
      <c r="AW332" s="174"/>
      <c r="AX332" s="174"/>
      <c r="AY332" s="174"/>
      <c r="AZ332" s="174"/>
      <c r="BA332" s="174"/>
      <c r="BB332" s="176"/>
    </row>
    <row r="333" spans="1:54" hidden="1" x14ac:dyDescent="0.25">
      <c r="A333" s="120" t="s">
        <v>1693</v>
      </c>
      <c r="B333" s="177" t="s">
        <v>1425</v>
      </c>
      <c r="C333" s="156" t="str">
        <f t="shared" si="48"/>
        <v>100.11</v>
      </c>
      <c r="D333" s="156" t="str">
        <f t="shared" si="49"/>
        <v>250</v>
      </c>
      <c r="E333" s="157" t="str">
        <f t="shared" si="50"/>
        <v>5100.12</v>
      </c>
      <c r="F333" s="157">
        <f>VLOOKUP(E333,'Projections Cheat Sheet'!$A$3:$B$536,2,FALSE)</f>
        <v>1</v>
      </c>
      <c r="G333" s="157" t="str">
        <f>VLOOKUP(F333,'Projections Cheat Sheet'!$B$8:$C$196,2,FALSE)</f>
        <v>salary</v>
      </c>
      <c r="H333" s="157" t="s">
        <v>1930</v>
      </c>
      <c r="I333" s="179">
        <f>IFERROR(VLOOKUP(A333,[3]rptBudgetaryBudgetCrossOrganiza!$A$2:$M$411,5,FALSE),"0")</f>
        <v>0</v>
      </c>
      <c r="J333" s="179">
        <f>IFERROR(VLOOKUP(A333,[3]rptBudgetaryBudgetCrossOrganiza!$A$2:$M$411,7,FALSE),"0")</f>
        <v>0</v>
      </c>
      <c r="K333" s="195"/>
      <c r="L333" s="179"/>
      <c r="M333" s="179"/>
      <c r="N333" s="179">
        <f>IFERROR(VLOOKUP(A333,[3]rptBudgetaryBudgetCrossOrganiza!$A$2:$M$411,10,FALSE),"0")</f>
        <v>0</v>
      </c>
      <c r="O333" s="179">
        <v>0</v>
      </c>
      <c r="P333" s="158"/>
      <c r="R333" s="159">
        <v>0</v>
      </c>
      <c r="S333" s="159">
        <v>0</v>
      </c>
      <c r="T333" s="168"/>
      <c r="U333" s="168"/>
      <c r="V333" s="168"/>
      <c r="W333" s="159">
        <v>0</v>
      </c>
      <c r="X333" s="159">
        <v>0</v>
      </c>
      <c r="Y333" s="160"/>
      <c r="AA333" s="161">
        <v>0</v>
      </c>
      <c r="AB333" s="161">
        <v>0</v>
      </c>
      <c r="AC333" s="169"/>
      <c r="AD333" s="169"/>
      <c r="AE333" s="169"/>
      <c r="AF333" s="161">
        <v>0</v>
      </c>
      <c r="AG333" s="161">
        <v>0</v>
      </c>
      <c r="AH333" s="163"/>
      <c r="AJ333" s="164">
        <v>0</v>
      </c>
      <c r="AK333" s="164">
        <v>0</v>
      </c>
      <c r="AL333" s="164"/>
      <c r="AM333" s="165">
        <f>IFERROR(VLOOKUP(A333,[4]rptBudgetaryBudgetCrossOrganiza!$A$384:$O$794,13,FALSE),"0")</f>
        <v>0</v>
      </c>
      <c r="AN333" s="170"/>
      <c r="AO333" s="170"/>
      <c r="AP333" s="171"/>
      <c r="AQ333" s="164"/>
      <c r="AR333" s="166"/>
      <c r="AS333" s="205"/>
      <c r="AT333" s="172"/>
      <c r="AU333" s="173"/>
      <c r="AV333" s="174"/>
      <c r="AW333" s="174"/>
      <c r="AX333" s="174"/>
      <c r="AY333" s="174"/>
      <c r="AZ333" s="174"/>
      <c r="BA333" s="174"/>
      <c r="BB333" s="176"/>
    </row>
    <row r="334" spans="1:54" hidden="1" x14ac:dyDescent="0.25">
      <c r="A334" s="120" t="s">
        <v>1701</v>
      </c>
      <c r="B334" s="177" t="s">
        <v>1426</v>
      </c>
      <c r="C334" s="156" t="str">
        <f t="shared" si="48"/>
        <v>100.11</v>
      </c>
      <c r="D334" s="156" t="str">
        <f t="shared" si="49"/>
        <v>250</v>
      </c>
      <c r="E334" s="157" t="str">
        <f t="shared" si="50"/>
        <v>5100.13</v>
      </c>
      <c r="F334" s="157">
        <f>VLOOKUP(E334,'Projections Cheat Sheet'!$A$3:$B$536,2,FALSE)</f>
        <v>1</v>
      </c>
      <c r="G334" s="157" t="str">
        <f>VLOOKUP(F334,'Projections Cheat Sheet'!$B$8:$C$196,2,FALSE)</f>
        <v>salary</v>
      </c>
      <c r="H334" s="157" t="s">
        <v>1930</v>
      </c>
      <c r="I334" s="179">
        <f>IFERROR(VLOOKUP(A334,[3]rptBudgetaryBudgetCrossOrganiza!$A$2:$M$411,5,FALSE),"0")</f>
        <v>0</v>
      </c>
      <c r="J334" s="179">
        <f>IFERROR(VLOOKUP(A334,[3]rptBudgetaryBudgetCrossOrganiza!$A$2:$M$411,7,FALSE),"0")</f>
        <v>0</v>
      </c>
      <c r="K334" s="195"/>
      <c r="L334" s="179"/>
      <c r="M334" s="179"/>
      <c r="N334" s="179">
        <f>IFERROR(VLOOKUP(A334,[3]rptBudgetaryBudgetCrossOrganiza!$A$2:$M$411,10,FALSE),"0")</f>
        <v>0</v>
      </c>
      <c r="O334" s="179">
        <v>0</v>
      </c>
      <c r="P334" s="158"/>
      <c r="R334" s="159">
        <v>0</v>
      </c>
      <c r="S334" s="159">
        <v>0</v>
      </c>
      <c r="T334" s="168"/>
      <c r="U334" s="168"/>
      <c r="V334" s="168"/>
      <c r="W334" s="159">
        <v>0</v>
      </c>
      <c r="X334" s="159">
        <v>0</v>
      </c>
      <c r="Y334" s="160"/>
      <c r="AA334" s="161">
        <v>0</v>
      </c>
      <c r="AB334" s="161">
        <v>0</v>
      </c>
      <c r="AC334" s="169"/>
      <c r="AD334" s="169"/>
      <c r="AE334" s="169"/>
      <c r="AF334" s="161">
        <v>0</v>
      </c>
      <c r="AG334" s="161">
        <v>0</v>
      </c>
      <c r="AH334" s="163"/>
      <c r="AJ334" s="164">
        <v>0</v>
      </c>
      <c r="AK334" s="164">
        <v>0</v>
      </c>
      <c r="AL334" s="164"/>
      <c r="AM334" s="165">
        <f>IFERROR(VLOOKUP(A334,[4]rptBudgetaryBudgetCrossOrganiza!$A$384:$O$794,13,FALSE),"0")</f>
        <v>0</v>
      </c>
      <c r="AN334" s="170"/>
      <c r="AO334" s="170"/>
      <c r="AP334" s="171"/>
      <c r="AQ334" s="164"/>
      <c r="AR334" s="166"/>
      <c r="AS334" s="205"/>
      <c r="AT334" s="172"/>
      <c r="AU334" s="173"/>
      <c r="AV334" s="174"/>
      <c r="AW334" s="174"/>
      <c r="AX334" s="174"/>
      <c r="AY334" s="174"/>
      <c r="AZ334" s="174"/>
      <c r="BA334" s="174"/>
      <c r="BB334" s="176"/>
    </row>
    <row r="335" spans="1:54" hidden="1" x14ac:dyDescent="0.25">
      <c r="A335" s="120" t="s">
        <v>1707</v>
      </c>
      <c r="B335" s="177" t="s">
        <v>1427</v>
      </c>
      <c r="C335" s="156" t="str">
        <f t="shared" si="48"/>
        <v>100.11</v>
      </c>
      <c r="D335" s="156" t="str">
        <f t="shared" si="49"/>
        <v>250</v>
      </c>
      <c r="E335" s="157" t="str">
        <f t="shared" si="50"/>
        <v>5100.14</v>
      </c>
      <c r="F335" s="157">
        <f>VLOOKUP(E335,'Projections Cheat Sheet'!$A$3:$B$536,2,FALSE)</f>
        <v>1</v>
      </c>
      <c r="G335" s="157" t="str">
        <f>VLOOKUP(F335,'Projections Cheat Sheet'!$B$8:$C$196,2,FALSE)</f>
        <v>salary</v>
      </c>
      <c r="H335" s="157" t="s">
        <v>1930</v>
      </c>
      <c r="I335" s="179">
        <f>IFERROR(VLOOKUP(A335,[3]rptBudgetaryBudgetCrossOrganiza!$A$2:$M$411,5,FALSE),"0")</f>
        <v>0</v>
      </c>
      <c r="J335" s="179">
        <f>IFERROR(VLOOKUP(A335,[3]rptBudgetaryBudgetCrossOrganiza!$A$2:$M$411,7,FALSE),"0")</f>
        <v>0</v>
      </c>
      <c r="K335" s="195"/>
      <c r="L335" s="179"/>
      <c r="M335" s="179"/>
      <c r="N335" s="179">
        <f>IFERROR(VLOOKUP(A335,[3]rptBudgetaryBudgetCrossOrganiza!$A$2:$M$411,10,FALSE),"0")</f>
        <v>0</v>
      </c>
      <c r="O335" s="179">
        <v>0</v>
      </c>
      <c r="P335" s="158"/>
      <c r="R335" s="159">
        <v>0</v>
      </c>
      <c r="S335" s="159">
        <v>0</v>
      </c>
      <c r="T335" s="168"/>
      <c r="U335" s="168"/>
      <c r="V335" s="168"/>
      <c r="W335" s="159">
        <v>0</v>
      </c>
      <c r="X335" s="159">
        <v>0</v>
      </c>
      <c r="Y335" s="160"/>
      <c r="AA335" s="161">
        <v>0</v>
      </c>
      <c r="AB335" s="161">
        <v>0</v>
      </c>
      <c r="AC335" s="169"/>
      <c r="AD335" s="169"/>
      <c r="AE335" s="169"/>
      <c r="AF335" s="161">
        <v>0</v>
      </c>
      <c r="AG335" s="161">
        <v>0</v>
      </c>
      <c r="AH335" s="163"/>
      <c r="AJ335" s="164">
        <v>0</v>
      </c>
      <c r="AK335" s="164">
        <v>0</v>
      </c>
      <c r="AL335" s="164"/>
      <c r="AM335" s="165">
        <f>IFERROR(VLOOKUP(A335,[4]rptBudgetaryBudgetCrossOrganiza!$A$384:$O$794,13,FALSE),"0")</f>
        <v>0</v>
      </c>
      <c r="AN335" s="170"/>
      <c r="AO335" s="170"/>
      <c r="AP335" s="171"/>
      <c r="AQ335" s="164"/>
      <c r="AR335" s="166"/>
      <c r="AS335" s="205"/>
      <c r="AT335" s="172"/>
      <c r="AU335" s="173"/>
      <c r="AV335" s="174"/>
      <c r="AW335" s="174"/>
      <c r="AX335" s="174"/>
      <c r="AY335" s="174"/>
      <c r="AZ335" s="174"/>
      <c r="BA335" s="174"/>
      <c r="BB335" s="176"/>
    </row>
    <row r="336" spans="1:54" hidden="1" x14ac:dyDescent="0.25">
      <c r="A336" s="120" t="s">
        <v>1713</v>
      </c>
      <c r="B336" s="177" t="s">
        <v>1428</v>
      </c>
      <c r="C336" s="156" t="str">
        <f t="shared" si="48"/>
        <v>100.11</v>
      </c>
      <c r="D336" s="156" t="str">
        <f t="shared" si="49"/>
        <v>250</v>
      </c>
      <c r="E336" s="157" t="str">
        <f t="shared" si="50"/>
        <v>5100.15</v>
      </c>
      <c r="F336" s="157">
        <f>VLOOKUP(E336,'Projections Cheat Sheet'!$A$3:$B$536,2,FALSE)</f>
        <v>1</v>
      </c>
      <c r="G336" s="157" t="str">
        <f>VLOOKUP(F336,'Projections Cheat Sheet'!$B$8:$C$196,2,FALSE)</f>
        <v>salary</v>
      </c>
      <c r="H336" s="157" t="s">
        <v>1930</v>
      </c>
      <c r="I336" s="179">
        <f>IFERROR(VLOOKUP(A336,[3]rptBudgetaryBudgetCrossOrganiza!$A$2:$M$411,5,FALSE),"0")</f>
        <v>1680</v>
      </c>
      <c r="J336" s="179">
        <f>IFERROR(VLOOKUP(A336,[3]rptBudgetaryBudgetCrossOrganiza!$A$2:$M$411,7,FALSE),"0")</f>
        <v>1680</v>
      </c>
      <c r="K336" s="195"/>
      <c r="L336" s="179"/>
      <c r="M336" s="179"/>
      <c r="N336" s="179">
        <f>IFERROR(VLOOKUP(A336,[3]rptBudgetaryBudgetCrossOrganiza!$A$2:$M$411,10,FALSE),"0")</f>
        <v>1677.6</v>
      </c>
      <c r="O336" s="179">
        <v>1677.6</v>
      </c>
      <c r="P336" s="158"/>
      <c r="R336" s="159">
        <v>1680</v>
      </c>
      <c r="S336" s="159">
        <v>1680</v>
      </c>
      <c r="T336" s="168"/>
      <c r="U336" s="168"/>
      <c r="V336" s="168"/>
      <c r="W336" s="159">
        <v>1677.6</v>
      </c>
      <c r="X336" s="159">
        <v>1677.6</v>
      </c>
      <c r="Y336" s="160"/>
      <c r="AA336" s="161">
        <v>1678</v>
      </c>
      <c r="AB336" s="161">
        <v>1678</v>
      </c>
      <c r="AC336" s="169"/>
      <c r="AD336" s="169"/>
      <c r="AE336" s="169"/>
      <c r="AF336" s="161">
        <v>1565.1</v>
      </c>
      <c r="AG336" s="161">
        <v>1565.1</v>
      </c>
      <c r="AH336" s="163"/>
      <c r="AJ336" s="164">
        <v>1678</v>
      </c>
      <c r="AK336" s="164">
        <v>1678</v>
      </c>
      <c r="AL336" s="164"/>
      <c r="AM336" s="165">
        <f>IFERROR(VLOOKUP(A336,[4]rptBudgetaryBudgetCrossOrganiza!$A$384:$O$794,13,FALSE),"0")</f>
        <v>284.39999999999998</v>
      </c>
      <c r="AN336" s="170"/>
      <c r="AO336" s="170"/>
      <c r="AP336" s="171"/>
      <c r="AQ336" s="164"/>
      <c r="AR336" s="166"/>
      <c r="AS336" s="205"/>
      <c r="AT336" s="172"/>
      <c r="AU336" s="173"/>
      <c r="AV336" s="174"/>
      <c r="AW336" s="174"/>
      <c r="AX336" s="174"/>
      <c r="AY336" s="174"/>
      <c r="AZ336" s="174"/>
      <c r="BA336" s="174"/>
      <c r="BB336" s="176"/>
    </row>
    <row r="337" spans="1:54" hidden="1" x14ac:dyDescent="0.25">
      <c r="A337" s="120" t="s">
        <v>1720</v>
      </c>
      <c r="B337" s="177" t="s">
        <v>1429</v>
      </c>
      <c r="C337" s="156" t="str">
        <f t="shared" si="48"/>
        <v>100.11</v>
      </c>
      <c r="D337" s="156" t="str">
        <f t="shared" si="49"/>
        <v>250</v>
      </c>
      <c r="E337" s="157" t="str">
        <f t="shared" si="50"/>
        <v>5100.17</v>
      </c>
      <c r="F337" s="157">
        <f>VLOOKUP(E337,'Projections Cheat Sheet'!$A$3:$B$536,2,FALSE)</f>
        <v>1</v>
      </c>
      <c r="G337" s="157" t="str">
        <f>VLOOKUP(F337,'Projections Cheat Sheet'!$B$8:$C$196,2,FALSE)</f>
        <v>salary</v>
      </c>
      <c r="H337" s="157" t="s">
        <v>1930</v>
      </c>
      <c r="I337" s="179">
        <f>IFERROR(VLOOKUP(A337,[3]rptBudgetaryBudgetCrossOrganiza!$A$2:$M$411,5,FALSE),"0")</f>
        <v>0</v>
      </c>
      <c r="J337" s="179">
        <f>IFERROR(VLOOKUP(A337,[3]rptBudgetaryBudgetCrossOrganiza!$A$2:$M$411,7,FALSE),"0")</f>
        <v>0</v>
      </c>
      <c r="K337" s="195"/>
      <c r="L337" s="179"/>
      <c r="M337" s="179"/>
      <c r="N337" s="179">
        <f>IFERROR(VLOOKUP(A337,[3]rptBudgetaryBudgetCrossOrganiza!$A$2:$M$411,10,FALSE),"0")</f>
        <v>0</v>
      </c>
      <c r="O337" s="179">
        <v>0</v>
      </c>
      <c r="P337" s="158"/>
      <c r="R337" s="159">
        <v>0</v>
      </c>
      <c r="S337" s="159">
        <v>0</v>
      </c>
      <c r="T337" s="168"/>
      <c r="U337" s="168"/>
      <c r="V337" s="168"/>
      <c r="W337" s="159">
        <v>0</v>
      </c>
      <c r="X337" s="159">
        <v>0</v>
      </c>
      <c r="Y337" s="160"/>
      <c r="AA337" s="161">
        <v>0</v>
      </c>
      <c r="AB337" s="161">
        <v>0</v>
      </c>
      <c r="AC337" s="169"/>
      <c r="AD337" s="169"/>
      <c r="AE337" s="169"/>
      <c r="AF337" s="161">
        <v>0</v>
      </c>
      <c r="AG337" s="161">
        <v>0</v>
      </c>
      <c r="AH337" s="163"/>
      <c r="AJ337" s="164">
        <v>0</v>
      </c>
      <c r="AK337" s="164">
        <v>0</v>
      </c>
      <c r="AL337" s="164"/>
      <c r="AM337" s="165">
        <f>IFERROR(VLOOKUP(A337,[4]rptBudgetaryBudgetCrossOrganiza!$A$384:$O$794,13,FALSE),"0")</f>
        <v>0</v>
      </c>
      <c r="AN337" s="170"/>
      <c r="AO337" s="170"/>
      <c r="AP337" s="171"/>
      <c r="AQ337" s="164"/>
      <c r="AR337" s="166"/>
      <c r="AS337" s="205"/>
      <c r="AT337" s="172"/>
      <c r="AU337" s="173"/>
      <c r="AV337" s="174"/>
      <c r="AW337" s="174"/>
      <c r="AX337" s="174"/>
      <c r="AY337" s="174"/>
      <c r="AZ337" s="174"/>
      <c r="BA337" s="174"/>
      <c r="BB337" s="176"/>
    </row>
    <row r="338" spans="1:54" hidden="1" x14ac:dyDescent="0.25">
      <c r="A338" s="120" t="s">
        <v>1727</v>
      </c>
      <c r="B338" s="177" t="s">
        <v>343</v>
      </c>
      <c r="C338" s="156" t="str">
        <f t="shared" si="48"/>
        <v>100.11</v>
      </c>
      <c r="D338" s="156" t="str">
        <f t="shared" si="49"/>
        <v>250</v>
      </c>
      <c r="E338" s="157" t="str">
        <f t="shared" si="50"/>
        <v>6000.01</v>
      </c>
      <c r="F338" s="157">
        <f>VLOOKUP(E338,'Projections Cheat Sheet'!$A$3:$B$536,2,FALSE)</f>
        <v>6</v>
      </c>
      <c r="G338" s="157" t="str">
        <f>VLOOKUP(F338,'Projections Cheat Sheet'!$B$8:$C$196,2,FALSE)</f>
        <v>Zero</v>
      </c>
      <c r="H338" s="157" t="s">
        <v>1931</v>
      </c>
      <c r="I338" s="179">
        <f>IFERROR(VLOOKUP(A338,[3]rptBudgetaryBudgetCrossOrganiza!$A$2:$M$411,5,FALSE),"0")</f>
        <v>10000</v>
      </c>
      <c r="J338" s="179">
        <f>IFERROR(VLOOKUP(A338,[3]rptBudgetaryBudgetCrossOrganiza!$A$2:$M$411,7,FALSE),"0")</f>
        <v>10000</v>
      </c>
      <c r="K338" s="195"/>
      <c r="L338" s="179"/>
      <c r="M338" s="179"/>
      <c r="N338" s="179">
        <f>IFERROR(VLOOKUP(A338,[3]rptBudgetaryBudgetCrossOrganiza!$A$2:$M$411,10,FALSE),"0")</f>
        <v>0</v>
      </c>
      <c r="O338" s="179">
        <v>0</v>
      </c>
      <c r="P338" s="158"/>
      <c r="R338" s="159">
        <v>10000</v>
      </c>
      <c r="S338" s="159">
        <v>10000</v>
      </c>
      <c r="T338" s="168"/>
      <c r="U338" s="168"/>
      <c r="V338" s="168"/>
      <c r="W338" s="159">
        <v>0</v>
      </c>
      <c r="X338" s="159">
        <v>0</v>
      </c>
      <c r="Y338" s="160"/>
      <c r="AA338" s="161">
        <v>10000</v>
      </c>
      <c r="AB338" s="161">
        <v>10000</v>
      </c>
      <c r="AC338" s="169"/>
      <c r="AD338" s="169"/>
      <c r="AE338" s="169"/>
      <c r="AF338" s="161">
        <v>0</v>
      </c>
      <c r="AG338" s="161">
        <v>0</v>
      </c>
      <c r="AH338" s="163"/>
      <c r="AJ338" s="164">
        <v>10000</v>
      </c>
      <c r="AK338" s="164">
        <v>10000</v>
      </c>
      <c r="AL338" s="164"/>
      <c r="AM338" s="165">
        <f>IFERROR(VLOOKUP(A338,[4]rptBudgetaryBudgetCrossOrganiza!$A$384:$O$794,13,FALSE),"0")</f>
        <v>1485</v>
      </c>
      <c r="AN338" s="170"/>
      <c r="AO338" s="170"/>
      <c r="AP338" s="171"/>
      <c r="AQ338" s="164"/>
      <c r="AR338" s="166"/>
      <c r="AS338" s="209"/>
      <c r="AT338" s="172"/>
      <c r="AU338" s="173"/>
      <c r="AV338" s="174"/>
      <c r="AW338" s="174"/>
      <c r="AX338" s="174"/>
      <c r="AY338" s="174"/>
      <c r="AZ338" s="174"/>
      <c r="BA338" s="174"/>
      <c r="BB338" s="176"/>
    </row>
    <row r="339" spans="1:54" hidden="1" x14ac:dyDescent="0.25">
      <c r="A339" s="120" t="s">
        <v>1740</v>
      </c>
      <c r="B339" s="177" t="s">
        <v>1436</v>
      </c>
      <c r="C339" s="156" t="str">
        <f t="shared" si="48"/>
        <v>100.11</v>
      </c>
      <c r="D339" s="156" t="str">
        <f t="shared" si="49"/>
        <v>250</v>
      </c>
      <c r="E339" s="157" t="str">
        <f t="shared" si="50"/>
        <v>6000.18</v>
      </c>
      <c r="F339" s="157">
        <f>VLOOKUP(E339,'Projections Cheat Sheet'!$A$3:$B$536,2,FALSE)</f>
        <v>6</v>
      </c>
      <c r="G339" s="157" t="str">
        <f>VLOOKUP(F339,'Projections Cheat Sheet'!$B$8:$C$196,2,FALSE)</f>
        <v>Zero</v>
      </c>
      <c r="H339" s="157" t="s">
        <v>1931</v>
      </c>
      <c r="I339" s="179">
        <f>IFERROR(VLOOKUP(A339,[3]rptBudgetaryBudgetCrossOrganiza!$A$2:$M$411,5,FALSE),"0")</f>
        <v>0</v>
      </c>
      <c r="J339" s="179">
        <f>IFERROR(VLOOKUP(A339,[3]rptBudgetaryBudgetCrossOrganiza!$A$2:$M$411,7,FALSE),"0")</f>
        <v>0</v>
      </c>
      <c r="K339" s="195"/>
      <c r="L339" s="179"/>
      <c r="M339" s="179"/>
      <c r="N339" s="179">
        <f>IFERROR(VLOOKUP(A339,[3]rptBudgetaryBudgetCrossOrganiza!$A$2:$M$411,10,FALSE),"0")</f>
        <v>0</v>
      </c>
      <c r="O339" s="179">
        <v>0</v>
      </c>
      <c r="P339" s="158"/>
      <c r="R339" s="159">
        <v>0</v>
      </c>
      <c r="S339" s="159">
        <v>75000</v>
      </c>
      <c r="T339" s="168"/>
      <c r="U339" s="168"/>
      <c r="V339" s="168"/>
      <c r="W339" s="159">
        <v>30659.5</v>
      </c>
      <c r="X339" s="159">
        <v>30659.5</v>
      </c>
      <c r="Y339" s="160"/>
      <c r="AA339" s="161">
        <v>0</v>
      </c>
      <c r="AB339" s="161">
        <v>44341</v>
      </c>
      <c r="AC339" s="169"/>
      <c r="AD339" s="169"/>
      <c r="AE339" s="169"/>
      <c r="AF339" s="161">
        <v>16398.21</v>
      </c>
      <c r="AG339" s="161">
        <v>16398.21</v>
      </c>
      <c r="AH339" s="163"/>
      <c r="AJ339" s="164">
        <v>0</v>
      </c>
      <c r="AK339" s="164">
        <v>0</v>
      </c>
      <c r="AL339" s="164"/>
      <c r="AM339" s="165">
        <f>IFERROR(VLOOKUP(A339,[4]rptBudgetaryBudgetCrossOrganiza!$A$384:$O$794,13,FALSE),"0")</f>
        <v>492.8</v>
      </c>
      <c r="AN339" s="170"/>
      <c r="AO339" s="170"/>
      <c r="AP339" s="171"/>
      <c r="AQ339" s="164"/>
      <c r="AR339" s="166"/>
      <c r="AS339" s="209"/>
      <c r="AT339" s="172"/>
      <c r="AU339" s="173"/>
      <c r="AV339" s="174"/>
      <c r="AW339" s="174"/>
      <c r="AX339" s="174"/>
      <c r="AY339" s="174"/>
      <c r="AZ339" s="174"/>
      <c r="BA339" s="174"/>
      <c r="BB339" s="176"/>
    </row>
    <row r="340" spans="1:54" hidden="1" x14ac:dyDescent="0.25">
      <c r="A340" s="120" t="s">
        <v>1745</v>
      </c>
      <c r="B340" s="177" t="s">
        <v>1439</v>
      </c>
      <c r="C340" s="156" t="str">
        <f t="shared" si="48"/>
        <v>100.11</v>
      </c>
      <c r="D340" s="156" t="str">
        <f t="shared" si="49"/>
        <v>250</v>
      </c>
      <c r="E340" s="157" t="str">
        <f t="shared" si="50"/>
        <v>6000.29</v>
      </c>
      <c r="F340" s="157">
        <f>VLOOKUP(E340,'Projections Cheat Sheet'!$A$3:$B$536,2,FALSE)</f>
        <v>6</v>
      </c>
      <c r="G340" s="157" t="str">
        <f>VLOOKUP(F340,'Projections Cheat Sheet'!$B$8:$C$196,2,FALSE)</f>
        <v>Zero</v>
      </c>
      <c r="H340" s="157" t="s">
        <v>1931</v>
      </c>
      <c r="I340" s="179">
        <f>IFERROR(VLOOKUP(A340,[3]rptBudgetaryBudgetCrossOrganiza!$A$2:$M$411,5,FALSE),"0")</f>
        <v>1500</v>
      </c>
      <c r="J340" s="179">
        <f>IFERROR(VLOOKUP(A340,[3]rptBudgetaryBudgetCrossOrganiza!$A$2:$M$411,7,FALSE),"0")</f>
        <v>1500</v>
      </c>
      <c r="K340" s="195"/>
      <c r="L340" s="179"/>
      <c r="M340" s="179"/>
      <c r="N340" s="179">
        <f>IFERROR(VLOOKUP(A340,[3]rptBudgetaryBudgetCrossOrganiza!$A$2:$M$411,10,FALSE),"0")</f>
        <v>2416</v>
      </c>
      <c r="O340" s="179">
        <v>2416</v>
      </c>
      <c r="P340" s="158"/>
      <c r="R340" s="159">
        <v>1500</v>
      </c>
      <c r="S340" s="159">
        <v>1500</v>
      </c>
      <c r="T340" s="168"/>
      <c r="U340" s="168"/>
      <c r="V340" s="168"/>
      <c r="W340" s="159">
        <v>1388</v>
      </c>
      <c r="X340" s="159">
        <v>1388</v>
      </c>
      <c r="Y340" s="160"/>
      <c r="AA340" s="161">
        <v>1000</v>
      </c>
      <c r="AB340" s="161">
        <v>1000</v>
      </c>
      <c r="AC340" s="169"/>
      <c r="AD340" s="169"/>
      <c r="AE340" s="169"/>
      <c r="AF340" s="161">
        <v>11887</v>
      </c>
      <c r="AG340" s="161">
        <v>11887</v>
      </c>
      <c r="AH340" s="163"/>
      <c r="AJ340" s="164">
        <v>1000</v>
      </c>
      <c r="AK340" s="164">
        <v>1000</v>
      </c>
      <c r="AL340" s="164"/>
      <c r="AM340" s="165">
        <f>IFERROR(VLOOKUP(A340,[4]rptBudgetaryBudgetCrossOrganiza!$A$384:$O$794,13,FALSE),"0")</f>
        <v>300</v>
      </c>
      <c r="AN340" s="170"/>
      <c r="AO340" s="170"/>
      <c r="AP340" s="171"/>
      <c r="AQ340" s="164"/>
      <c r="AR340" s="166"/>
      <c r="AS340" s="209"/>
      <c r="AT340" s="172"/>
      <c r="AU340" s="173"/>
      <c r="AV340" s="174"/>
      <c r="AW340" s="174"/>
      <c r="AX340" s="174"/>
      <c r="AY340" s="174"/>
      <c r="AZ340" s="174"/>
      <c r="BA340" s="174"/>
      <c r="BB340" s="176"/>
    </row>
    <row r="341" spans="1:54" hidden="1" x14ac:dyDescent="0.25">
      <c r="A341" s="120" t="s">
        <v>1760</v>
      </c>
      <c r="B341" s="177" t="s">
        <v>1445</v>
      </c>
      <c r="C341" s="156" t="str">
        <f t="shared" si="48"/>
        <v>100.11</v>
      </c>
      <c r="D341" s="156" t="str">
        <f t="shared" si="49"/>
        <v>250</v>
      </c>
      <c r="E341" s="157" t="str">
        <f t="shared" si="50"/>
        <v>6200.01</v>
      </c>
      <c r="F341" s="157">
        <f>VLOOKUP(E341,'Projections Cheat Sheet'!$A$3:$B$536,2,FALSE)</f>
        <v>6</v>
      </c>
      <c r="G341" s="157" t="str">
        <f>VLOOKUP(F341,'Projections Cheat Sheet'!$B$8:$C$196,2,FALSE)</f>
        <v>Zero</v>
      </c>
      <c r="H341" s="157" t="s">
        <v>1932</v>
      </c>
      <c r="I341" s="179">
        <f>IFERROR(VLOOKUP(A341,[3]rptBudgetaryBudgetCrossOrganiza!$A$2:$M$411,5,FALSE),"0")</f>
        <v>0</v>
      </c>
      <c r="J341" s="179">
        <f>IFERROR(VLOOKUP(A341,[3]rptBudgetaryBudgetCrossOrganiza!$A$2:$M$411,7,FALSE),"0")</f>
        <v>0</v>
      </c>
      <c r="K341" s="195"/>
      <c r="L341" s="179"/>
      <c r="M341" s="179"/>
      <c r="N341" s="179">
        <f>IFERROR(VLOOKUP(A341,[3]rptBudgetaryBudgetCrossOrganiza!$A$2:$M$411,10,FALSE),"0")</f>
        <v>0</v>
      </c>
      <c r="O341" s="179">
        <v>0</v>
      </c>
      <c r="P341" s="158"/>
      <c r="R341" s="159">
        <v>0</v>
      </c>
      <c r="S341" s="159">
        <v>0</v>
      </c>
      <c r="T341" s="168"/>
      <c r="U341" s="168"/>
      <c r="V341" s="168"/>
      <c r="W341" s="159">
        <v>0</v>
      </c>
      <c r="X341" s="159">
        <v>0</v>
      </c>
      <c r="Y341" s="160"/>
      <c r="AA341" s="161">
        <v>0</v>
      </c>
      <c r="AB341" s="161">
        <v>0</v>
      </c>
      <c r="AC341" s="169"/>
      <c r="AD341" s="169"/>
      <c r="AE341" s="169"/>
      <c r="AF341" s="161">
        <v>0</v>
      </c>
      <c r="AG341" s="161">
        <v>0</v>
      </c>
      <c r="AH341" s="163"/>
      <c r="AJ341" s="164">
        <v>0</v>
      </c>
      <c r="AK341" s="164">
        <v>0</v>
      </c>
      <c r="AL341" s="164"/>
      <c r="AM341" s="165">
        <f>IFERROR(VLOOKUP(A341,[4]rptBudgetaryBudgetCrossOrganiza!$A$384:$O$794,13,FALSE),"0")</f>
        <v>0</v>
      </c>
      <c r="AN341" s="170"/>
      <c r="AO341" s="170"/>
      <c r="AP341" s="171"/>
      <c r="AQ341" s="164"/>
      <c r="AR341" s="166"/>
      <c r="AS341" s="209"/>
      <c r="AT341" s="172"/>
      <c r="AU341" s="173"/>
      <c r="AV341" s="174"/>
      <c r="AW341" s="174"/>
      <c r="AX341" s="174"/>
      <c r="AY341" s="174"/>
      <c r="AZ341" s="174"/>
      <c r="BA341" s="174"/>
      <c r="BB341" s="176"/>
    </row>
    <row r="342" spans="1:54" hidden="1" x14ac:dyDescent="0.25">
      <c r="A342" s="120" t="s">
        <v>1768</v>
      </c>
      <c r="B342" s="177" t="s">
        <v>1446</v>
      </c>
      <c r="C342" s="156" t="str">
        <f t="shared" si="48"/>
        <v>100.11</v>
      </c>
      <c r="D342" s="156" t="str">
        <f t="shared" si="49"/>
        <v>250</v>
      </c>
      <c r="E342" s="157" t="str">
        <f t="shared" si="50"/>
        <v>6200.02</v>
      </c>
      <c r="F342" s="157">
        <f>VLOOKUP(E342,'Projections Cheat Sheet'!$A$3:$B$536,2,FALSE)</f>
        <v>6</v>
      </c>
      <c r="G342" s="157" t="str">
        <f>VLOOKUP(F342,'Projections Cheat Sheet'!$B$8:$C$196,2,FALSE)</f>
        <v>Zero</v>
      </c>
      <c r="H342" s="157" t="s">
        <v>1932</v>
      </c>
      <c r="I342" s="179">
        <f>IFERROR(VLOOKUP(A342,[3]rptBudgetaryBudgetCrossOrganiza!$A$2:$M$411,5,FALSE),"0")</f>
        <v>0</v>
      </c>
      <c r="J342" s="179">
        <f>IFERROR(VLOOKUP(A342,[3]rptBudgetaryBudgetCrossOrganiza!$A$2:$M$411,7,FALSE),"0")</f>
        <v>0</v>
      </c>
      <c r="K342" s="195"/>
      <c r="L342" s="179"/>
      <c r="M342" s="179"/>
      <c r="N342" s="179">
        <f>IFERROR(VLOOKUP(A342,[3]rptBudgetaryBudgetCrossOrganiza!$A$2:$M$411,10,FALSE),"0")</f>
        <v>0</v>
      </c>
      <c r="O342" s="179">
        <v>0</v>
      </c>
      <c r="P342" s="158"/>
      <c r="R342" s="159">
        <v>0</v>
      </c>
      <c r="S342" s="159">
        <v>0</v>
      </c>
      <c r="T342" s="168"/>
      <c r="U342" s="168"/>
      <c r="V342" s="168"/>
      <c r="W342" s="159">
        <v>0</v>
      </c>
      <c r="X342" s="159">
        <v>0</v>
      </c>
      <c r="Y342" s="160"/>
      <c r="AA342" s="161">
        <v>0</v>
      </c>
      <c r="AB342" s="161">
        <v>0</v>
      </c>
      <c r="AC342" s="169"/>
      <c r="AD342" s="169"/>
      <c r="AE342" s="169"/>
      <c r="AF342" s="161">
        <v>0</v>
      </c>
      <c r="AG342" s="161">
        <v>0</v>
      </c>
      <c r="AH342" s="163"/>
      <c r="AJ342" s="164">
        <v>0</v>
      </c>
      <c r="AK342" s="164">
        <v>0</v>
      </c>
      <c r="AL342" s="164"/>
      <c r="AM342" s="165">
        <f>IFERROR(VLOOKUP(A342,[4]rptBudgetaryBudgetCrossOrganiza!$A$384:$O$794,13,FALSE),"0")</f>
        <v>0</v>
      </c>
      <c r="AN342" s="170"/>
      <c r="AO342" s="170"/>
      <c r="AP342" s="171"/>
      <c r="AQ342" s="164"/>
      <c r="AR342" s="166"/>
      <c r="AS342" s="209"/>
      <c r="AT342" s="172"/>
      <c r="AU342" s="173"/>
      <c r="AV342" s="174"/>
      <c r="AW342" s="174"/>
      <c r="AX342" s="174"/>
      <c r="AY342" s="174"/>
      <c r="AZ342" s="174"/>
      <c r="BA342" s="174"/>
      <c r="BB342" s="176"/>
    </row>
    <row r="343" spans="1:54" hidden="1" x14ac:dyDescent="0.25">
      <c r="A343" s="120" t="s">
        <v>1784</v>
      </c>
      <c r="B343" s="177" t="s">
        <v>1450</v>
      </c>
      <c r="C343" s="156" t="str">
        <f t="shared" si="48"/>
        <v>100.11</v>
      </c>
      <c r="D343" s="156" t="str">
        <f t="shared" si="49"/>
        <v>250</v>
      </c>
      <c r="E343" s="157" t="str">
        <f t="shared" si="50"/>
        <v>6200.08</v>
      </c>
      <c r="F343" s="157">
        <f>VLOOKUP(E343,'Projections Cheat Sheet'!$A$3:$B$536,2,FALSE)</f>
        <v>6</v>
      </c>
      <c r="G343" s="157" t="str">
        <f>VLOOKUP(F343,'Projections Cheat Sheet'!$B$8:$C$196,2,FALSE)</f>
        <v>Zero</v>
      </c>
      <c r="H343" s="157" t="s">
        <v>1932</v>
      </c>
      <c r="I343" s="179">
        <f>IFERROR(VLOOKUP(A343,[3]rptBudgetaryBudgetCrossOrganiza!$A$2:$M$411,5,FALSE),"0")</f>
        <v>0</v>
      </c>
      <c r="J343" s="179">
        <f>IFERROR(VLOOKUP(A343,[3]rptBudgetaryBudgetCrossOrganiza!$A$2:$M$411,7,FALSE),"0")</f>
        <v>0</v>
      </c>
      <c r="K343" s="195"/>
      <c r="L343" s="179"/>
      <c r="M343" s="179"/>
      <c r="N343" s="179">
        <f>IFERROR(VLOOKUP(A343,[3]rptBudgetaryBudgetCrossOrganiza!$A$2:$M$411,10,FALSE),"0")</f>
        <v>0</v>
      </c>
      <c r="O343" s="179">
        <v>0</v>
      </c>
      <c r="P343" s="158"/>
      <c r="R343" s="159">
        <v>0</v>
      </c>
      <c r="S343" s="159">
        <v>0</v>
      </c>
      <c r="T343" s="168"/>
      <c r="U343" s="168"/>
      <c r="V343" s="168"/>
      <c r="W343" s="159">
        <v>0</v>
      </c>
      <c r="X343" s="159">
        <v>0</v>
      </c>
      <c r="Y343" s="160"/>
      <c r="AA343" s="161">
        <v>0</v>
      </c>
      <c r="AB343" s="161">
        <v>0</v>
      </c>
      <c r="AC343" s="169"/>
      <c r="AD343" s="169"/>
      <c r="AE343" s="169"/>
      <c r="AF343" s="161">
        <v>0</v>
      </c>
      <c r="AG343" s="161">
        <v>0</v>
      </c>
      <c r="AH343" s="163"/>
      <c r="AJ343" s="164">
        <v>0</v>
      </c>
      <c r="AK343" s="164">
        <v>0</v>
      </c>
      <c r="AL343" s="164"/>
      <c r="AM343" s="165">
        <f>IFERROR(VLOOKUP(A343,[4]rptBudgetaryBudgetCrossOrganiza!$A$384:$O$794,13,FALSE),"0")</f>
        <v>0</v>
      </c>
      <c r="AN343" s="170"/>
      <c r="AO343" s="170"/>
      <c r="AP343" s="171"/>
      <c r="AQ343" s="164"/>
      <c r="AR343" s="166"/>
      <c r="AS343" s="209"/>
      <c r="AT343" s="172"/>
      <c r="AU343" s="173"/>
      <c r="AV343" s="174"/>
      <c r="AW343" s="174"/>
      <c r="AX343" s="174"/>
      <c r="AY343" s="174"/>
      <c r="AZ343" s="174"/>
      <c r="BA343" s="174"/>
      <c r="BB343" s="176"/>
    </row>
    <row r="344" spans="1:54" hidden="1" x14ac:dyDescent="0.25">
      <c r="A344" s="120" t="s">
        <v>1788</v>
      </c>
      <c r="B344" s="177" t="s">
        <v>1451</v>
      </c>
      <c r="C344" s="156" t="str">
        <f t="shared" si="48"/>
        <v>100.11</v>
      </c>
      <c r="D344" s="156" t="str">
        <f t="shared" si="49"/>
        <v>250</v>
      </c>
      <c r="E344" s="157" t="str">
        <f t="shared" si="50"/>
        <v>6200.09</v>
      </c>
      <c r="F344" s="157">
        <f>VLOOKUP(E344,'Projections Cheat Sheet'!$A$3:$B$536,2,FALSE)</f>
        <v>6</v>
      </c>
      <c r="G344" s="157" t="str">
        <f>VLOOKUP(F344,'Projections Cheat Sheet'!$B$8:$C$196,2,FALSE)</f>
        <v>Zero</v>
      </c>
      <c r="H344" s="157" t="s">
        <v>1932</v>
      </c>
      <c r="I344" s="179">
        <f>IFERROR(VLOOKUP(A344,[3]rptBudgetaryBudgetCrossOrganiza!$A$2:$M$411,5,FALSE),"0")</f>
        <v>0</v>
      </c>
      <c r="J344" s="179">
        <f>IFERROR(VLOOKUP(A344,[3]rptBudgetaryBudgetCrossOrganiza!$A$2:$M$411,7,FALSE),"0")</f>
        <v>0</v>
      </c>
      <c r="K344" s="195"/>
      <c r="L344" s="179"/>
      <c r="M344" s="179"/>
      <c r="N344" s="179">
        <f>IFERROR(VLOOKUP(A344,[3]rptBudgetaryBudgetCrossOrganiza!$A$2:$M$411,10,FALSE),"0")</f>
        <v>0</v>
      </c>
      <c r="O344" s="179">
        <v>0</v>
      </c>
      <c r="P344" s="158"/>
      <c r="R344" s="159">
        <v>0</v>
      </c>
      <c r="S344" s="159">
        <v>1600</v>
      </c>
      <c r="T344" s="168"/>
      <c r="U344" s="168"/>
      <c r="V344" s="168"/>
      <c r="W344" s="159">
        <v>0</v>
      </c>
      <c r="X344" s="159">
        <v>0</v>
      </c>
      <c r="Y344" s="160"/>
      <c r="AA344" s="161">
        <v>0</v>
      </c>
      <c r="AB344" s="161">
        <v>0</v>
      </c>
      <c r="AC344" s="169"/>
      <c r="AD344" s="169"/>
      <c r="AE344" s="169"/>
      <c r="AF344" s="161">
        <v>0</v>
      </c>
      <c r="AG344" s="161">
        <v>0</v>
      </c>
      <c r="AH344" s="163"/>
      <c r="AJ344" s="164">
        <v>0</v>
      </c>
      <c r="AK344" s="164">
        <v>0</v>
      </c>
      <c r="AL344" s="164"/>
      <c r="AM344" s="165">
        <f>IFERROR(VLOOKUP(A344,[4]rptBudgetaryBudgetCrossOrganiza!$A$384:$O$794,13,FALSE),"0")</f>
        <v>0</v>
      </c>
      <c r="AN344" s="170"/>
      <c r="AO344" s="170"/>
      <c r="AP344" s="171"/>
      <c r="AQ344" s="164"/>
      <c r="AR344" s="166"/>
      <c r="AS344" s="209"/>
      <c r="AT344" s="172"/>
      <c r="AU344" s="173"/>
      <c r="AV344" s="174"/>
      <c r="AW344" s="174"/>
      <c r="AX344" s="174"/>
      <c r="AY344" s="174"/>
      <c r="AZ344" s="174"/>
      <c r="BA344" s="174"/>
      <c r="BB344" s="176"/>
    </row>
    <row r="345" spans="1:54" hidden="1" x14ac:dyDescent="0.25">
      <c r="A345" s="120" t="s">
        <v>1826</v>
      </c>
      <c r="B345" s="177" t="s">
        <v>1471</v>
      </c>
      <c r="C345" s="156" t="str">
        <f t="shared" si="48"/>
        <v>100.11</v>
      </c>
      <c r="D345" s="156" t="str">
        <f t="shared" si="49"/>
        <v>250</v>
      </c>
      <c r="E345" s="157" t="str">
        <f t="shared" si="50"/>
        <v>6300.01</v>
      </c>
      <c r="F345" s="157">
        <f>VLOOKUP(E345,'Projections Cheat Sheet'!$A$3:$B$536,2,FALSE)</f>
        <v>6</v>
      </c>
      <c r="G345" s="157" t="str">
        <f>VLOOKUP(F345,'Projections Cheat Sheet'!$B$8:$C$196,2,FALSE)</f>
        <v>Zero</v>
      </c>
      <c r="H345" s="157" t="s">
        <v>1932</v>
      </c>
      <c r="I345" s="179">
        <f>IFERROR(VLOOKUP(A345,[3]rptBudgetaryBudgetCrossOrganiza!$A$2:$M$411,5,FALSE),"0")</f>
        <v>600</v>
      </c>
      <c r="J345" s="179">
        <f>IFERROR(VLOOKUP(A345,[3]rptBudgetaryBudgetCrossOrganiza!$A$2:$M$411,7,FALSE),"0")</f>
        <v>600</v>
      </c>
      <c r="K345" s="195"/>
      <c r="L345" s="179"/>
      <c r="M345" s="179"/>
      <c r="N345" s="179">
        <f>IFERROR(VLOOKUP(A345,[3]rptBudgetaryBudgetCrossOrganiza!$A$2:$M$411,10,FALSE),"0")</f>
        <v>0</v>
      </c>
      <c r="O345" s="179">
        <v>0</v>
      </c>
      <c r="P345" s="158"/>
      <c r="R345" s="159">
        <v>600</v>
      </c>
      <c r="S345" s="159">
        <v>600</v>
      </c>
      <c r="T345" s="168"/>
      <c r="U345" s="168"/>
      <c r="V345" s="168"/>
      <c r="W345" s="159">
        <v>0</v>
      </c>
      <c r="X345" s="159">
        <v>0</v>
      </c>
      <c r="Y345" s="160"/>
      <c r="AA345" s="161">
        <v>600</v>
      </c>
      <c r="AB345" s="161">
        <v>600</v>
      </c>
      <c r="AC345" s="169"/>
      <c r="AD345" s="169"/>
      <c r="AE345" s="169"/>
      <c r="AF345" s="161">
        <v>84</v>
      </c>
      <c r="AG345" s="161">
        <v>84</v>
      </c>
      <c r="AH345" s="163"/>
      <c r="AJ345" s="164">
        <v>600</v>
      </c>
      <c r="AK345" s="164">
        <v>600</v>
      </c>
      <c r="AL345" s="164"/>
      <c r="AM345" s="165">
        <f>IFERROR(VLOOKUP(A345,[4]rptBudgetaryBudgetCrossOrganiza!$A$384:$O$794,13,FALSE),"0")</f>
        <v>0</v>
      </c>
      <c r="AN345" s="170"/>
      <c r="AO345" s="170"/>
      <c r="AP345" s="171"/>
      <c r="AQ345" s="164"/>
      <c r="AR345" s="166"/>
      <c r="AS345" s="209"/>
      <c r="AT345" s="172"/>
      <c r="AU345" s="173"/>
      <c r="AV345" s="174"/>
      <c r="AW345" s="174"/>
      <c r="AX345" s="174"/>
      <c r="AY345" s="174"/>
      <c r="AZ345" s="174"/>
      <c r="BA345" s="174"/>
      <c r="BB345" s="176"/>
    </row>
    <row r="346" spans="1:54" hidden="1" x14ac:dyDescent="0.25">
      <c r="A346" s="120" t="s">
        <v>1877</v>
      </c>
      <c r="B346" s="177" t="s">
        <v>1488</v>
      </c>
      <c r="C346" s="156" t="str">
        <f t="shared" si="48"/>
        <v>100.11</v>
      </c>
      <c r="D346" s="156" t="str">
        <f t="shared" si="49"/>
        <v>250</v>
      </c>
      <c r="E346" s="157" t="str">
        <f t="shared" si="50"/>
        <v>6600.04</v>
      </c>
      <c r="F346" s="157">
        <f>VLOOKUP(E346,'Projections Cheat Sheet'!$A$3:$B$536,2,FALSE)</f>
        <v>6</v>
      </c>
      <c r="G346" s="157" t="str">
        <f>VLOOKUP(F346,'Projections Cheat Sheet'!$B$8:$C$196,2,FALSE)</f>
        <v>Zero</v>
      </c>
      <c r="H346" s="157" t="s">
        <v>1932</v>
      </c>
      <c r="I346" s="179">
        <f>IFERROR(VLOOKUP(A346,[3]rptBudgetaryBudgetCrossOrganiza!$A$2:$M$411,5,FALSE),"0")</f>
        <v>3000</v>
      </c>
      <c r="J346" s="179">
        <f>IFERROR(VLOOKUP(A346,[3]rptBudgetaryBudgetCrossOrganiza!$A$2:$M$411,7,FALSE),"0")</f>
        <v>3000</v>
      </c>
      <c r="K346" s="195"/>
      <c r="L346" s="179"/>
      <c r="M346" s="179"/>
      <c r="N346" s="179">
        <f>IFERROR(VLOOKUP(A346,[3]rptBudgetaryBudgetCrossOrganiza!$A$2:$M$411,10,FALSE),"0")</f>
        <v>150</v>
      </c>
      <c r="O346" s="179">
        <v>150</v>
      </c>
      <c r="P346" s="158"/>
      <c r="R346" s="159">
        <v>2500</v>
      </c>
      <c r="S346" s="159">
        <v>2500</v>
      </c>
      <c r="T346" s="168"/>
      <c r="U346" s="168"/>
      <c r="V346" s="168"/>
      <c r="W346" s="159">
        <v>2679.98</v>
      </c>
      <c r="X346" s="159">
        <v>2679.98</v>
      </c>
      <c r="Y346" s="160"/>
      <c r="AA346" s="161">
        <v>2500</v>
      </c>
      <c r="AB346" s="161">
        <v>2500</v>
      </c>
      <c r="AC346" s="169"/>
      <c r="AD346" s="169"/>
      <c r="AE346" s="169"/>
      <c r="AF346" s="161">
        <v>2499.8200000000002</v>
      </c>
      <c r="AG346" s="161">
        <v>2499.8200000000002</v>
      </c>
      <c r="AH346" s="163"/>
      <c r="AJ346" s="164">
        <v>2500</v>
      </c>
      <c r="AK346" s="164">
        <v>2500</v>
      </c>
      <c r="AL346" s="164">
        <v>5000</v>
      </c>
      <c r="AM346" s="165">
        <f>IFERROR(VLOOKUP(A346,[4]rptBudgetaryBudgetCrossOrganiza!$A$384:$O$794,13,FALSE),"0")</f>
        <v>250</v>
      </c>
      <c r="AN346" s="170"/>
      <c r="AO346" s="170"/>
      <c r="AP346" s="171"/>
      <c r="AQ346" s="164"/>
      <c r="AR346" s="166"/>
      <c r="AS346" s="209" t="s">
        <v>1956</v>
      </c>
      <c r="AT346" s="172"/>
      <c r="AU346" s="173"/>
      <c r="AV346" s="174"/>
      <c r="AW346" s="174"/>
      <c r="AX346" s="174"/>
      <c r="AY346" s="174"/>
      <c r="AZ346" s="174"/>
      <c r="BA346" s="174"/>
      <c r="BB346" s="176"/>
    </row>
    <row r="347" spans="1:54" hidden="1" x14ac:dyDescent="0.25">
      <c r="A347" s="120" t="s">
        <v>1886</v>
      </c>
      <c r="B347" s="177" t="s">
        <v>1489</v>
      </c>
      <c r="C347" s="156" t="str">
        <f t="shared" si="48"/>
        <v>100.11</v>
      </c>
      <c r="D347" s="156" t="str">
        <f t="shared" si="49"/>
        <v>250</v>
      </c>
      <c r="E347" s="157" t="str">
        <f t="shared" si="50"/>
        <v>6600.07</v>
      </c>
      <c r="F347" s="157">
        <f>VLOOKUP(E347,'Projections Cheat Sheet'!$A$3:$B$536,2,FALSE)</f>
        <v>6</v>
      </c>
      <c r="G347" s="157" t="str">
        <f>VLOOKUP(F347,'Projections Cheat Sheet'!$B$8:$C$196,2,FALSE)</f>
        <v>Zero</v>
      </c>
      <c r="H347" s="157" t="s">
        <v>1932</v>
      </c>
      <c r="I347" s="179">
        <f>IFERROR(VLOOKUP(A347,[3]rptBudgetaryBudgetCrossOrganiza!$A$2:$M$411,5,FALSE),"0")</f>
        <v>0</v>
      </c>
      <c r="J347" s="179">
        <f>IFERROR(VLOOKUP(A347,[3]rptBudgetaryBudgetCrossOrganiza!$A$2:$M$411,7,FALSE),"0")</f>
        <v>0</v>
      </c>
      <c r="K347" s="195"/>
      <c r="L347" s="179"/>
      <c r="M347" s="179"/>
      <c r="N347" s="179">
        <f>IFERROR(VLOOKUP(A347,[3]rptBudgetaryBudgetCrossOrganiza!$A$2:$M$411,10,FALSE),"0")</f>
        <v>0</v>
      </c>
      <c r="O347" s="179">
        <v>0</v>
      </c>
      <c r="P347" s="158"/>
      <c r="R347" s="159">
        <v>0</v>
      </c>
      <c r="S347" s="159">
        <v>300</v>
      </c>
      <c r="T347" s="168"/>
      <c r="U347" s="168"/>
      <c r="V347" s="168"/>
      <c r="W347" s="159">
        <v>0</v>
      </c>
      <c r="X347" s="159">
        <v>0</v>
      </c>
      <c r="Y347" s="160"/>
      <c r="AA347" s="161">
        <v>300</v>
      </c>
      <c r="AB347" s="161">
        <v>300</v>
      </c>
      <c r="AC347" s="169"/>
      <c r="AD347" s="169"/>
      <c r="AE347" s="169"/>
      <c r="AF347" s="161">
        <v>502.95</v>
      </c>
      <c r="AG347" s="161">
        <v>502.95</v>
      </c>
      <c r="AH347" s="163"/>
      <c r="AJ347" s="164">
        <v>300</v>
      </c>
      <c r="AK347" s="164">
        <v>300</v>
      </c>
      <c r="AL347" s="164"/>
      <c r="AM347" s="165">
        <f>IFERROR(VLOOKUP(A347,[4]rptBudgetaryBudgetCrossOrganiza!$A$384:$O$794,13,FALSE),"0")</f>
        <v>0</v>
      </c>
      <c r="AN347" s="170"/>
      <c r="AO347" s="170"/>
      <c r="AP347" s="171"/>
      <c r="AQ347" s="164"/>
      <c r="AR347" s="166"/>
      <c r="AS347" s="209"/>
      <c r="AT347" s="172"/>
      <c r="AU347" s="173"/>
      <c r="AV347" s="174"/>
      <c r="AW347" s="174"/>
      <c r="AX347" s="174"/>
      <c r="AY347" s="174"/>
      <c r="AZ347" s="174"/>
      <c r="BA347" s="174"/>
      <c r="BB347" s="176"/>
    </row>
    <row r="348" spans="1:54" hidden="1" x14ac:dyDescent="0.25">
      <c r="A348" s="120" t="s">
        <v>1588</v>
      </c>
      <c r="B348" s="177" t="s">
        <v>1412</v>
      </c>
      <c r="C348" s="156" t="str">
        <f t="shared" si="48"/>
        <v>100.11</v>
      </c>
      <c r="D348" s="156" t="str">
        <f t="shared" si="49"/>
        <v>260</v>
      </c>
      <c r="E348" s="157" t="str">
        <f t="shared" si="50"/>
        <v>5000.99</v>
      </c>
      <c r="F348" s="157">
        <f>VLOOKUP(E348,'Projections Cheat Sheet'!$A$3:$B$536,2,FALSE)</f>
        <v>1</v>
      </c>
      <c r="G348" s="157" t="str">
        <f>VLOOKUP(F348,'Projections Cheat Sheet'!$B$8:$C$196,2,FALSE)</f>
        <v>salary</v>
      </c>
      <c r="H348" s="157" t="s">
        <v>1934</v>
      </c>
      <c r="I348" s="179">
        <f>IFERROR(VLOOKUP(A348,[3]rptBudgetaryBudgetCrossOrganiza!$A$2:$M$411,5,FALSE),"0")</f>
        <v>0</v>
      </c>
      <c r="J348" s="179">
        <f>IFERROR(VLOOKUP(A348,[3]rptBudgetaryBudgetCrossOrganiza!$A$2:$M$411,7,FALSE),"0")</f>
        <v>0</v>
      </c>
      <c r="K348" s="195"/>
      <c r="L348" s="179"/>
      <c r="M348" s="179"/>
      <c r="N348" s="179">
        <f>IFERROR(VLOOKUP(A348,[3]rptBudgetaryBudgetCrossOrganiza!$A$2:$M$411,10,FALSE),"0")</f>
        <v>0</v>
      </c>
      <c r="O348" s="179">
        <v>0</v>
      </c>
      <c r="P348" s="158"/>
      <c r="R348" s="159">
        <v>0</v>
      </c>
      <c r="S348" s="159">
        <v>0</v>
      </c>
      <c r="T348" s="168"/>
      <c r="U348" s="168"/>
      <c r="V348" s="168"/>
      <c r="W348" s="159">
        <v>0</v>
      </c>
      <c r="X348" s="159">
        <v>0</v>
      </c>
      <c r="Y348" s="160"/>
      <c r="AA348" s="161">
        <v>0</v>
      </c>
      <c r="AB348" s="161">
        <v>0</v>
      </c>
      <c r="AC348" s="169"/>
      <c r="AD348" s="169"/>
      <c r="AE348" s="169"/>
      <c r="AF348" s="161">
        <v>0</v>
      </c>
      <c r="AG348" s="161">
        <v>0</v>
      </c>
      <c r="AH348" s="163"/>
      <c r="AJ348" s="164">
        <v>0</v>
      </c>
      <c r="AK348" s="164">
        <v>0</v>
      </c>
      <c r="AL348" s="164"/>
      <c r="AM348" s="165">
        <f>IFERROR(VLOOKUP(A348,[4]rptBudgetaryBudgetCrossOrganiza!$A$384:$O$794,13,FALSE),"0")</f>
        <v>0</v>
      </c>
      <c r="AN348" s="170"/>
      <c r="AO348" s="170"/>
      <c r="AP348" s="171"/>
      <c r="AQ348" s="164"/>
      <c r="AR348" s="166"/>
      <c r="AS348" s="205"/>
      <c r="AT348" s="172"/>
      <c r="AU348" s="173"/>
      <c r="AV348" s="174"/>
      <c r="AW348" s="174"/>
      <c r="AX348" s="174"/>
      <c r="AY348" s="174"/>
      <c r="AZ348" s="174"/>
      <c r="BA348" s="174"/>
      <c r="BB348" s="176"/>
    </row>
    <row r="349" spans="1:54" hidden="1" x14ac:dyDescent="0.25">
      <c r="A349" s="120" t="s">
        <v>1597</v>
      </c>
      <c r="B349" s="177" t="s">
        <v>1413</v>
      </c>
      <c r="C349" s="156" t="str">
        <f t="shared" si="48"/>
        <v>100.11</v>
      </c>
      <c r="D349" s="156" t="str">
        <f t="shared" si="49"/>
        <v>260</v>
      </c>
      <c r="E349" s="157" t="str">
        <f t="shared" si="50"/>
        <v>5100.00</v>
      </c>
      <c r="F349" s="157">
        <f>VLOOKUP(E349,'Projections Cheat Sheet'!$A$3:$B$536,2,FALSE)</f>
        <v>1</v>
      </c>
      <c r="G349" s="157" t="str">
        <f>VLOOKUP(F349,'Projections Cheat Sheet'!$B$8:$C$196,2,FALSE)</f>
        <v>salary</v>
      </c>
      <c r="H349" s="157" t="s">
        <v>1934</v>
      </c>
      <c r="I349" s="179">
        <f>IFERROR(VLOOKUP(A349,[3]rptBudgetaryBudgetCrossOrganiza!$A$2:$M$411,5,FALSE),"0")</f>
        <v>0</v>
      </c>
      <c r="J349" s="179">
        <f>IFERROR(VLOOKUP(A349,[3]rptBudgetaryBudgetCrossOrganiza!$A$2:$M$411,7,FALSE),"0")</f>
        <v>0</v>
      </c>
      <c r="K349" s="195"/>
      <c r="L349" s="179"/>
      <c r="M349" s="179"/>
      <c r="N349" s="179">
        <f>IFERROR(VLOOKUP(A349,[3]rptBudgetaryBudgetCrossOrganiza!$A$2:$M$411,10,FALSE),"0")</f>
        <v>0</v>
      </c>
      <c r="O349" s="179">
        <v>0</v>
      </c>
      <c r="P349" s="158"/>
      <c r="R349" s="159">
        <v>0</v>
      </c>
      <c r="S349" s="159">
        <v>0</v>
      </c>
      <c r="T349" s="168"/>
      <c r="U349" s="168"/>
      <c r="V349" s="168"/>
      <c r="W349" s="159">
        <v>0</v>
      </c>
      <c r="X349" s="159">
        <v>0</v>
      </c>
      <c r="Y349" s="160"/>
      <c r="AA349" s="161">
        <v>0</v>
      </c>
      <c r="AB349" s="161">
        <v>0</v>
      </c>
      <c r="AC349" s="169"/>
      <c r="AD349" s="169"/>
      <c r="AE349" s="169"/>
      <c r="AF349" s="161">
        <v>0</v>
      </c>
      <c r="AG349" s="161">
        <v>0</v>
      </c>
      <c r="AH349" s="163"/>
      <c r="AJ349" s="164">
        <v>0</v>
      </c>
      <c r="AK349" s="164">
        <v>0</v>
      </c>
      <c r="AL349" s="164"/>
      <c r="AM349" s="165">
        <f>IFERROR(VLOOKUP(A349,[4]rptBudgetaryBudgetCrossOrganiza!$A$384:$O$794,13,FALSE),"0")</f>
        <v>0</v>
      </c>
      <c r="AN349" s="170"/>
      <c r="AO349" s="170"/>
      <c r="AP349" s="171"/>
      <c r="AQ349" s="164"/>
      <c r="AR349" s="166"/>
      <c r="AS349" s="205"/>
      <c r="AT349" s="172"/>
      <c r="AU349" s="173"/>
      <c r="AV349" s="174"/>
      <c r="AW349" s="174"/>
      <c r="AX349" s="174"/>
      <c r="AY349" s="174"/>
      <c r="AZ349" s="174"/>
      <c r="BA349" s="174"/>
      <c r="BB349" s="176"/>
    </row>
    <row r="350" spans="1:54" hidden="1" x14ac:dyDescent="0.25">
      <c r="A350" s="120" t="s">
        <v>1728</v>
      </c>
      <c r="B350" s="177" t="s">
        <v>343</v>
      </c>
      <c r="C350" s="156" t="str">
        <f t="shared" si="48"/>
        <v>100.11</v>
      </c>
      <c r="D350" s="156" t="str">
        <f t="shared" si="49"/>
        <v>260</v>
      </c>
      <c r="E350" s="157" t="str">
        <f t="shared" si="50"/>
        <v>6000.01</v>
      </c>
      <c r="F350" s="157">
        <f>VLOOKUP(E350,'Projections Cheat Sheet'!$A$3:$B$536,2,FALSE)</f>
        <v>6</v>
      </c>
      <c r="G350" s="157" t="str">
        <f>VLOOKUP(F350,'Projections Cheat Sheet'!$B$8:$C$196,2,FALSE)</f>
        <v>Zero</v>
      </c>
      <c r="H350" s="157" t="s">
        <v>1937</v>
      </c>
      <c r="I350" s="179">
        <f>IFERROR(VLOOKUP(A350,[3]rptBudgetaryBudgetCrossOrganiza!$A$2:$M$411,5,FALSE),"0")</f>
        <v>0</v>
      </c>
      <c r="J350" s="179">
        <f>IFERROR(VLOOKUP(A350,[3]rptBudgetaryBudgetCrossOrganiza!$A$2:$M$411,7,FALSE),"0")</f>
        <v>0</v>
      </c>
      <c r="K350" s="195"/>
      <c r="L350" s="179"/>
      <c r="M350" s="179"/>
      <c r="N350" s="179">
        <f>IFERROR(VLOOKUP(A350,[3]rptBudgetaryBudgetCrossOrganiza!$A$2:$M$411,10,FALSE),"0")</f>
        <v>0</v>
      </c>
      <c r="O350" s="179">
        <v>0</v>
      </c>
      <c r="P350" s="158"/>
      <c r="R350" s="159">
        <v>0</v>
      </c>
      <c r="S350" s="159">
        <v>0</v>
      </c>
      <c r="T350" s="168"/>
      <c r="U350" s="168"/>
      <c r="V350" s="168"/>
      <c r="W350" s="159">
        <v>0</v>
      </c>
      <c r="X350" s="159">
        <v>0</v>
      </c>
      <c r="Y350" s="160"/>
      <c r="AA350" s="161">
        <v>0</v>
      </c>
      <c r="AB350" s="161">
        <v>0</v>
      </c>
      <c r="AC350" s="169"/>
      <c r="AD350" s="169"/>
      <c r="AE350" s="169"/>
      <c r="AF350" s="161">
        <v>0</v>
      </c>
      <c r="AG350" s="161">
        <v>0</v>
      </c>
      <c r="AH350" s="163"/>
      <c r="AJ350" s="164">
        <v>0</v>
      </c>
      <c r="AK350" s="164">
        <v>0</v>
      </c>
      <c r="AL350" s="164"/>
      <c r="AM350" s="165">
        <f>IFERROR(VLOOKUP(A350,[4]rptBudgetaryBudgetCrossOrganiza!$A$384:$O$794,13,FALSE),"0")</f>
        <v>0</v>
      </c>
      <c r="AN350" s="170"/>
      <c r="AO350" s="170"/>
      <c r="AP350" s="171"/>
      <c r="AQ350" s="164"/>
      <c r="AR350" s="166"/>
      <c r="AS350" s="209"/>
      <c r="AT350" s="172"/>
      <c r="AU350" s="173"/>
      <c r="AV350" s="174"/>
      <c r="AW350" s="174"/>
      <c r="AX350" s="174"/>
      <c r="AY350" s="174"/>
      <c r="AZ350" s="174"/>
      <c r="BA350" s="174"/>
      <c r="BB350" s="176"/>
    </row>
    <row r="351" spans="1:54" hidden="1" x14ac:dyDescent="0.25">
      <c r="A351" s="120" t="s">
        <v>1751</v>
      </c>
      <c r="B351" s="177" t="s">
        <v>1442</v>
      </c>
      <c r="C351" s="156" t="str">
        <f t="shared" si="48"/>
        <v>100.11</v>
      </c>
      <c r="D351" s="156" t="str">
        <f t="shared" si="49"/>
        <v>260</v>
      </c>
      <c r="E351" s="157" t="str">
        <f t="shared" si="50"/>
        <v>6100.02</v>
      </c>
      <c r="F351" s="157">
        <f>VLOOKUP(E351,'Projections Cheat Sheet'!$A$3:$B$536,2,FALSE)</f>
        <v>6</v>
      </c>
      <c r="G351" s="157" t="str">
        <f>VLOOKUP(F351,'Projections Cheat Sheet'!$B$8:$C$196,2,FALSE)</f>
        <v>Zero</v>
      </c>
      <c r="H351" s="157" t="s">
        <v>1935</v>
      </c>
      <c r="I351" s="179">
        <f>IFERROR(VLOOKUP(A351,[3]rptBudgetaryBudgetCrossOrganiza!$A$2:$M$411,5,FALSE),"0")</f>
        <v>0</v>
      </c>
      <c r="J351" s="179">
        <f>IFERROR(VLOOKUP(A351,[3]rptBudgetaryBudgetCrossOrganiza!$A$2:$M$411,7,FALSE),"0")</f>
        <v>0</v>
      </c>
      <c r="K351" s="195"/>
      <c r="L351" s="179"/>
      <c r="M351" s="179"/>
      <c r="N351" s="179">
        <f>IFERROR(VLOOKUP(A351,[3]rptBudgetaryBudgetCrossOrganiza!$A$2:$M$411,10,FALSE),"0")</f>
        <v>0</v>
      </c>
      <c r="O351" s="179">
        <v>0</v>
      </c>
      <c r="P351" s="158"/>
      <c r="R351" s="159">
        <v>0</v>
      </c>
      <c r="S351" s="159">
        <v>0</v>
      </c>
      <c r="T351" s="168"/>
      <c r="U351" s="168"/>
      <c r="V351" s="168"/>
      <c r="W351" s="159">
        <v>0</v>
      </c>
      <c r="X351" s="159">
        <v>0</v>
      </c>
      <c r="Y351" s="160"/>
      <c r="AA351" s="161">
        <v>0</v>
      </c>
      <c r="AB351" s="161">
        <v>0</v>
      </c>
      <c r="AC351" s="169"/>
      <c r="AD351" s="169"/>
      <c r="AE351" s="169"/>
      <c r="AF351" s="161">
        <v>0</v>
      </c>
      <c r="AG351" s="161">
        <v>0</v>
      </c>
      <c r="AH351" s="163"/>
      <c r="AJ351" s="164">
        <v>0</v>
      </c>
      <c r="AK351" s="164">
        <v>0</v>
      </c>
      <c r="AL351" s="164"/>
      <c r="AM351" s="165">
        <f>IFERROR(VLOOKUP(A351,[4]rptBudgetaryBudgetCrossOrganiza!$A$384:$O$794,13,FALSE),"0")</f>
        <v>0</v>
      </c>
      <c r="AN351" s="170"/>
      <c r="AO351" s="170"/>
      <c r="AP351" s="171"/>
      <c r="AQ351" s="164"/>
      <c r="AR351" s="166"/>
      <c r="AS351" s="209"/>
      <c r="AT351" s="172"/>
      <c r="AU351" s="173"/>
      <c r="AV351" s="174"/>
      <c r="AW351" s="174"/>
      <c r="AX351" s="174"/>
      <c r="AY351" s="174"/>
      <c r="AZ351" s="174"/>
      <c r="BA351" s="174"/>
      <c r="BB351" s="176"/>
    </row>
    <row r="352" spans="1:54" hidden="1" x14ac:dyDescent="0.25">
      <c r="A352" s="120" t="s">
        <v>1769</v>
      </c>
      <c r="B352" s="177" t="s">
        <v>1446</v>
      </c>
      <c r="C352" s="156" t="str">
        <f t="shared" si="48"/>
        <v>100.11</v>
      </c>
      <c r="D352" s="156" t="str">
        <f t="shared" si="49"/>
        <v>260</v>
      </c>
      <c r="E352" s="157" t="str">
        <f t="shared" si="50"/>
        <v>6200.02</v>
      </c>
      <c r="F352" s="157">
        <f>VLOOKUP(E352,'Projections Cheat Sheet'!$A$3:$B$536,2,FALSE)</f>
        <v>6</v>
      </c>
      <c r="G352" s="157" t="str">
        <f>VLOOKUP(F352,'Projections Cheat Sheet'!$B$8:$C$196,2,FALSE)</f>
        <v>Zero</v>
      </c>
      <c r="H352" s="157" t="s">
        <v>1935</v>
      </c>
      <c r="I352" s="179">
        <f>IFERROR(VLOOKUP(A352,[3]rptBudgetaryBudgetCrossOrganiza!$A$2:$M$411,5,FALSE),"0")</f>
        <v>0</v>
      </c>
      <c r="J352" s="179">
        <f>IFERROR(VLOOKUP(A352,[3]rptBudgetaryBudgetCrossOrganiza!$A$2:$M$411,7,FALSE),"0")</f>
        <v>0</v>
      </c>
      <c r="K352" s="195"/>
      <c r="L352" s="179"/>
      <c r="M352" s="179"/>
      <c r="N352" s="179">
        <f>IFERROR(VLOOKUP(A352,[3]rptBudgetaryBudgetCrossOrganiza!$A$2:$M$411,10,FALSE),"0")</f>
        <v>0</v>
      </c>
      <c r="O352" s="179">
        <v>0</v>
      </c>
      <c r="P352" s="158"/>
      <c r="R352" s="159">
        <v>0</v>
      </c>
      <c r="S352" s="159">
        <v>0</v>
      </c>
      <c r="T352" s="168"/>
      <c r="U352" s="168"/>
      <c r="V352" s="168"/>
      <c r="W352" s="159">
        <v>0</v>
      </c>
      <c r="X352" s="159">
        <v>0</v>
      </c>
      <c r="Y352" s="160"/>
      <c r="AA352" s="161">
        <v>0</v>
      </c>
      <c r="AB352" s="161">
        <v>36135</v>
      </c>
      <c r="AC352" s="169"/>
      <c r="AD352" s="169"/>
      <c r="AE352" s="169"/>
      <c r="AF352" s="161">
        <v>34887.89</v>
      </c>
      <c r="AG352" s="161">
        <v>34887.89</v>
      </c>
      <c r="AH352" s="163"/>
      <c r="AJ352" s="164">
        <v>0</v>
      </c>
      <c r="AK352" s="164">
        <v>0</v>
      </c>
      <c r="AL352" s="164"/>
      <c r="AM352" s="165">
        <f>IFERROR(VLOOKUP(A352,[4]rptBudgetaryBudgetCrossOrganiza!$A$384:$O$794,13,FALSE),"0")</f>
        <v>0</v>
      </c>
      <c r="AN352" s="170"/>
      <c r="AO352" s="170"/>
      <c r="AP352" s="171"/>
      <c r="AQ352" s="164"/>
      <c r="AR352" s="166"/>
      <c r="AS352" s="209"/>
      <c r="AT352" s="172"/>
      <c r="AU352" s="173"/>
      <c r="AV352" s="174"/>
      <c r="AW352" s="174"/>
      <c r="AX352" s="174"/>
      <c r="AY352" s="174"/>
      <c r="AZ352" s="174"/>
      <c r="BA352" s="174"/>
      <c r="BB352" s="176"/>
    </row>
    <row r="353" spans="1:54" hidden="1" x14ac:dyDescent="0.25">
      <c r="A353" s="120" t="s">
        <v>1789</v>
      </c>
      <c r="B353" s="177" t="s">
        <v>1451</v>
      </c>
      <c r="C353" s="156" t="str">
        <f t="shared" si="48"/>
        <v>100.11</v>
      </c>
      <c r="D353" s="156" t="str">
        <f t="shared" si="49"/>
        <v>260</v>
      </c>
      <c r="E353" s="157" t="str">
        <f t="shared" si="50"/>
        <v>6200.09</v>
      </c>
      <c r="F353" s="157">
        <f>VLOOKUP(E353,'Projections Cheat Sheet'!$A$3:$B$536,2,FALSE)</f>
        <v>6</v>
      </c>
      <c r="G353" s="157" t="str">
        <f>VLOOKUP(F353,'Projections Cheat Sheet'!$B$8:$C$196,2,FALSE)</f>
        <v>Zero</v>
      </c>
      <c r="H353" s="157" t="s">
        <v>1935</v>
      </c>
      <c r="I353" s="179">
        <f>IFERROR(VLOOKUP(A353,[3]rptBudgetaryBudgetCrossOrganiza!$A$2:$M$411,5,FALSE),"0")</f>
        <v>0</v>
      </c>
      <c r="J353" s="179">
        <f>IFERROR(VLOOKUP(A353,[3]rptBudgetaryBudgetCrossOrganiza!$A$2:$M$411,7,FALSE),"0")</f>
        <v>0</v>
      </c>
      <c r="K353" s="195"/>
      <c r="L353" s="179"/>
      <c r="M353" s="179"/>
      <c r="N353" s="179">
        <f>IFERROR(VLOOKUP(A353,[3]rptBudgetaryBudgetCrossOrganiza!$A$2:$M$411,10,FALSE),"0")</f>
        <v>0</v>
      </c>
      <c r="O353" s="179">
        <v>0</v>
      </c>
      <c r="P353" s="158"/>
      <c r="R353" s="159">
        <v>0</v>
      </c>
      <c r="S353" s="159">
        <v>0</v>
      </c>
      <c r="T353" s="168"/>
      <c r="U353" s="168"/>
      <c r="V353" s="168"/>
      <c r="W353" s="159">
        <v>0</v>
      </c>
      <c r="X353" s="159">
        <v>0</v>
      </c>
      <c r="Y353" s="160"/>
      <c r="AA353" s="161">
        <v>0</v>
      </c>
      <c r="AB353" s="161">
        <v>0</v>
      </c>
      <c r="AC353" s="169"/>
      <c r="AD353" s="169"/>
      <c r="AE353" s="169"/>
      <c r="AF353" s="161">
        <v>0</v>
      </c>
      <c r="AG353" s="161">
        <v>0</v>
      </c>
      <c r="AH353" s="163"/>
      <c r="AJ353" s="164">
        <v>0</v>
      </c>
      <c r="AK353" s="164">
        <v>0</v>
      </c>
      <c r="AL353" s="164"/>
      <c r="AM353" s="165">
        <f>IFERROR(VLOOKUP(A353,[4]rptBudgetaryBudgetCrossOrganiza!$A$384:$O$794,13,FALSE),"0")</f>
        <v>0</v>
      </c>
      <c r="AN353" s="170"/>
      <c r="AO353" s="170"/>
      <c r="AP353" s="171"/>
      <c r="AQ353" s="164"/>
      <c r="AR353" s="166"/>
      <c r="AS353" s="209"/>
      <c r="AT353" s="172"/>
      <c r="AU353" s="173"/>
      <c r="AV353" s="174"/>
      <c r="AW353" s="174"/>
      <c r="AX353" s="174"/>
      <c r="AY353" s="174"/>
      <c r="AZ353" s="174"/>
      <c r="BA353" s="174"/>
      <c r="BB353" s="176"/>
    </row>
    <row r="354" spans="1:54" hidden="1" x14ac:dyDescent="0.25">
      <c r="A354" s="120" t="s">
        <v>1814</v>
      </c>
      <c r="B354" s="177" t="s">
        <v>1462</v>
      </c>
      <c r="C354" s="156" t="str">
        <f t="shared" si="48"/>
        <v>100.11</v>
      </c>
      <c r="D354" s="156" t="str">
        <f t="shared" si="49"/>
        <v>260</v>
      </c>
      <c r="E354" s="157" t="str">
        <f t="shared" si="50"/>
        <v>6210.21</v>
      </c>
      <c r="F354" s="157">
        <f>VLOOKUP(E354,'Projections Cheat Sheet'!$A$3:$B$536,2,FALSE)</f>
        <v>6</v>
      </c>
      <c r="G354" s="157" t="str">
        <f>VLOOKUP(F354,'Projections Cheat Sheet'!$B$8:$C$196,2,FALSE)</f>
        <v>Zero</v>
      </c>
      <c r="H354" s="157" t="s">
        <v>1935</v>
      </c>
      <c r="I354" s="179">
        <f>IFERROR(VLOOKUP(A354,[3]rptBudgetaryBudgetCrossOrganiza!$A$2:$M$411,5,FALSE),"0")</f>
        <v>0</v>
      </c>
      <c r="J354" s="179">
        <f>IFERROR(VLOOKUP(A354,[3]rptBudgetaryBudgetCrossOrganiza!$A$2:$M$411,7,FALSE),"0")</f>
        <v>0</v>
      </c>
      <c r="K354" s="195"/>
      <c r="L354" s="179"/>
      <c r="M354" s="179"/>
      <c r="N354" s="179">
        <f>IFERROR(VLOOKUP(A354,[3]rptBudgetaryBudgetCrossOrganiza!$A$2:$M$411,10,FALSE),"0")</f>
        <v>0</v>
      </c>
      <c r="O354" s="179">
        <v>0</v>
      </c>
      <c r="P354" s="158"/>
      <c r="R354" s="159">
        <v>0</v>
      </c>
      <c r="S354" s="159">
        <v>0</v>
      </c>
      <c r="T354" s="168"/>
      <c r="U354" s="168"/>
      <c r="V354" s="168"/>
      <c r="W354" s="159">
        <v>0</v>
      </c>
      <c r="X354" s="159">
        <v>0</v>
      </c>
      <c r="Y354" s="160"/>
      <c r="AA354" s="161">
        <v>0</v>
      </c>
      <c r="AB354" s="161">
        <v>9895</v>
      </c>
      <c r="AC354" s="169"/>
      <c r="AD354" s="169"/>
      <c r="AE354" s="169"/>
      <c r="AF354" s="161">
        <v>9531.4599999999991</v>
      </c>
      <c r="AG354" s="161">
        <v>9531.4599999999991</v>
      </c>
      <c r="AH354" s="163"/>
      <c r="AJ354" s="164">
        <v>0</v>
      </c>
      <c r="AK354" s="164">
        <v>0</v>
      </c>
      <c r="AL354" s="164"/>
      <c r="AM354" s="165">
        <f>IFERROR(VLOOKUP(A354,[4]rptBudgetaryBudgetCrossOrganiza!$A$384:$O$794,13,FALSE),"0")</f>
        <v>0</v>
      </c>
      <c r="AN354" s="170"/>
      <c r="AO354" s="170"/>
      <c r="AP354" s="171"/>
      <c r="AQ354" s="164"/>
      <c r="AR354" s="166"/>
      <c r="AS354" s="209"/>
      <c r="AT354" s="172"/>
      <c r="AU354" s="173"/>
      <c r="AV354" s="174"/>
      <c r="AW354" s="174"/>
      <c r="AX354" s="174"/>
      <c r="AY354" s="174"/>
      <c r="AZ354" s="174"/>
      <c r="BA354" s="174"/>
      <c r="BB354" s="176"/>
    </row>
    <row r="355" spans="1:54" hidden="1" x14ac:dyDescent="0.25">
      <c r="A355" s="120" t="s">
        <v>1834</v>
      </c>
      <c r="B355" s="177" t="s">
        <v>1473</v>
      </c>
      <c r="C355" s="156" t="str">
        <f t="shared" si="48"/>
        <v>100.11</v>
      </c>
      <c r="D355" s="156" t="str">
        <f t="shared" si="49"/>
        <v>260</v>
      </c>
      <c r="E355" s="157" t="str">
        <f t="shared" si="50"/>
        <v>6350.01</v>
      </c>
      <c r="F355" s="157">
        <f>VLOOKUP(E355,'Projections Cheat Sheet'!$A$3:$B$536,2,FALSE)</f>
        <v>6</v>
      </c>
      <c r="G355" s="157" t="str">
        <f>VLOOKUP(F355,'Projections Cheat Sheet'!$B$8:$C$196,2,FALSE)</f>
        <v>Zero</v>
      </c>
      <c r="H355" s="157" t="s">
        <v>1935</v>
      </c>
      <c r="I355" s="179">
        <f>IFERROR(VLOOKUP(A355,[3]rptBudgetaryBudgetCrossOrganiza!$A$2:$M$411,5,FALSE),"0")</f>
        <v>5500</v>
      </c>
      <c r="J355" s="179">
        <f>IFERROR(VLOOKUP(A355,[3]rptBudgetaryBudgetCrossOrganiza!$A$2:$M$411,7,FALSE),"0")</f>
        <v>5500</v>
      </c>
      <c r="K355" s="195"/>
      <c r="L355" s="179"/>
      <c r="M355" s="179"/>
      <c r="N355" s="179">
        <f>IFERROR(VLOOKUP(A355,[3]rptBudgetaryBudgetCrossOrganiza!$A$2:$M$411,10,FALSE),"0")</f>
        <v>3700</v>
      </c>
      <c r="O355" s="179">
        <v>3700</v>
      </c>
      <c r="P355" s="158"/>
      <c r="R355" s="159">
        <v>5500</v>
      </c>
      <c r="S355" s="159">
        <v>5500</v>
      </c>
      <c r="T355" s="168"/>
      <c r="U355" s="168"/>
      <c r="V355" s="168"/>
      <c r="W355" s="159">
        <v>3700</v>
      </c>
      <c r="X355" s="159">
        <v>3700</v>
      </c>
      <c r="Y355" s="160"/>
      <c r="AA355" s="161">
        <v>4000</v>
      </c>
      <c r="AB355" s="161">
        <v>4000</v>
      </c>
      <c r="AC355" s="169"/>
      <c r="AD355" s="169"/>
      <c r="AE355" s="169"/>
      <c r="AF355" s="161">
        <v>3700</v>
      </c>
      <c r="AG355" s="161">
        <v>3700</v>
      </c>
      <c r="AH355" s="163"/>
      <c r="AJ355" s="164">
        <v>4000</v>
      </c>
      <c r="AK355" s="164">
        <v>4000</v>
      </c>
      <c r="AL355" s="164"/>
      <c r="AM355" s="165">
        <f>IFERROR(VLOOKUP(A355,[4]rptBudgetaryBudgetCrossOrganiza!$A$384:$O$794,13,FALSE),"0")</f>
        <v>0</v>
      </c>
      <c r="AN355" s="170"/>
      <c r="AO355" s="170"/>
      <c r="AP355" s="171"/>
      <c r="AQ355" s="164"/>
      <c r="AR355" s="166"/>
      <c r="AS355" s="209"/>
      <c r="AT355" s="172"/>
      <c r="AU355" s="173"/>
      <c r="AV355" s="174"/>
      <c r="AW355" s="174"/>
      <c r="AX355" s="174"/>
      <c r="AY355" s="174"/>
      <c r="AZ355" s="174"/>
      <c r="BA355" s="174"/>
      <c r="BB355" s="176"/>
    </row>
    <row r="356" spans="1:54" hidden="1" x14ac:dyDescent="0.25">
      <c r="A356" s="120" t="s">
        <v>1878</v>
      </c>
      <c r="B356" s="177" t="s">
        <v>1488</v>
      </c>
      <c r="C356" s="156" t="str">
        <f t="shared" si="48"/>
        <v>100.11</v>
      </c>
      <c r="D356" s="156" t="str">
        <f t="shared" si="49"/>
        <v>260</v>
      </c>
      <c r="E356" s="157" t="str">
        <f t="shared" si="50"/>
        <v>6600.04</v>
      </c>
      <c r="F356" s="157">
        <f>VLOOKUP(E356,'Projections Cheat Sheet'!$A$3:$B$536,2,FALSE)</f>
        <v>6</v>
      </c>
      <c r="G356" s="157" t="str">
        <f>VLOOKUP(F356,'Projections Cheat Sheet'!$B$8:$C$196,2,FALSE)</f>
        <v>Zero</v>
      </c>
      <c r="H356" s="157" t="s">
        <v>1935</v>
      </c>
      <c r="I356" s="179">
        <f>IFERROR(VLOOKUP(A356,[3]rptBudgetaryBudgetCrossOrganiza!$A$2:$M$411,5,FALSE),"0")</f>
        <v>11000</v>
      </c>
      <c r="J356" s="179">
        <f>IFERROR(VLOOKUP(A356,[3]rptBudgetaryBudgetCrossOrganiza!$A$2:$M$411,7,FALSE),"0")</f>
        <v>11000</v>
      </c>
      <c r="K356" s="195"/>
      <c r="L356" s="179"/>
      <c r="M356" s="179"/>
      <c r="N356" s="179">
        <f>IFERROR(VLOOKUP(A356,[3]rptBudgetaryBudgetCrossOrganiza!$A$2:$M$411,10,FALSE),"0")</f>
        <v>3980.04</v>
      </c>
      <c r="O356" s="179">
        <v>3980.04</v>
      </c>
      <c r="P356" s="158"/>
      <c r="R356" s="159">
        <v>8000</v>
      </c>
      <c r="S356" s="159">
        <v>8000</v>
      </c>
      <c r="T356" s="168"/>
      <c r="U356" s="168"/>
      <c r="V356" s="168"/>
      <c r="W356" s="159">
        <v>5840.45</v>
      </c>
      <c r="X356" s="159">
        <v>5840.45</v>
      </c>
      <c r="Y356" s="160"/>
      <c r="AA356" s="161">
        <v>8000</v>
      </c>
      <c r="AB356" s="161">
        <v>8000</v>
      </c>
      <c r="AC356" s="169"/>
      <c r="AD356" s="169"/>
      <c r="AE356" s="169"/>
      <c r="AF356" s="161">
        <v>8000</v>
      </c>
      <c r="AG356" s="161">
        <v>8000</v>
      </c>
      <c r="AH356" s="163"/>
      <c r="AJ356" s="164">
        <v>8000</v>
      </c>
      <c r="AK356" s="164">
        <v>8000</v>
      </c>
      <c r="AL356" s="164"/>
      <c r="AM356" s="165">
        <f>IFERROR(VLOOKUP(A356,[4]rptBudgetaryBudgetCrossOrganiza!$A$384:$O$794,13,FALSE),"0")</f>
        <v>0</v>
      </c>
      <c r="AN356" s="170"/>
      <c r="AO356" s="170"/>
      <c r="AP356" s="171"/>
      <c r="AQ356" s="164"/>
      <c r="AR356" s="166"/>
      <c r="AS356" s="209"/>
      <c r="AT356" s="172"/>
      <c r="AU356" s="173"/>
      <c r="AV356" s="174"/>
      <c r="AW356" s="174"/>
      <c r="AX356" s="174"/>
      <c r="AY356" s="174"/>
      <c r="AZ356" s="174"/>
      <c r="BA356" s="174"/>
      <c r="BB356" s="176"/>
    </row>
    <row r="357" spans="1:54" hidden="1" x14ac:dyDescent="0.25">
      <c r="A357" s="120" t="s">
        <v>1893</v>
      </c>
      <c r="B357" s="177" t="s">
        <v>1492</v>
      </c>
      <c r="C357" s="156" t="str">
        <f t="shared" si="48"/>
        <v>100.11</v>
      </c>
      <c r="D357" s="156" t="str">
        <f t="shared" si="49"/>
        <v>260</v>
      </c>
      <c r="E357" s="157" t="str">
        <f t="shared" si="50"/>
        <v>7000.02</v>
      </c>
      <c r="F357" s="157">
        <f>VLOOKUP(E357,'Projections Cheat Sheet'!$A$3:$B$536,2,FALSE)</f>
        <v>6</v>
      </c>
      <c r="G357" s="157" t="str">
        <f>VLOOKUP(F357,'Projections Cheat Sheet'!$B$8:$C$196,2,FALSE)</f>
        <v>Zero</v>
      </c>
      <c r="H357" s="157" t="s">
        <v>1936</v>
      </c>
      <c r="I357" s="179">
        <f>IFERROR(VLOOKUP(A357,[3]rptBudgetaryBudgetCrossOrganiza!$A$2:$M$411,5,FALSE),"0")</f>
        <v>0</v>
      </c>
      <c r="J357" s="179">
        <f>IFERROR(VLOOKUP(A357,[3]rptBudgetaryBudgetCrossOrganiza!$A$2:$M$411,7,FALSE),"0")</f>
        <v>0</v>
      </c>
      <c r="K357" s="195"/>
      <c r="L357" s="179"/>
      <c r="M357" s="179"/>
      <c r="N357" s="179">
        <f>IFERROR(VLOOKUP(A357,[3]rptBudgetaryBudgetCrossOrganiza!$A$2:$M$411,10,FALSE),"0")</f>
        <v>0</v>
      </c>
      <c r="O357" s="179">
        <v>0</v>
      </c>
      <c r="P357" s="158"/>
      <c r="R357" s="159">
        <v>0</v>
      </c>
      <c r="S357" s="159">
        <v>21725</v>
      </c>
      <c r="T357" s="168"/>
      <c r="U357" s="168"/>
      <c r="V357" s="168"/>
      <c r="W357" s="159">
        <v>18923.32</v>
      </c>
      <c r="X357" s="159">
        <v>18923.32</v>
      </c>
      <c r="Y357" s="160"/>
      <c r="AA357" s="161">
        <v>0</v>
      </c>
      <c r="AB357" s="161">
        <v>155403</v>
      </c>
      <c r="AC357" s="169"/>
      <c r="AD357" s="169"/>
      <c r="AE357" s="169"/>
      <c r="AF357" s="161">
        <v>103884.56</v>
      </c>
      <c r="AG357" s="161">
        <v>103884.56</v>
      </c>
      <c r="AH357" s="163"/>
      <c r="AJ357" s="164">
        <v>0</v>
      </c>
      <c r="AK357" s="164">
        <v>99597</v>
      </c>
      <c r="AL357" s="164"/>
      <c r="AM357" s="165">
        <f>IFERROR(VLOOKUP(A357,[4]rptBudgetaryBudgetCrossOrganiza!$A$384:$O$794,13,FALSE),"0")</f>
        <v>0</v>
      </c>
      <c r="AN357" s="170"/>
      <c r="AO357" s="170"/>
      <c r="AP357" s="171"/>
      <c r="AQ357" s="164"/>
      <c r="AR357" s="166"/>
      <c r="AS357" s="209"/>
      <c r="AT357" s="172"/>
      <c r="AU357" s="173"/>
      <c r="AV357" s="174"/>
      <c r="AW357" s="174"/>
      <c r="AX357" s="174"/>
      <c r="AY357" s="174"/>
      <c r="AZ357" s="174"/>
      <c r="BA357" s="174"/>
      <c r="BB357" s="176"/>
    </row>
    <row r="358" spans="1:54" hidden="1" x14ac:dyDescent="0.25">
      <c r="A358" s="120" t="s">
        <v>1897</v>
      </c>
      <c r="B358" s="177" t="s">
        <v>1493</v>
      </c>
      <c r="C358" s="156" t="str">
        <f t="shared" si="48"/>
        <v>100.11</v>
      </c>
      <c r="D358" s="156" t="str">
        <f t="shared" si="49"/>
        <v>260</v>
      </c>
      <c r="E358" s="157" t="str">
        <f t="shared" si="50"/>
        <v>7000.03</v>
      </c>
      <c r="F358" s="157">
        <f>VLOOKUP(E358,'Projections Cheat Sheet'!$A$3:$B$536,2,FALSE)</f>
        <v>6</v>
      </c>
      <c r="G358" s="157" t="str">
        <f>VLOOKUP(F358,'Projections Cheat Sheet'!$B$8:$C$196,2,FALSE)</f>
        <v>Zero</v>
      </c>
      <c r="H358" s="157" t="s">
        <v>1936</v>
      </c>
      <c r="I358" s="179">
        <f>IFERROR(VLOOKUP(A358,[3]rptBudgetaryBudgetCrossOrganiza!$A$2:$M$411,5,FALSE),"0")</f>
        <v>0</v>
      </c>
      <c r="J358" s="179">
        <f>IFERROR(VLOOKUP(A358,[3]rptBudgetaryBudgetCrossOrganiza!$A$2:$M$411,7,FALSE),"0")</f>
        <v>0</v>
      </c>
      <c r="K358" s="195"/>
      <c r="L358" s="179"/>
      <c r="M358" s="179"/>
      <c r="N358" s="179">
        <f>IFERROR(VLOOKUP(A358,[3]rptBudgetaryBudgetCrossOrganiza!$A$2:$M$411,10,FALSE),"0")</f>
        <v>0</v>
      </c>
      <c r="O358" s="179">
        <v>0</v>
      </c>
      <c r="P358" s="158"/>
      <c r="R358" s="159">
        <v>0</v>
      </c>
      <c r="S358" s="159">
        <v>49000</v>
      </c>
      <c r="T358" s="168"/>
      <c r="U358" s="168"/>
      <c r="V358" s="168"/>
      <c r="W358" s="159">
        <v>48999.79</v>
      </c>
      <c r="X358" s="159">
        <v>48999.79</v>
      </c>
      <c r="Y358" s="160"/>
      <c r="AA358" s="161">
        <v>0</v>
      </c>
      <c r="AB358" s="161">
        <v>0</v>
      </c>
      <c r="AC358" s="169"/>
      <c r="AD358" s="169"/>
      <c r="AE358" s="169"/>
      <c r="AF358" s="161">
        <v>0</v>
      </c>
      <c r="AG358" s="161">
        <v>0</v>
      </c>
      <c r="AH358" s="163"/>
      <c r="AJ358" s="164">
        <v>0</v>
      </c>
      <c r="AK358" s="164">
        <v>0</v>
      </c>
      <c r="AL358" s="164"/>
      <c r="AM358" s="165">
        <f>IFERROR(VLOOKUP(A358,[4]rptBudgetaryBudgetCrossOrganiza!$A$384:$O$794,13,FALSE),"0")</f>
        <v>0</v>
      </c>
      <c r="AN358" s="170"/>
      <c r="AO358" s="170"/>
      <c r="AP358" s="171"/>
      <c r="AQ358" s="164"/>
      <c r="AR358" s="166"/>
      <c r="AS358" s="209"/>
      <c r="AT358" s="172"/>
      <c r="AU358" s="173"/>
      <c r="AV358" s="174"/>
      <c r="AW358" s="174"/>
      <c r="AX358" s="174"/>
      <c r="AY358" s="174"/>
      <c r="AZ358" s="174"/>
      <c r="BA358" s="174"/>
      <c r="BB358" s="176"/>
    </row>
    <row r="359" spans="1:54" hidden="1" x14ac:dyDescent="0.25">
      <c r="A359" s="120" t="s">
        <v>1901</v>
      </c>
      <c r="B359" s="177" t="s">
        <v>1494</v>
      </c>
      <c r="C359" s="156" t="str">
        <f t="shared" si="48"/>
        <v>100.11</v>
      </c>
      <c r="D359" s="156" t="str">
        <f t="shared" si="49"/>
        <v>260</v>
      </c>
      <c r="E359" s="157" t="str">
        <f t="shared" si="50"/>
        <v>7000.04</v>
      </c>
      <c r="F359" s="157">
        <f>VLOOKUP(E359,'Projections Cheat Sheet'!$A$3:$B$536,2,FALSE)</f>
        <v>6</v>
      </c>
      <c r="G359" s="157" t="str">
        <f>VLOOKUP(F359,'Projections Cheat Sheet'!$B$8:$C$196,2,FALSE)</f>
        <v>Zero</v>
      </c>
      <c r="H359" s="157" t="s">
        <v>1936</v>
      </c>
      <c r="I359" s="179">
        <f>IFERROR(VLOOKUP(A359,[3]rptBudgetaryBudgetCrossOrganiza!$A$2:$M$411,5,FALSE),"0")</f>
        <v>0</v>
      </c>
      <c r="J359" s="179">
        <f>IFERROR(VLOOKUP(A359,[3]rptBudgetaryBudgetCrossOrganiza!$A$2:$M$411,7,FALSE),"0")</f>
        <v>26444</v>
      </c>
      <c r="K359" s="195"/>
      <c r="L359" s="179"/>
      <c r="M359" s="179"/>
      <c r="N359" s="179">
        <f>IFERROR(VLOOKUP(A359,[3]rptBudgetaryBudgetCrossOrganiza!$A$2:$M$411,10,FALSE),"0")</f>
        <v>26443.63</v>
      </c>
      <c r="O359" s="179">
        <v>26443.63</v>
      </c>
      <c r="P359" s="158"/>
      <c r="R359" s="159">
        <v>0</v>
      </c>
      <c r="S359" s="159">
        <v>0</v>
      </c>
      <c r="T359" s="168"/>
      <c r="U359" s="168"/>
      <c r="V359" s="168"/>
      <c r="W359" s="159">
        <v>0</v>
      </c>
      <c r="X359" s="159">
        <v>0</v>
      </c>
      <c r="Y359" s="160"/>
      <c r="AA359" s="161">
        <v>0</v>
      </c>
      <c r="AB359" s="161">
        <v>0</v>
      </c>
      <c r="AC359" s="169"/>
      <c r="AD359" s="169"/>
      <c r="AE359" s="169"/>
      <c r="AF359" s="161">
        <v>0</v>
      </c>
      <c r="AG359" s="161">
        <v>0</v>
      </c>
      <c r="AH359" s="163"/>
      <c r="AJ359" s="164">
        <v>0</v>
      </c>
      <c r="AK359" s="164">
        <v>0</v>
      </c>
      <c r="AL359" s="164"/>
      <c r="AM359" s="165">
        <f>IFERROR(VLOOKUP(A359,[4]rptBudgetaryBudgetCrossOrganiza!$A$384:$O$794,13,FALSE),"0")</f>
        <v>0</v>
      </c>
      <c r="AN359" s="170"/>
      <c r="AO359" s="170"/>
      <c r="AP359" s="171"/>
      <c r="AQ359" s="164"/>
      <c r="AR359" s="166"/>
      <c r="AS359" s="209"/>
      <c r="AT359" s="172"/>
      <c r="AU359" s="173"/>
      <c r="AV359" s="174"/>
      <c r="AW359" s="174"/>
      <c r="AX359" s="174"/>
      <c r="AY359" s="174"/>
      <c r="AZ359" s="174"/>
      <c r="BA359" s="174"/>
      <c r="BB359" s="176"/>
    </row>
    <row r="360" spans="1:54" hidden="1" x14ac:dyDescent="0.25">
      <c r="A360" s="120" t="s">
        <v>1903</v>
      </c>
      <c r="B360" s="177" t="s">
        <v>1496</v>
      </c>
      <c r="C360" s="156" t="str">
        <f t="shared" si="48"/>
        <v>100.11</v>
      </c>
      <c r="D360" s="156" t="str">
        <f t="shared" si="49"/>
        <v>260</v>
      </c>
      <c r="E360" s="157" t="str">
        <f t="shared" si="50"/>
        <v>7000.08</v>
      </c>
      <c r="F360" s="157">
        <f>VLOOKUP(E360,'Projections Cheat Sheet'!$A$3:$B$536,2,FALSE)</f>
        <v>6</v>
      </c>
      <c r="G360" s="157" t="str">
        <f>VLOOKUP(F360,'Projections Cheat Sheet'!$B$8:$C$196,2,FALSE)</f>
        <v>Zero</v>
      </c>
      <c r="H360" s="157" t="s">
        <v>1936</v>
      </c>
      <c r="I360" s="179">
        <f>IFERROR(VLOOKUP(A360,[3]rptBudgetaryBudgetCrossOrganiza!$A$2:$M$411,5,FALSE),"0")</f>
        <v>0</v>
      </c>
      <c r="J360" s="179">
        <f>IFERROR(VLOOKUP(A360,[3]rptBudgetaryBudgetCrossOrganiza!$A$2:$M$411,7,FALSE),"0")</f>
        <v>0</v>
      </c>
      <c r="K360" s="195"/>
      <c r="L360" s="179"/>
      <c r="M360" s="179"/>
      <c r="N360" s="179">
        <f>IFERROR(VLOOKUP(A360,[3]rptBudgetaryBudgetCrossOrganiza!$A$2:$M$411,10,FALSE),"0")</f>
        <v>0</v>
      </c>
      <c r="O360" s="179">
        <v>0</v>
      </c>
      <c r="P360" s="158"/>
      <c r="R360" s="159">
        <v>0</v>
      </c>
      <c r="S360" s="159">
        <v>0</v>
      </c>
      <c r="T360" s="168"/>
      <c r="U360" s="168"/>
      <c r="V360" s="168"/>
      <c r="W360" s="159">
        <v>0</v>
      </c>
      <c r="X360" s="159">
        <v>0</v>
      </c>
      <c r="Y360" s="160"/>
      <c r="AA360" s="161">
        <v>0</v>
      </c>
      <c r="AB360" s="161">
        <v>0</v>
      </c>
      <c r="AC360" s="169"/>
      <c r="AD360" s="169"/>
      <c r="AE360" s="169"/>
      <c r="AF360" s="161">
        <v>0</v>
      </c>
      <c r="AG360" s="161">
        <v>0</v>
      </c>
      <c r="AH360" s="163"/>
      <c r="AJ360" s="164">
        <v>0</v>
      </c>
      <c r="AK360" s="164">
        <v>0</v>
      </c>
      <c r="AL360" s="164"/>
      <c r="AM360" s="165">
        <f>IFERROR(VLOOKUP(A360,[4]rptBudgetaryBudgetCrossOrganiza!$A$384:$O$794,13,FALSE),"0")</f>
        <v>0</v>
      </c>
      <c r="AN360" s="170"/>
      <c r="AO360" s="170"/>
      <c r="AP360" s="171"/>
      <c r="AQ360" s="164"/>
      <c r="AR360" s="166"/>
      <c r="AS360" s="209"/>
      <c r="AT360" s="172"/>
      <c r="AU360" s="173"/>
      <c r="AV360" s="174"/>
      <c r="AW360" s="174"/>
      <c r="AX360" s="174"/>
      <c r="AY360" s="174"/>
      <c r="AZ360" s="174"/>
      <c r="BA360" s="174"/>
      <c r="BB360" s="176"/>
    </row>
    <row r="361" spans="1:54" hidden="1" x14ac:dyDescent="0.25">
      <c r="A361" s="120" t="s">
        <v>1906</v>
      </c>
      <c r="B361" s="177" t="s">
        <v>1498</v>
      </c>
      <c r="C361" s="156" t="str">
        <f t="shared" si="48"/>
        <v>100.11</v>
      </c>
      <c r="D361" s="156" t="str">
        <f t="shared" si="49"/>
        <v>260</v>
      </c>
      <c r="E361" s="157" t="str">
        <f t="shared" si="50"/>
        <v>7000.99</v>
      </c>
      <c r="F361" s="157">
        <f>VLOOKUP(E361,'Projections Cheat Sheet'!$A$3:$B$536,2,FALSE)</f>
        <v>6</v>
      </c>
      <c r="G361" s="157" t="str">
        <f>VLOOKUP(F361,'Projections Cheat Sheet'!$B$8:$C$196,2,FALSE)</f>
        <v>Zero</v>
      </c>
      <c r="H361" s="157" t="s">
        <v>1936</v>
      </c>
      <c r="I361" s="179">
        <f>IFERROR(VLOOKUP(A361,[3]rptBudgetaryBudgetCrossOrganiza!$A$2:$M$411,5,FALSE),"0")</f>
        <v>0</v>
      </c>
      <c r="J361" s="179">
        <f>IFERROR(VLOOKUP(A361,[3]rptBudgetaryBudgetCrossOrganiza!$A$2:$M$411,7,FALSE),"0")</f>
        <v>0</v>
      </c>
      <c r="K361" s="195"/>
      <c r="L361" s="179"/>
      <c r="M361" s="179"/>
      <c r="N361" s="179">
        <f>IFERROR(VLOOKUP(A361,[3]rptBudgetaryBudgetCrossOrganiza!$A$2:$M$411,10,FALSE),"0")</f>
        <v>0</v>
      </c>
      <c r="O361" s="179">
        <v>0</v>
      </c>
      <c r="P361" s="158"/>
      <c r="R361" s="159">
        <v>86500</v>
      </c>
      <c r="S361" s="159">
        <v>0</v>
      </c>
      <c r="T361" s="168"/>
      <c r="U361" s="168"/>
      <c r="V361" s="168"/>
      <c r="W361" s="159">
        <v>0</v>
      </c>
      <c r="X361" s="159">
        <v>0</v>
      </c>
      <c r="Y361" s="160"/>
      <c r="AA361" s="161">
        <v>9895</v>
      </c>
      <c r="AB361" s="161">
        <v>0</v>
      </c>
      <c r="AC361" s="169"/>
      <c r="AD361" s="169"/>
      <c r="AE361" s="169"/>
      <c r="AF361" s="161">
        <v>0</v>
      </c>
      <c r="AG361" s="161">
        <v>0</v>
      </c>
      <c r="AH361" s="163"/>
      <c r="AJ361" s="164">
        <v>9895</v>
      </c>
      <c r="AK361" s="164">
        <v>9895</v>
      </c>
      <c r="AL361" s="164"/>
      <c r="AM361" s="165">
        <f>IFERROR(VLOOKUP(A361,[4]rptBudgetaryBudgetCrossOrganiza!$A$384:$O$794,13,FALSE),"0")</f>
        <v>0</v>
      </c>
      <c r="AN361" s="170"/>
      <c r="AO361" s="170"/>
      <c r="AP361" s="171"/>
      <c r="AQ361" s="164"/>
      <c r="AR361" s="166"/>
      <c r="AS361" s="209"/>
      <c r="AT361" s="172"/>
      <c r="AU361" s="173"/>
      <c r="AV361" s="174"/>
      <c r="AW361" s="174"/>
      <c r="AX361" s="174"/>
      <c r="AY361" s="174"/>
      <c r="AZ361" s="174"/>
      <c r="BA361" s="174"/>
      <c r="BB361" s="176"/>
    </row>
    <row r="362" spans="1:54" x14ac:dyDescent="0.25">
      <c r="A362" s="120" t="s">
        <v>1509</v>
      </c>
      <c r="B362" s="167" t="s">
        <v>280</v>
      </c>
      <c r="C362" s="156" t="str">
        <f t="shared" si="48"/>
        <v>100.11</v>
      </c>
      <c r="D362" s="156" t="str">
        <f t="shared" si="49"/>
        <v>270</v>
      </c>
      <c r="E362" s="157" t="str">
        <f t="shared" si="50"/>
        <v>5000.01</v>
      </c>
      <c r="F362" s="157">
        <f>VLOOKUP(E362,'Projections Cheat Sheet'!$A$3:$B$536,2,FALSE)</f>
        <v>1</v>
      </c>
      <c r="G362" s="157" t="str">
        <f>VLOOKUP(F362,'Projections Cheat Sheet'!$B$8:$C$196,2,FALSE)</f>
        <v>salary</v>
      </c>
      <c r="H362" s="157" t="s">
        <v>1938</v>
      </c>
      <c r="I362" s="179">
        <f>IFERROR(VLOOKUP(A362,[3]rptBudgetaryBudgetCrossOrganiza!$A$2:$M$411,5,FALSE),"0")</f>
        <v>172580</v>
      </c>
      <c r="J362" s="179">
        <f>IFERROR(VLOOKUP(A362,[3]rptBudgetaryBudgetCrossOrganiza!$A$2:$M$411,7,FALSE),"0")</f>
        <v>172580</v>
      </c>
      <c r="K362" s="195"/>
      <c r="L362" s="179"/>
      <c r="M362" s="179"/>
      <c r="N362" s="179">
        <f>IFERROR(VLOOKUP(A362,[3]rptBudgetaryBudgetCrossOrganiza!$A$2:$M$411,10,FALSE),"0")</f>
        <v>136261.14000000001</v>
      </c>
      <c r="O362" s="179">
        <v>136261.14000000001</v>
      </c>
      <c r="P362" s="158">
        <f t="shared" ref="P362:P367" si="51">O362-J362</f>
        <v>-36318.859999999986</v>
      </c>
      <c r="R362" s="159">
        <v>175215</v>
      </c>
      <c r="S362" s="159">
        <v>178200</v>
      </c>
      <c r="T362" s="168"/>
      <c r="U362" s="168"/>
      <c r="V362" s="168"/>
      <c r="W362" s="159">
        <v>175730.18</v>
      </c>
      <c r="X362" s="159">
        <v>175730.18</v>
      </c>
      <c r="Y362" s="160">
        <f t="shared" ref="Y362:Y367" si="52">X362-S362</f>
        <v>-2469.820000000007</v>
      </c>
      <c r="AA362" s="161">
        <v>193460</v>
      </c>
      <c r="AB362" s="161">
        <v>224265</v>
      </c>
      <c r="AC362" s="169"/>
      <c r="AD362" s="169"/>
      <c r="AE362" s="169"/>
      <c r="AF362" s="161">
        <v>211551.28</v>
      </c>
      <c r="AG362" s="161">
        <v>211551.28</v>
      </c>
      <c r="AH362" s="163">
        <f t="shared" ref="AH362:AH367" si="53">AG362-AB362</f>
        <v>-12713.720000000001</v>
      </c>
      <c r="AJ362" s="164">
        <v>199264</v>
      </c>
      <c r="AK362" s="164">
        <v>199264</v>
      </c>
      <c r="AL362" s="164"/>
      <c r="AM362" s="165">
        <f>IFERROR(VLOOKUP(A362,[4]rptBudgetaryBudgetCrossOrganiza!$A$384:$O$794,13,FALSE),"0")</f>
        <v>52015.69</v>
      </c>
      <c r="AN362" s="170"/>
      <c r="AO362" s="170"/>
      <c r="AP362" s="171"/>
      <c r="AQ362" s="164"/>
      <c r="AR362" s="166">
        <f t="shared" ref="AR362:AR367" si="54">AQ362-AK362</f>
        <v>-199264</v>
      </c>
      <c r="AS362" s="205"/>
      <c r="AT362" s="172"/>
      <c r="AU362" s="173">
        <f>IFERROR(VLOOKUP(A362,#REF!,36,FALSE),0)</f>
        <v>0</v>
      </c>
      <c r="AV362" s="174"/>
      <c r="AW362" s="174"/>
      <c r="AX362" s="174"/>
      <c r="AY362" s="174"/>
      <c r="AZ362" s="174"/>
      <c r="BA362" s="174"/>
      <c r="BB362" s="176">
        <f t="shared" ref="BB362:BB367" si="55">BA362-AV362</f>
        <v>0</v>
      </c>
    </row>
    <row r="363" spans="1:54" x14ac:dyDescent="0.25">
      <c r="A363" s="120" t="s">
        <v>1517</v>
      </c>
      <c r="B363" s="167" t="s">
        <v>281</v>
      </c>
      <c r="C363" s="156" t="str">
        <f t="shared" si="48"/>
        <v>100.11</v>
      </c>
      <c r="D363" s="156" t="str">
        <f t="shared" si="49"/>
        <v>270</v>
      </c>
      <c r="E363" s="157" t="str">
        <f t="shared" si="50"/>
        <v>5000.02</v>
      </c>
      <c r="F363" s="157">
        <f>VLOOKUP(E363,'Projections Cheat Sheet'!$A$3:$B$536,2,FALSE)</f>
        <v>1</v>
      </c>
      <c r="G363" s="157" t="str">
        <f>VLOOKUP(F363,'Projections Cheat Sheet'!$B$8:$C$196,2,FALSE)</f>
        <v>salary</v>
      </c>
      <c r="H363" s="157" t="s">
        <v>1938</v>
      </c>
      <c r="I363" s="179">
        <f>IFERROR(VLOOKUP(A363,[3]rptBudgetaryBudgetCrossOrganiza!$A$2:$M$411,5,FALSE),"0")</f>
        <v>25100</v>
      </c>
      <c r="J363" s="179">
        <f>IFERROR(VLOOKUP(A363,[3]rptBudgetaryBudgetCrossOrganiza!$A$2:$M$411,7,FALSE),"0")</f>
        <v>25100</v>
      </c>
      <c r="K363" s="195"/>
      <c r="L363" s="179"/>
      <c r="M363" s="179"/>
      <c r="N363" s="179">
        <f>IFERROR(VLOOKUP(A363,[3]rptBudgetaryBudgetCrossOrganiza!$A$2:$M$411,10,FALSE),"0")</f>
        <v>33944.99</v>
      </c>
      <c r="O363" s="179">
        <v>33944.99</v>
      </c>
      <c r="P363" s="158">
        <f t="shared" si="51"/>
        <v>8844.989999999998</v>
      </c>
      <c r="R363" s="159">
        <v>39515</v>
      </c>
      <c r="S363" s="159">
        <v>39515</v>
      </c>
      <c r="T363" s="168"/>
      <c r="U363" s="168"/>
      <c r="V363" s="168"/>
      <c r="W363" s="159">
        <v>32249.34</v>
      </c>
      <c r="X363" s="159">
        <v>32249.34</v>
      </c>
      <c r="Y363" s="160">
        <f t="shared" si="52"/>
        <v>-7265.66</v>
      </c>
      <c r="AA363" s="161">
        <v>39515</v>
      </c>
      <c r="AB363" s="161">
        <v>39515</v>
      </c>
      <c r="AC363" s="169"/>
      <c r="AD363" s="169"/>
      <c r="AE363" s="169"/>
      <c r="AF363" s="161">
        <v>27462.86</v>
      </c>
      <c r="AG363" s="161">
        <v>27462.86</v>
      </c>
      <c r="AH363" s="163">
        <f t="shared" si="53"/>
        <v>-12052.14</v>
      </c>
      <c r="AJ363" s="164">
        <v>39515</v>
      </c>
      <c r="AK363" s="164">
        <v>39515</v>
      </c>
      <c r="AL363" s="164"/>
      <c r="AM363" s="165">
        <f>IFERROR(VLOOKUP(A363,[4]rptBudgetaryBudgetCrossOrganiza!$A$384:$O$794,13,FALSE),"0")</f>
        <v>5000.24</v>
      </c>
      <c r="AN363" s="170"/>
      <c r="AO363" s="170"/>
      <c r="AP363" s="171"/>
      <c r="AQ363" s="164"/>
      <c r="AR363" s="166">
        <f t="shared" si="54"/>
        <v>-39515</v>
      </c>
      <c r="AS363" s="205"/>
      <c r="AT363" s="172"/>
      <c r="AU363" s="173">
        <f>IFERROR(VLOOKUP(A363,#REF!,36,FALSE),0)</f>
        <v>0</v>
      </c>
      <c r="AV363" s="174"/>
      <c r="AW363" s="174"/>
      <c r="AX363" s="174"/>
      <c r="AY363" s="174"/>
      <c r="AZ363" s="174"/>
      <c r="BA363" s="174"/>
      <c r="BB363" s="176">
        <f t="shared" si="55"/>
        <v>0</v>
      </c>
    </row>
    <row r="364" spans="1:54" x14ac:dyDescent="0.25">
      <c r="A364" s="120" t="s">
        <v>1525</v>
      </c>
      <c r="B364" s="167" t="s">
        <v>1404</v>
      </c>
      <c r="C364" s="156" t="str">
        <f t="shared" si="48"/>
        <v>100.11</v>
      </c>
      <c r="D364" s="156" t="str">
        <f t="shared" si="49"/>
        <v>270</v>
      </c>
      <c r="E364" s="157" t="str">
        <f t="shared" si="50"/>
        <v>5000.03</v>
      </c>
      <c r="F364" s="157">
        <f>VLOOKUP(E364,'Projections Cheat Sheet'!$A$3:$B$536,2,FALSE)</f>
        <v>1</v>
      </c>
      <c r="G364" s="157" t="str">
        <f>VLOOKUP(F364,'Projections Cheat Sheet'!$B$8:$C$196,2,FALSE)</f>
        <v>salary</v>
      </c>
      <c r="H364" s="157" t="s">
        <v>1938</v>
      </c>
      <c r="I364" s="179">
        <f>IFERROR(VLOOKUP(A364,[3]rptBudgetaryBudgetCrossOrganiza!$A$2:$M$411,5,FALSE),"0")</f>
        <v>5725</v>
      </c>
      <c r="J364" s="179">
        <f>IFERROR(VLOOKUP(A364,[3]rptBudgetaryBudgetCrossOrganiza!$A$2:$M$411,7,FALSE),"0")</f>
        <v>5725</v>
      </c>
      <c r="K364" s="195"/>
      <c r="L364" s="179"/>
      <c r="M364" s="179"/>
      <c r="N364" s="179">
        <f>IFERROR(VLOOKUP(A364,[3]rptBudgetaryBudgetCrossOrganiza!$A$2:$M$411,10,FALSE),"0")</f>
        <v>9068.65</v>
      </c>
      <c r="O364" s="179">
        <v>9068.65</v>
      </c>
      <c r="P364" s="158">
        <f t="shared" si="51"/>
        <v>3343.6499999999996</v>
      </c>
      <c r="R364" s="159">
        <v>5840</v>
      </c>
      <c r="S364" s="159">
        <v>5840</v>
      </c>
      <c r="T364" s="168"/>
      <c r="U364" s="168"/>
      <c r="V364" s="168"/>
      <c r="W364" s="159">
        <v>6964.39</v>
      </c>
      <c r="X364" s="159">
        <v>6964.39</v>
      </c>
      <c r="Y364" s="160">
        <f t="shared" si="52"/>
        <v>1124.3900000000003</v>
      </c>
      <c r="AA364" s="161">
        <v>6000</v>
      </c>
      <c r="AB364" s="161">
        <v>6000</v>
      </c>
      <c r="AC364" s="169"/>
      <c r="AD364" s="169"/>
      <c r="AE364" s="169"/>
      <c r="AF364" s="161">
        <v>5907.27</v>
      </c>
      <c r="AG364" s="161">
        <v>5907.27</v>
      </c>
      <c r="AH364" s="163">
        <f t="shared" si="53"/>
        <v>-92.729999999999563</v>
      </c>
      <c r="AJ364" s="164">
        <v>6180</v>
      </c>
      <c r="AK364" s="164">
        <v>6180</v>
      </c>
      <c r="AL364" s="164"/>
      <c r="AM364" s="165">
        <f>IFERROR(VLOOKUP(A364,[4]rptBudgetaryBudgetCrossOrganiza!$A$384:$O$794,13,FALSE),"0")</f>
        <v>637.37</v>
      </c>
      <c r="AN364" s="170"/>
      <c r="AO364" s="170"/>
      <c r="AP364" s="171"/>
      <c r="AQ364" s="164"/>
      <c r="AR364" s="166">
        <f t="shared" si="54"/>
        <v>-6180</v>
      </c>
      <c r="AS364" s="205"/>
      <c r="AT364" s="172"/>
      <c r="AU364" s="173">
        <f>IFERROR(VLOOKUP(A364,#REF!,36,FALSE),0)</f>
        <v>0</v>
      </c>
      <c r="AV364" s="174"/>
      <c r="AW364" s="174"/>
      <c r="AX364" s="174"/>
      <c r="AY364" s="174"/>
      <c r="AZ364" s="174"/>
      <c r="BA364" s="174"/>
      <c r="BB364" s="176">
        <f t="shared" si="55"/>
        <v>0</v>
      </c>
    </row>
    <row r="365" spans="1:54" x14ac:dyDescent="0.25">
      <c r="A365" s="120" t="s">
        <v>1533</v>
      </c>
      <c r="B365" s="167" t="s">
        <v>1405</v>
      </c>
      <c r="C365" s="156" t="str">
        <f t="shared" si="48"/>
        <v>100.11</v>
      </c>
      <c r="D365" s="156" t="str">
        <f t="shared" si="49"/>
        <v>270</v>
      </c>
      <c r="E365" s="157" t="str">
        <f t="shared" si="50"/>
        <v>5000.04</v>
      </c>
      <c r="F365" s="157">
        <f>VLOOKUP(E365,'Projections Cheat Sheet'!$A$3:$B$536,2,FALSE)</f>
        <v>1</v>
      </c>
      <c r="G365" s="157" t="str">
        <f>VLOOKUP(F365,'Projections Cheat Sheet'!$B$8:$C$196,2,FALSE)</f>
        <v>salary</v>
      </c>
      <c r="H365" s="157" t="s">
        <v>1938</v>
      </c>
      <c r="I365" s="179">
        <f>IFERROR(VLOOKUP(A365,[3]rptBudgetaryBudgetCrossOrganiza!$A$2:$M$411,5,FALSE),"0")</f>
        <v>725</v>
      </c>
      <c r="J365" s="179">
        <f>IFERROR(VLOOKUP(A365,[3]rptBudgetaryBudgetCrossOrganiza!$A$2:$M$411,7,FALSE),"0")</f>
        <v>725</v>
      </c>
      <c r="K365" s="195"/>
      <c r="L365" s="179"/>
      <c r="M365" s="179"/>
      <c r="N365" s="179">
        <f>IFERROR(VLOOKUP(A365,[3]rptBudgetaryBudgetCrossOrganiza!$A$2:$M$411,10,FALSE),"0")</f>
        <v>156.57</v>
      </c>
      <c r="O365" s="179">
        <v>156.57</v>
      </c>
      <c r="P365" s="158">
        <f t="shared" si="51"/>
        <v>-568.43000000000006</v>
      </c>
      <c r="R365" s="159">
        <v>725</v>
      </c>
      <c r="S365" s="159">
        <v>725</v>
      </c>
      <c r="T365" s="168"/>
      <c r="U365" s="168"/>
      <c r="V365" s="168"/>
      <c r="W365" s="159">
        <v>526.4</v>
      </c>
      <c r="X365" s="159">
        <v>526.4</v>
      </c>
      <c r="Y365" s="160">
        <f t="shared" si="52"/>
        <v>-198.60000000000002</v>
      </c>
      <c r="AA365" s="161">
        <v>750</v>
      </c>
      <c r="AB365" s="161">
        <v>750</v>
      </c>
      <c r="AC365" s="169"/>
      <c r="AD365" s="169"/>
      <c r="AE365" s="169"/>
      <c r="AF365" s="161">
        <v>722.73</v>
      </c>
      <c r="AG365" s="161">
        <v>722.73</v>
      </c>
      <c r="AH365" s="163">
        <f t="shared" si="53"/>
        <v>-27.269999999999982</v>
      </c>
      <c r="AJ365" s="164">
        <v>750</v>
      </c>
      <c r="AK365" s="164">
        <v>750</v>
      </c>
      <c r="AL365" s="164"/>
      <c r="AM365" s="165">
        <f>IFERROR(VLOOKUP(A365,[4]rptBudgetaryBudgetCrossOrganiza!$A$384:$O$794,13,FALSE),"0")</f>
        <v>0</v>
      </c>
      <c r="AN365" s="170"/>
      <c r="AO365" s="170"/>
      <c r="AP365" s="171"/>
      <c r="AQ365" s="164"/>
      <c r="AR365" s="166">
        <f t="shared" si="54"/>
        <v>-750</v>
      </c>
      <c r="AS365" s="205"/>
      <c r="AT365" s="172"/>
      <c r="AU365" s="173">
        <f>IFERROR(VLOOKUP(A365,#REF!,36,FALSE),0)</f>
        <v>0</v>
      </c>
      <c r="AV365" s="174"/>
      <c r="AW365" s="174"/>
      <c r="AX365" s="174"/>
      <c r="AY365" s="174"/>
      <c r="AZ365" s="174"/>
      <c r="BA365" s="174"/>
      <c r="BB365" s="176">
        <f t="shared" si="55"/>
        <v>0</v>
      </c>
    </row>
    <row r="366" spans="1:54" x14ac:dyDescent="0.25">
      <c r="A366" s="120" t="s">
        <v>1540</v>
      </c>
      <c r="B366" s="167" t="s">
        <v>1406</v>
      </c>
      <c r="C366" s="156" t="str">
        <f t="shared" si="48"/>
        <v>100.11</v>
      </c>
      <c r="D366" s="156" t="str">
        <f t="shared" si="49"/>
        <v>270</v>
      </c>
      <c r="E366" s="157" t="str">
        <f t="shared" si="50"/>
        <v>5000.06</v>
      </c>
      <c r="F366" s="157">
        <f>VLOOKUP(E366,'Projections Cheat Sheet'!$A$3:$B$536,2,FALSE)</f>
        <v>1</v>
      </c>
      <c r="G366" s="157" t="str">
        <f>VLOOKUP(F366,'Projections Cheat Sheet'!$B$8:$C$196,2,FALSE)</f>
        <v>salary</v>
      </c>
      <c r="H366" s="157" t="s">
        <v>1938</v>
      </c>
      <c r="I366" s="179">
        <f>IFERROR(VLOOKUP(A366,[3]rptBudgetaryBudgetCrossOrganiza!$A$2:$M$411,5,FALSE),"0")</f>
        <v>0</v>
      </c>
      <c r="J366" s="179">
        <f>IFERROR(VLOOKUP(A366,[3]rptBudgetaryBudgetCrossOrganiza!$A$2:$M$411,7,FALSE),"0")</f>
        <v>0</v>
      </c>
      <c r="K366" s="195"/>
      <c r="L366" s="179"/>
      <c r="M366" s="179"/>
      <c r="N366" s="179">
        <f>IFERROR(VLOOKUP(A366,[3]rptBudgetaryBudgetCrossOrganiza!$A$2:$M$411,10,FALSE),"0")</f>
        <v>0</v>
      </c>
      <c r="O366" s="179">
        <v>0</v>
      </c>
      <c r="P366" s="158">
        <f t="shared" si="51"/>
        <v>0</v>
      </c>
      <c r="R366" s="159">
        <v>0</v>
      </c>
      <c r="S366" s="159">
        <v>0</v>
      </c>
      <c r="T366" s="168"/>
      <c r="U366" s="168"/>
      <c r="V366" s="168"/>
      <c r="W366" s="159">
        <v>0</v>
      </c>
      <c r="X366" s="159">
        <v>0</v>
      </c>
      <c r="Y366" s="160">
        <f t="shared" si="52"/>
        <v>0</v>
      </c>
      <c r="AA366" s="161">
        <v>0</v>
      </c>
      <c r="AB366" s="161">
        <v>0</v>
      </c>
      <c r="AC366" s="169"/>
      <c r="AD366" s="169"/>
      <c r="AE366" s="169"/>
      <c r="AF366" s="161">
        <v>0</v>
      </c>
      <c r="AG366" s="161">
        <v>0</v>
      </c>
      <c r="AH366" s="163">
        <f t="shared" si="53"/>
        <v>0</v>
      </c>
      <c r="AJ366" s="164">
        <v>0</v>
      </c>
      <c r="AK366" s="164">
        <v>0</v>
      </c>
      <c r="AL366" s="164"/>
      <c r="AM366" s="165">
        <f>IFERROR(VLOOKUP(A366,[4]rptBudgetaryBudgetCrossOrganiza!$A$384:$O$794,13,FALSE),"0")</f>
        <v>0</v>
      </c>
      <c r="AN366" s="170"/>
      <c r="AO366" s="170"/>
      <c r="AP366" s="171"/>
      <c r="AQ366" s="164"/>
      <c r="AR366" s="166">
        <f t="shared" si="54"/>
        <v>0</v>
      </c>
      <c r="AS366" s="205"/>
      <c r="AT366" s="172"/>
      <c r="AU366" s="173">
        <f>IFERROR(VLOOKUP(A366,#REF!,36,FALSE),0)</f>
        <v>0</v>
      </c>
      <c r="AV366" s="174"/>
      <c r="AW366" s="174"/>
      <c r="AX366" s="174"/>
      <c r="AY366" s="174"/>
      <c r="AZ366" s="174"/>
      <c r="BA366" s="174"/>
      <c r="BB366" s="176">
        <f t="shared" si="55"/>
        <v>0</v>
      </c>
    </row>
    <row r="367" spans="1:54" x14ac:dyDescent="0.25">
      <c r="A367" s="120" t="s">
        <v>1554</v>
      </c>
      <c r="B367" s="167" t="s">
        <v>1388</v>
      </c>
      <c r="C367" s="156" t="str">
        <f t="shared" si="48"/>
        <v>100.11</v>
      </c>
      <c r="D367" s="156" t="str">
        <f t="shared" si="49"/>
        <v>270</v>
      </c>
      <c r="E367" s="157" t="str">
        <f t="shared" si="50"/>
        <v>5000.08</v>
      </c>
      <c r="F367" s="157">
        <f>VLOOKUP(E367,'Projections Cheat Sheet'!$A$3:$B$536,2,FALSE)</f>
        <v>1</v>
      </c>
      <c r="G367" s="157" t="str">
        <f>VLOOKUP(F367,'Projections Cheat Sheet'!$B$8:$C$196,2,FALSE)</f>
        <v>salary</v>
      </c>
      <c r="H367" s="157" t="s">
        <v>1938</v>
      </c>
      <c r="I367" s="179">
        <f>IFERROR(VLOOKUP(A367,[3]rptBudgetaryBudgetCrossOrganiza!$A$2:$M$411,5,FALSE),"0")</f>
        <v>0</v>
      </c>
      <c r="J367" s="179">
        <f>IFERROR(VLOOKUP(A367,[3]rptBudgetaryBudgetCrossOrganiza!$A$2:$M$411,7,FALSE),"0")</f>
        <v>0</v>
      </c>
      <c r="K367" s="195"/>
      <c r="L367" s="179"/>
      <c r="M367" s="179"/>
      <c r="N367" s="179">
        <f>IFERROR(VLOOKUP(A367,[3]rptBudgetaryBudgetCrossOrganiza!$A$2:$M$411,10,FALSE),"0")</f>
        <v>0</v>
      </c>
      <c r="O367" s="179">
        <v>0</v>
      </c>
      <c r="P367" s="158">
        <f t="shared" si="51"/>
        <v>0</v>
      </c>
      <c r="R367" s="159">
        <v>0</v>
      </c>
      <c r="S367" s="159">
        <v>0</v>
      </c>
      <c r="T367" s="168"/>
      <c r="U367" s="168"/>
      <c r="V367" s="168"/>
      <c r="W367" s="159">
        <v>0</v>
      </c>
      <c r="X367" s="159">
        <v>0</v>
      </c>
      <c r="Y367" s="160">
        <f t="shared" si="52"/>
        <v>0</v>
      </c>
      <c r="AA367" s="161">
        <v>0</v>
      </c>
      <c r="AB367" s="161">
        <v>0</v>
      </c>
      <c r="AC367" s="169"/>
      <c r="AD367" s="169"/>
      <c r="AE367" s="169"/>
      <c r="AF367" s="161">
        <v>0</v>
      </c>
      <c r="AG367" s="161">
        <v>0</v>
      </c>
      <c r="AH367" s="163">
        <f t="shared" si="53"/>
        <v>0</v>
      </c>
      <c r="AJ367" s="164">
        <v>0</v>
      </c>
      <c r="AK367" s="164">
        <v>0</v>
      </c>
      <c r="AL367" s="164"/>
      <c r="AM367" s="165">
        <f>IFERROR(VLOOKUP(A367,[4]rptBudgetaryBudgetCrossOrganiza!$A$384:$O$794,13,FALSE),"0")</f>
        <v>0</v>
      </c>
      <c r="AN367" s="170"/>
      <c r="AO367" s="170"/>
      <c r="AP367" s="171"/>
      <c r="AQ367" s="164"/>
      <c r="AR367" s="166">
        <f t="shared" si="54"/>
        <v>0</v>
      </c>
      <c r="AS367" s="205"/>
      <c r="AT367" s="172"/>
      <c r="AU367" s="173">
        <f>IFERROR(VLOOKUP(A367,#REF!,36,FALSE),0)</f>
        <v>0</v>
      </c>
      <c r="AV367" s="174"/>
      <c r="AW367" s="174"/>
      <c r="AX367" s="174"/>
      <c r="AY367" s="174"/>
      <c r="AZ367" s="174"/>
      <c r="BA367" s="174"/>
      <c r="BB367" s="176">
        <f t="shared" si="55"/>
        <v>0</v>
      </c>
    </row>
    <row r="368" spans="1:54" x14ac:dyDescent="0.25">
      <c r="A368" s="120" t="s">
        <v>1564</v>
      </c>
      <c r="B368" s="167" t="s">
        <v>1409</v>
      </c>
      <c r="C368" s="156" t="str">
        <f t="shared" si="48"/>
        <v>100.11</v>
      </c>
      <c r="D368" s="156" t="str">
        <f t="shared" si="49"/>
        <v>270</v>
      </c>
      <c r="E368" s="157" t="str">
        <f t="shared" si="50"/>
        <v>5000.10</v>
      </c>
      <c r="F368" s="157">
        <f>VLOOKUP(E368,'Projections Cheat Sheet'!$A$3:$B$536,2,FALSE)</f>
        <v>1</v>
      </c>
      <c r="G368" s="157" t="str">
        <f>VLOOKUP(F368,'Projections Cheat Sheet'!$B$8:$C$196,2,FALSE)</f>
        <v>salary</v>
      </c>
      <c r="H368" s="157" t="s">
        <v>1938</v>
      </c>
      <c r="I368" s="179">
        <f>IFERROR(VLOOKUP(A368,[3]rptBudgetaryBudgetCrossOrganiza!$A$2:$M$411,5,FALSE),"0")</f>
        <v>0</v>
      </c>
      <c r="J368" s="179">
        <f>IFERROR(VLOOKUP(A368,[3]rptBudgetaryBudgetCrossOrganiza!$A$2:$M$411,7,FALSE),"0")</f>
        <v>0</v>
      </c>
      <c r="K368" s="195"/>
      <c r="L368" s="179"/>
      <c r="M368" s="179"/>
      <c r="N368" s="179">
        <f>IFERROR(VLOOKUP(A368,[3]rptBudgetaryBudgetCrossOrganiza!$A$2:$M$411,10,FALSE),"0")</f>
        <v>0</v>
      </c>
      <c r="O368" s="179">
        <v>0</v>
      </c>
      <c r="P368" s="158"/>
      <c r="R368" s="159">
        <v>0</v>
      </c>
      <c r="S368" s="159">
        <v>0</v>
      </c>
      <c r="T368" s="168"/>
      <c r="U368" s="168"/>
      <c r="V368" s="168"/>
      <c r="W368" s="159">
        <v>0</v>
      </c>
      <c r="X368" s="159">
        <v>0</v>
      </c>
      <c r="Y368" s="160"/>
      <c r="AA368" s="161">
        <v>0</v>
      </c>
      <c r="AB368" s="161">
        <v>0</v>
      </c>
      <c r="AC368" s="169"/>
      <c r="AD368" s="169"/>
      <c r="AE368" s="169"/>
      <c r="AF368" s="161">
        <v>0</v>
      </c>
      <c r="AG368" s="161">
        <v>0</v>
      </c>
      <c r="AH368" s="163"/>
      <c r="AJ368" s="164">
        <v>0</v>
      </c>
      <c r="AK368" s="164">
        <v>0</v>
      </c>
      <c r="AL368" s="164"/>
      <c r="AM368" s="165">
        <f>IFERROR(VLOOKUP(A368,[4]rptBudgetaryBudgetCrossOrganiza!$A$384:$O$794,13,FALSE),"0")</f>
        <v>0</v>
      </c>
      <c r="AN368" s="170"/>
      <c r="AO368" s="170"/>
      <c r="AP368" s="171"/>
      <c r="AQ368" s="164"/>
      <c r="AR368" s="166"/>
      <c r="AS368" s="205"/>
      <c r="AT368" s="172"/>
      <c r="AU368" s="173"/>
      <c r="AV368" s="174"/>
      <c r="AW368" s="174"/>
      <c r="AX368" s="174"/>
      <c r="AY368" s="174"/>
      <c r="AZ368" s="174"/>
      <c r="BA368" s="174"/>
      <c r="BB368" s="176"/>
    </row>
    <row r="369" spans="1:54" x14ac:dyDescent="0.25">
      <c r="A369" s="120" t="s">
        <v>1572</v>
      </c>
      <c r="B369" s="177" t="s">
        <v>1410</v>
      </c>
      <c r="C369" s="156" t="str">
        <f t="shared" si="48"/>
        <v>100.11</v>
      </c>
      <c r="D369" s="156" t="str">
        <f t="shared" si="49"/>
        <v>270</v>
      </c>
      <c r="E369" s="157" t="str">
        <f t="shared" si="50"/>
        <v>5000.11</v>
      </c>
      <c r="F369" s="157">
        <f>VLOOKUP(E369,'Projections Cheat Sheet'!$A$3:$B$536,2,FALSE)</f>
        <v>1</v>
      </c>
      <c r="G369" s="157" t="str">
        <f>VLOOKUP(F369,'Projections Cheat Sheet'!$B$8:$C$196,2,FALSE)</f>
        <v>salary</v>
      </c>
      <c r="H369" s="157" t="s">
        <v>1938</v>
      </c>
      <c r="I369" s="179">
        <f>IFERROR(VLOOKUP(A369,[3]rptBudgetaryBudgetCrossOrganiza!$A$2:$M$411,5,FALSE),"0")</f>
        <v>0</v>
      </c>
      <c r="J369" s="179">
        <f>IFERROR(VLOOKUP(A369,[3]rptBudgetaryBudgetCrossOrganiza!$A$2:$M$411,7,FALSE),"0")</f>
        <v>0</v>
      </c>
      <c r="K369" s="195"/>
      <c r="L369" s="179"/>
      <c r="M369" s="179"/>
      <c r="N369" s="179">
        <f>IFERROR(VLOOKUP(A369,[3]rptBudgetaryBudgetCrossOrganiza!$A$2:$M$411,10,FALSE),"0")</f>
        <v>0</v>
      </c>
      <c r="O369" s="179">
        <v>0</v>
      </c>
      <c r="P369" s="158"/>
      <c r="R369" s="159">
        <v>0</v>
      </c>
      <c r="S369" s="159">
        <v>0</v>
      </c>
      <c r="T369" s="168"/>
      <c r="U369" s="168"/>
      <c r="V369" s="168"/>
      <c r="W369" s="159">
        <v>0</v>
      </c>
      <c r="X369" s="159">
        <v>0</v>
      </c>
      <c r="Y369" s="160"/>
      <c r="AA369" s="161">
        <v>0</v>
      </c>
      <c r="AB369" s="161">
        <v>0</v>
      </c>
      <c r="AC369" s="169"/>
      <c r="AD369" s="169"/>
      <c r="AE369" s="169"/>
      <c r="AF369" s="161">
        <v>0</v>
      </c>
      <c r="AG369" s="161">
        <v>0</v>
      </c>
      <c r="AH369" s="163"/>
      <c r="AJ369" s="164">
        <v>0</v>
      </c>
      <c r="AK369" s="164">
        <v>0</v>
      </c>
      <c r="AL369" s="164"/>
      <c r="AM369" s="165">
        <f>IFERROR(VLOOKUP(A369,[4]rptBudgetaryBudgetCrossOrganiza!$A$384:$O$794,13,FALSE),"0")</f>
        <v>0</v>
      </c>
      <c r="AN369" s="170"/>
      <c r="AO369" s="170"/>
      <c r="AP369" s="171"/>
      <c r="AQ369" s="164"/>
      <c r="AR369" s="166"/>
      <c r="AS369" s="205"/>
      <c r="AT369" s="172"/>
      <c r="AU369" s="173"/>
      <c r="AV369" s="174"/>
      <c r="AW369" s="174"/>
      <c r="AX369" s="174"/>
      <c r="AY369" s="174"/>
      <c r="AZ369" s="174"/>
      <c r="BA369" s="174"/>
      <c r="BB369" s="176"/>
    </row>
    <row r="370" spans="1:54" x14ac:dyDescent="0.25">
      <c r="A370" s="120" t="s">
        <v>1580</v>
      </c>
      <c r="B370" s="177" t="s">
        <v>1411</v>
      </c>
      <c r="C370" s="156" t="str">
        <f t="shared" si="48"/>
        <v>100.11</v>
      </c>
      <c r="D370" s="156" t="str">
        <f t="shared" si="49"/>
        <v>270</v>
      </c>
      <c r="E370" s="157" t="str">
        <f t="shared" si="50"/>
        <v>5000.12</v>
      </c>
      <c r="F370" s="157">
        <f>VLOOKUP(E370,'Projections Cheat Sheet'!$A$3:$B$536,2,FALSE)</f>
        <v>1</v>
      </c>
      <c r="G370" s="157" t="str">
        <f>VLOOKUP(F370,'Projections Cheat Sheet'!$B$8:$C$196,2,FALSE)</f>
        <v>salary</v>
      </c>
      <c r="H370" s="157" t="s">
        <v>1938</v>
      </c>
      <c r="I370" s="179">
        <f>IFERROR(VLOOKUP(A370,[3]rptBudgetaryBudgetCrossOrganiza!$A$2:$M$411,5,FALSE),"0")</f>
        <v>0</v>
      </c>
      <c r="J370" s="179">
        <f>IFERROR(VLOOKUP(A370,[3]rptBudgetaryBudgetCrossOrganiza!$A$2:$M$411,7,FALSE),"0")</f>
        <v>0</v>
      </c>
      <c r="K370" s="195"/>
      <c r="L370" s="179"/>
      <c r="M370" s="179"/>
      <c r="N370" s="179">
        <f>IFERROR(VLOOKUP(A370,[3]rptBudgetaryBudgetCrossOrganiza!$A$2:$M$411,10,FALSE),"0")</f>
        <v>0</v>
      </c>
      <c r="O370" s="179">
        <v>0</v>
      </c>
      <c r="P370" s="158"/>
      <c r="R370" s="159">
        <v>0</v>
      </c>
      <c r="S370" s="159">
        <v>0</v>
      </c>
      <c r="T370" s="168"/>
      <c r="U370" s="168"/>
      <c r="V370" s="168"/>
      <c r="W370" s="159">
        <v>0</v>
      </c>
      <c r="X370" s="159">
        <v>0</v>
      </c>
      <c r="Y370" s="160"/>
      <c r="AA370" s="161">
        <v>0</v>
      </c>
      <c r="AB370" s="161">
        <v>0</v>
      </c>
      <c r="AC370" s="169"/>
      <c r="AD370" s="169"/>
      <c r="AE370" s="169"/>
      <c r="AF370" s="161">
        <v>0</v>
      </c>
      <c r="AG370" s="161">
        <v>0</v>
      </c>
      <c r="AH370" s="163"/>
      <c r="AJ370" s="164">
        <v>0</v>
      </c>
      <c r="AK370" s="164">
        <v>0</v>
      </c>
      <c r="AL370" s="164"/>
      <c r="AM370" s="165">
        <f>IFERROR(VLOOKUP(A370,[4]rptBudgetaryBudgetCrossOrganiza!$A$384:$O$794,13,FALSE),"0")</f>
        <v>0</v>
      </c>
      <c r="AN370" s="170"/>
      <c r="AO370" s="170"/>
      <c r="AP370" s="171"/>
      <c r="AQ370" s="164"/>
      <c r="AR370" s="166"/>
      <c r="AS370" s="205"/>
      <c r="AT370" s="172"/>
      <c r="AU370" s="173"/>
      <c r="AV370" s="174"/>
      <c r="AW370" s="174"/>
      <c r="AX370" s="174"/>
      <c r="AY370" s="174"/>
      <c r="AZ370" s="174"/>
      <c r="BA370" s="174"/>
      <c r="BB370" s="176"/>
    </row>
    <row r="371" spans="1:54" x14ac:dyDescent="0.25">
      <c r="A371" s="120" t="s">
        <v>1589</v>
      </c>
      <c r="B371" s="177" t="s">
        <v>1412</v>
      </c>
      <c r="C371" s="156" t="str">
        <f t="shared" si="48"/>
        <v>100.11</v>
      </c>
      <c r="D371" s="156" t="str">
        <f t="shared" si="49"/>
        <v>270</v>
      </c>
      <c r="E371" s="157" t="str">
        <f t="shared" si="50"/>
        <v>5000.99</v>
      </c>
      <c r="F371" s="157">
        <f>VLOOKUP(E371,'Projections Cheat Sheet'!$A$3:$B$536,2,FALSE)</f>
        <v>1</v>
      </c>
      <c r="G371" s="157" t="str">
        <f>VLOOKUP(F371,'Projections Cheat Sheet'!$B$8:$C$196,2,FALSE)</f>
        <v>salary</v>
      </c>
      <c r="H371" s="157" t="s">
        <v>1938</v>
      </c>
      <c r="I371" s="179">
        <f>IFERROR(VLOOKUP(A371,[3]rptBudgetaryBudgetCrossOrganiza!$A$2:$M$411,5,FALSE),"0")</f>
        <v>0</v>
      </c>
      <c r="J371" s="179">
        <f>IFERROR(VLOOKUP(A371,[3]rptBudgetaryBudgetCrossOrganiza!$A$2:$M$411,7,FALSE),"0")</f>
        <v>0</v>
      </c>
      <c r="K371" s="195"/>
      <c r="L371" s="179"/>
      <c r="M371" s="179"/>
      <c r="N371" s="179">
        <f>IFERROR(VLOOKUP(A371,[3]rptBudgetaryBudgetCrossOrganiza!$A$2:$M$411,10,FALSE),"0")</f>
        <v>0</v>
      </c>
      <c r="O371" s="179">
        <v>0</v>
      </c>
      <c r="P371" s="158"/>
      <c r="R371" s="159">
        <v>0</v>
      </c>
      <c r="S371" s="159">
        <v>0</v>
      </c>
      <c r="T371" s="168"/>
      <c r="U371" s="168"/>
      <c r="V371" s="168"/>
      <c r="W371" s="159">
        <v>0</v>
      </c>
      <c r="X371" s="159">
        <v>0</v>
      </c>
      <c r="Y371" s="160"/>
      <c r="AA371" s="161">
        <v>0</v>
      </c>
      <c r="AB371" s="161">
        <v>0</v>
      </c>
      <c r="AC371" s="169"/>
      <c r="AD371" s="169"/>
      <c r="AE371" s="169"/>
      <c r="AF371" s="161">
        <v>0</v>
      </c>
      <c r="AG371" s="161">
        <v>0</v>
      </c>
      <c r="AH371" s="163"/>
      <c r="AJ371" s="164">
        <v>0</v>
      </c>
      <c r="AK371" s="164">
        <v>0</v>
      </c>
      <c r="AL371" s="164"/>
      <c r="AM371" s="165">
        <f>IFERROR(VLOOKUP(A371,[4]rptBudgetaryBudgetCrossOrganiza!$A$384:$O$794,13,FALSE),"0")</f>
        <v>0</v>
      </c>
      <c r="AN371" s="170"/>
      <c r="AO371" s="170"/>
      <c r="AP371" s="171"/>
      <c r="AQ371" s="164"/>
      <c r="AR371" s="166"/>
      <c r="AS371" s="205"/>
      <c r="AT371" s="172"/>
      <c r="AU371" s="173"/>
      <c r="AV371" s="174"/>
      <c r="AW371" s="174"/>
      <c r="AX371" s="174"/>
      <c r="AY371" s="174"/>
      <c r="AZ371" s="174"/>
      <c r="BA371" s="174"/>
      <c r="BB371" s="176"/>
    </row>
    <row r="372" spans="1:54" x14ac:dyDescent="0.25">
      <c r="A372" s="120" t="s">
        <v>1598</v>
      </c>
      <c r="B372" s="177" t="s">
        <v>1413</v>
      </c>
      <c r="C372" s="156" t="str">
        <f t="shared" si="48"/>
        <v>100.11</v>
      </c>
      <c r="D372" s="156" t="str">
        <f t="shared" si="49"/>
        <v>270</v>
      </c>
      <c r="E372" s="157" t="str">
        <f t="shared" si="50"/>
        <v>5100.00</v>
      </c>
      <c r="F372" s="157">
        <f>VLOOKUP(E372,'Projections Cheat Sheet'!$A$3:$B$536,2,FALSE)</f>
        <v>1</v>
      </c>
      <c r="G372" s="157" t="str">
        <f>VLOOKUP(F372,'Projections Cheat Sheet'!$B$8:$C$196,2,FALSE)</f>
        <v>salary</v>
      </c>
      <c r="H372" s="157" t="s">
        <v>1938</v>
      </c>
      <c r="I372" s="179">
        <f>IFERROR(VLOOKUP(A372,[3]rptBudgetaryBudgetCrossOrganiza!$A$2:$M$411,5,FALSE),"0")</f>
        <v>28738</v>
      </c>
      <c r="J372" s="179">
        <f>IFERROR(VLOOKUP(A372,[3]rptBudgetaryBudgetCrossOrganiza!$A$2:$M$411,7,FALSE),"0")</f>
        <v>28738</v>
      </c>
      <c r="K372" s="195"/>
      <c r="L372" s="179"/>
      <c r="M372" s="179"/>
      <c r="N372" s="179">
        <f>IFERROR(VLOOKUP(A372,[3]rptBudgetaryBudgetCrossOrganiza!$A$2:$M$411,10,FALSE),"0")</f>
        <v>22314.97</v>
      </c>
      <c r="O372" s="179">
        <v>22314.97</v>
      </c>
      <c r="P372" s="158"/>
      <c r="R372" s="159">
        <v>31910</v>
      </c>
      <c r="S372" s="159">
        <v>31910</v>
      </c>
      <c r="T372" s="168"/>
      <c r="U372" s="168"/>
      <c r="V372" s="168"/>
      <c r="W372" s="159">
        <v>31125.86</v>
      </c>
      <c r="X372" s="159">
        <v>31125.86</v>
      </c>
      <c r="Y372" s="160"/>
      <c r="AA372" s="161">
        <v>35885</v>
      </c>
      <c r="AB372" s="161">
        <v>35885</v>
      </c>
      <c r="AC372" s="169"/>
      <c r="AD372" s="169"/>
      <c r="AE372" s="169"/>
      <c r="AF372" s="161">
        <v>39307.199999999997</v>
      </c>
      <c r="AG372" s="161">
        <v>39307.199999999997</v>
      </c>
      <c r="AH372" s="163"/>
      <c r="AJ372" s="164">
        <v>35885</v>
      </c>
      <c r="AK372" s="164">
        <v>35885</v>
      </c>
      <c r="AL372" s="164"/>
      <c r="AM372" s="165">
        <f>IFERROR(VLOOKUP(A372,[4]rptBudgetaryBudgetCrossOrganiza!$A$384:$O$794,13,FALSE),"0")</f>
        <v>10171.35</v>
      </c>
      <c r="AN372" s="170"/>
      <c r="AO372" s="170"/>
      <c r="AP372" s="171"/>
      <c r="AQ372" s="164"/>
      <c r="AR372" s="166"/>
      <c r="AS372" s="205"/>
      <c r="AT372" s="172"/>
      <c r="AU372" s="173"/>
      <c r="AV372" s="174"/>
      <c r="AW372" s="174"/>
      <c r="AX372" s="174"/>
      <c r="AY372" s="174"/>
      <c r="AZ372" s="174"/>
      <c r="BA372" s="174"/>
      <c r="BB372" s="176"/>
    </row>
    <row r="373" spans="1:54" x14ac:dyDescent="0.25">
      <c r="A373" s="120" t="s">
        <v>1606</v>
      </c>
      <c r="B373" s="177" t="s">
        <v>1414</v>
      </c>
      <c r="C373" s="156" t="str">
        <f t="shared" si="48"/>
        <v>100.11</v>
      </c>
      <c r="D373" s="156" t="str">
        <f t="shared" si="49"/>
        <v>270</v>
      </c>
      <c r="E373" s="157" t="str">
        <f t="shared" si="50"/>
        <v>5100.01</v>
      </c>
      <c r="F373" s="157">
        <f>VLOOKUP(E373,'Projections Cheat Sheet'!$A$3:$B$536,2,FALSE)</f>
        <v>1</v>
      </c>
      <c r="G373" s="157" t="str">
        <f>VLOOKUP(F373,'Projections Cheat Sheet'!$B$8:$C$196,2,FALSE)</f>
        <v>salary</v>
      </c>
      <c r="H373" s="157" t="s">
        <v>1938</v>
      </c>
      <c r="I373" s="179">
        <f>IFERROR(VLOOKUP(A373,[3]rptBudgetaryBudgetCrossOrganiza!$A$2:$M$411,5,FALSE),"0")</f>
        <v>0</v>
      </c>
      <c r="J373" s="179">
        <f>IFERROR(VLOOKUP(A373,[3]rptBudgetaryBudgetCrossOrganiza!$A$2:$M$411,7,FALSE),"0")</f>
        <v>0</v>
      </c>
      <c r="K373" s="195"/>
      <c r="L373" s="179"/>
      <c r="M373" s="179"/>
      <c r="N373" s="179">
        <f>IFERROR(VLOOKUP(A373,[3]rptBudgetaryBudgetCrossOrganiza!$A$2:$M$411,10,FALSE),"0")</f>
        <v>273.77999999999997</v>
      </c>
      <c r="O373" s="179">
        <v>273.77999999999997</v>
      </c>
      <c r="P373" s="158"/>
      <c r="R373" s="159">
        <v>0</v>
      </c>
      <c r="S373" s="159">
        <v>0</v>
      </c>
      <c r="T373" s="168"/>
      <c r="U373" s="168"/>
      <c r="V373" s="168"/>
      <c r="W373" s="159">
        <v>0</v>
      </c>
      <c r="X373" s="159">
        <v>0</v>
      </c>
      <c r="Y373" s="160"/>
      <c r="AA373" s="161">
        <v>530</v>
      </c>
      <c r="AB373" s="161">
        <v>530</v>
      </c>
      <c r="AC373" s="169"/>
      <c r="AD373" s="169"/>
      <c r="AE373" s="169"/>
      <c r="AF373" s="161">
        <v>568.07000000000005</v>
      </c>
      <c r="AG373" s="161">
        <v>568.07000000000005</v>
      </c>
      <c r="AH373" s="163"/>
      <c r="AJ373" s="164">
        <v>530</v>
      </c>
      <c r="AK373" s="164">
        <v>530</v>
      </c>
      <c r="AL373" s="164"/>
      <c r="AM373" s="165">
        <f>IFERROR(VLOOKUP(A373,[4]rptBudgetaryBudgetCrossOrganiza!$A$384:$O$794,13,FALSE),"0")</f>
        <v>364.38</v>
      </c>
      <c r="AN373" s="170"/>
      <c r="AO373" s="170"/>
      <c r="AP373" s="171"/>
      <c r="AQ373" s="164"/>
      <c r="AR373" s="166"/>
      <c r="AS373" s="205"/>
      <c r="AT373" s="172"/>
      <c r="AU373" s="173"/>
      <c r="AV373" s="174"/>
      <c r="AW373" s="174"/>
      <c r="AX373" s="174"/>
      <c r="AY373" s="174"/>
      <c r="AZ373" s="174"/>
      <c r="BA373" s="174"/>
      <c r="BB373" s="176"/>
    </row>
    <row r="374" spans="1:54" x14ac:dyDescent="0.25">
      <c r="A374" s="120" t="s">
        <v>1614</v>
      </c>
      <c r="B374" s="177" t="s">
        <v>1415</v>
      </c>
      <c r="C374" s="156" t="str">
        <f t="shared" si="48"/>
        <v>100.11</v>
      </c>
      <c r="D374" s="156" t="str">
        <f t="shared" si="49"/>
        <v>270</v>
      </c>
      <c r="E374" s="157" t="str">
        <f t="shared" si="50"/>
        <v>5100.02</v>
      </c>
      <c r="F374" s="157">
        <f>VLOOKUP(E374,'Projections Cheat Sheet'!$A$3:$B$536,2,FALSE)</f>
        <v>1</v>
      </c>
      <c r="G374" s="157" t="str">
        <f>VLOOKUP(F374,'Projections Cheat Sheet'!$B$8:$C$196,2,FALSE)</f>
        <v>salary</v>
      </c>
      <c r="H374" s="157" t="s">
        <v>1938</v>
      </c>
      <c r="I374" s="179">
        <f>IFERROR(VLOOKUP(A374,[3]rptBudgetaryBudgetCrossOrganiza!$A$2:$M$411,5,FALSE),"0")</f>
        <v>33540</v>
      </c>
      <c r="J374" s="179">
        <f>IFERROR(VLOOKUP(A374,[3]rptBudgetaryBudgetCrossOrganiza!$A$2:$M$411,7,FALSE),"0")</f>
        <v>33540</v>
      </c>
      <c r="K374" s="195"/>
      <c r="L374" s="179"/>
      <c r="M374" s="179"/>
      <c r="N374" s="179">
        <f>IFERROR(VLOOKUP(A374,[3]rptBudgetaryBudgetCrossOrganiza!$A$2:$M$411,10,FALSE),"0")</f>
        <v>21767.5</v>
      </c>
      <c r="O374" s="179">
        <v>21767.5</v>
      </c>
      <c r="P374" s="158"/>
      <c r="R374" s="159">
        <v>33540</v>
      </c>
      <c r="S374" s="159">
        <v>33540</v>
      </c>
      <c r="T374" s="168"/>
      <c r="U374" s="168"/>
      <c r="V374" s="168"/>
      <c r="W374" s="159">
        <v>12160</v>
      </c>
      <c r="X374" s="159">
        <v>12160</v>
      </c>
      <c r="Y374" s="160"/>
      <c r="AA374" s="161">
        <v>7680</v>
      </c>
      <c r="AB374" s="161">
        <v>7680</v>
      </c>
      <c r="AC374" s="169"/>
      <c r="AD374" s="169"/>
      <c r="AE374" s="169"/>
      <c r="AF374" s="161">
        <v>18780</v>
      </c>
      <c r="AG374" s="161">
        <v>18780</v>
      </c>
      <c r="AH374" s="163"/>
      <c r="AJ374" s="164">
        <v>7680</v>
      </c>
      <c r="AK374" s="164">
        <v>7680</v>
      </c>
      <c r="AL374" s="164"/>
      <c r="AM374" s="165">
        <f>IFERROR(VLOOKUP(A374,[4]rptBudgetaryBudgetCrossOrganiza!$A$384:$O$794,13,FALSE),"0")</f>
        <v>3080</v>
      </c>
      <c r="AN374" s="170"/>
      <c r="AO374" s="170"/>
      <c r="AP374" s="171"/>
      <c r="AQ374" s="164"/>
      <c r="AR374" s="166"/>
      <c r="AS374" s="205"/>
      <c r="AT374" s="172"/>
      <c r="AU374" s="173"/>
      <c r="AV374" s="174"/>
      <c r="AW374" s="174"/>
      <c r="AX374" s="174"/>
      <c r="AY374" s="174"/>
      <c r="AZ374" s="174"/>
      <c r="BA374" s="174"/>
      <c r="BB374" s="176"/>
    </row>
    <row r="375" spans="1:54" x14ac:dyDescent="0.25">
      <c r="A375" s="120" t="s">
        <v>1622</v>
      </c>
      <c r="B375" s="177" t="s">
        <v>1416</v>
      </c>
      <c r="C375" s="156" t="str">
        <f t="shared" si="48"/>
        <v>100.11</v>
      </c>
      <c r="D375" s="156" t="str">
        <f t="shared" si="49"/>
        <v>270</v>
      </c>
      <c r="E375" s="157" t="str">
        <f t="shared" si="50"/>
        <v>5100.03</v>
      </c>
      <c r="F375" s="157">
        <f>VLOOKUP(E375,'Projections Cheat Sheet'!$A$3:$B$536,2,FALSE)</f>
        <v>1</v>
      </c>
      <c r="G375" s="157" t="str">
        <f>VLOOKUP(F375,'Projections Cheat Sheet'!$B$8:$C$196,2,FALSE)</f>
        <v>salary</v>
      </c>
      <c r="H375" s="157" t="s">
        <v>1938</v>
      </c>
      <c r="I375" s="179">
        <f>IFERROR(VLOOKUP(A375,[3]rptBudgetaryBudgetCrossOrganiza!$A$2:$M$411,5,FALSE),"0")</f>
        <v>2730</v>
      </c>
      <c r="J375" s="179">
        <f>IFERROR(VLOOKUP(A375,[3]rptBudgetaryBudgetCrossOrganiza!$A$2:$M$411,7,FALSE),"0")</f>
        <v>2730</v>
      </c>
      <c r="K375" s="195"/>
      <c r="L375" s="179"/>
      <c r="M375" s="179"/>
      <c r="N375" s="179">
        <f>IFERROR(VLOOKUP(A375,[3]rptBudgetaryBudgetCrossOrganiza!$A$2:$M$411,10,FALSE),"0")</f>
        <v>1602.01</v>
      </c>
      <c r="O375" s="179">
        <v>1602.01</v>
      </c>
      <c r="P375" s="158"/>
      <c r="R375" s="159">
        <v>2780</v>
      </c>
      <c r="S375" s="159">
        <v>2780</v>
      </c>
      <c r="T375" s="168"/>
      <c r="U375" s="168"/>
      <c r="V375" s="168"/>
      <c r="W375" s="159">
        <v>1606.26</v>
      </c>
      <c r="X375" s="159">
        <v>1606.26</v>
      </c>
      <c r="Y375" s="160"/>
      <c r="AA375" s="161">
        <v>1755</v>
      </c>
      <c r="AB375" s="161">
        <v>1755</v>
      </c>
      <c r="AC375" s="169"/>
      <c r="AD375" s="169"/>
      <c r="AE375" s="169"/>
      <c r="AF375" s="161">
        <v>2657.27</v>
      </c>
      <c r="AG375" s="161">
        <v>2657.27</v>
      </c>
      <c r="AH375" s="163"/>
      <c r="AJ375" s="164">
        <v>1755</v>
      </c>
      <c r="AK375" s="164">
        <v>1755</v>
      </c>
      <c r="AL375" s="164"/>
      <c r="AM375" s="165">
        <f>IFERROR(VLOOKUP(A375,[4]rptBudgetaryBudgetCrossOrganiza!$A$384:$O$794,13,FALSE),"0")</f>
        <v>509.24</v>
      </c>
      <c r="AN375" s="170"/>
      <c r="AO375" s="170"/>
      <c r="AP375" s="171"/>
      <c r="AQ375" s="164"/>
      <c r="AR375" s="166"/>
      <c r="AS375" s="205"/>
      <c r="AT375" s="172"/>
      <c r="AU375" s="173"/>
      <c r="AV375" s="174"/>
      <c r="AW375" s="174"/>
      <c r="AX375" s="174"/>
      <c r="AY375" s="174"/>
      <c r="AZ375" s="174"/>
      <c r="BA375" s="174"/>
      <c r="BB375" s="176"/>
    </row>
    <row r="376" spans="1:54" x14ac:dyDescent="0.25">
      <c r="A376" s="120" t="s">
        <v>1630</v>
      </c>
      <c r="B376" s="177" t="s">
        <v>1417</v>
      </c>
      <c r="C376" s="156" t="str">
        <f t="shared" si="48"/>
        <v>100.11</v>
      </c>
      <c r="D376" s="156" t="str">
        <f t="shared" si="49"/>
        <v>270</v>
      </c>
      <c r="E376" s="157" t="str">
        <f t="shared" si="50"/>
        <v>5100.04</v>
      </c>
      <c r="F376" s="157">
        <f>VLOOKUP(E376,'Projections Cheat Sheet'!$A$3:$B$536,2,FALSE)</f>
        <v>1</v>
      </c>
      <c r="G376" s="157" t="str">
        <f>VLOOKUP(F376,'Projections Cheat Sheet'!$B$8:$C$196,2,FALSE)</f>
        <v>salary</v>
      </c>
      <c r="H376" s="157" t="s">
        <v>1938</v>
      </c>
      <c r="I376" s="179">
        <f>IFERROR(VLOOKUP(A376,[3]rptBudgetaryBudgetCrossOrganiza!$A$2:$M$411,5,FALSE),"0")</f>
        <v>438</v>
      </c>
      <c r="J376" s="179">
        <f>IFERROR(VLOOKUP(A376,[3]rptBudgetaryBudgetCrossOrganiza!$A$2:$M$411,7,FALSE),"0")</f>
        <v>438</v>
      </c>
      <c r="K376" s="195"/>
      <c r="L376" s="179"/>
      <c r="M376" s="179"/>
      <c r="N376" s="179">
        <f>IFERROR(VLOOKUP(A376,[3]rptBudgetaryBudgetCrossOrganiza!$A$2:$M$411,10,FALSE),"0")</f>
        <v>287.33999999999997</v>
      </c>
      <c r="O376" s="179">
        <v>287.33999999999997</v>
      </c>
      <c r="P376" s="158"/>
      <c r="R376" s="159">
        <v>450</v>
      </c>
      <c r="S376" s="159">
        <v>450</v>
      </c>
      <c r="T376" s="168"/>
      <c r="U376" s="168"/>
      <c r="V376" s="168"/>
      <c r="W376" s="159">
        <v>314.89999999999998</v>
      </c>
      <c r="X376" s="159">
        <v>314.89999999999998</v>
      </c>
      <c r="Y376" s="160"/>
      <c r="AA376" s="161">
        <v>340</v>
      </c>
      <c r="AB376" s="161">
        <v>340</v>
      </c>
      <c r="AC376" s="169"/>
      <c r="AD376" s="169"/>
      <c r="AE376" s="169"/>
      <c r="AF376" s="161">
        <v>467.16</v>
      </c>
      <c r="AG376" s="161">
        <v>467.16</v>
      </c>
      <c r="AH376" s="163"/>
      <c r="AJ376" s="164">
        <v>340</v>
      </c>
      <c r="AK376" s="164">
        <v>340</v>
      </c>
      <c r="AL376" s="164"/>
      <c r="AM376" s="165">
        <f>IFERROR(VLOOKUP(A376,[4]rptBudgetaryBudgetCrossOrganiza!$A$384:$O$794,13,FALSE),"0")</f>
        <v>96.16</v>
      </c>
      <c r="AN376" s="170"/>
      <c r="AO376" s="170"/>
      <c r="AP376" s="171"/>
      <c r="AQ376" s="164"/>
      <c r="AR376" s="166"/>
      <c r="AS376" s="205"/>
      <c r="AT376" s="172"/>
      <c r="AU376" s="173"/>
      <c r="AV376" s="174"/>
      <c r="AW376" s="174"/>
      <c r="AX376" s="174"/>
      <c r="AY376" s="174"/>
      <c r="AZ376" s="174"/>
      <c r="BA376" s="174"/>
      <c r="BB376" s="176"/>
    </row>
    <row r="377" spans="1:54" x14ac:dyDescent="0.25">
      <c r="A377" s="120" t="s">
        <v>1638</v>
      </c>
      <c r="B377" s="177" t="s">
        <v>1418</v>
      </c>
      <c r="C377" s="156" t="str">
        <f t="shared" si="48"/>
        <v>100.11</v>
      </c>
      <c r="D377" s="156" t="str">
        <f t="shared" si="49"/>
        <v>270</v>
      </c>
      <c r="E377" s="157" t="str">
        <f t="shared" si="50"/>
        <v>5100.05</v>
      </c>
      <c r="F377" s="157">
        <f>VLOOKUP(E377,'Projections Cheat Sheet'!$A$3:$B$536,2,FALSE)</f>
        <v>1</v>
      </c>
      <c r="G377" s="157" t="str">
        <f>VLOOKUP(F377,'Projections Cheat Sheet'!$B$8:$C$196,2,FALSE)</f>
        <v>salary</v>
      </c>
      <c r="H377" s="157" t="s">
        <v>1938</v>
      </c>
      <c r="I377" s="179">
        <f>IFERROR(VLOOKUP(A377,[3]rptBudgetaryBudgetCrossOrganiza!$A$2:$M$411,5,FALSE),"0")</f>
        <v>70</v>
      </c>
      <c r="J377" s="179">
        <f>IFERROR(VLOOKUP(A377,[3]rptBudgetaryBudgetCrossOrganiza!$A$2:$M$411,7,FALSE),"0")</f>
        <v>70</v>
      </c>
      <c r="K377" s="195"/>
      <c r="L377" s="179"/>
      <c r="M377" s="179"/>
      <c r="N377" s="179">
        <f>IFERROR(VLOOKUP(A377,[3]rptBudgetaryBudgetCrossOrganiza!$A$2:$M$411,10,FALSE),"0")</f>
        <v>51.04</v>
      </c>
      <c r="O377" s="179">
        <v>51.04</v>
      </c>
      <c r="P377" s="158"/>
      <c r="R377" s="159">
        <v>65</v>
      </c>
      <c r="S377" s="159">
        <v>65</v>
      </c>
      <c r="T377" s="168"/>
      <c r="U377" s="168"/>
      <c r="V377" s="168"/>
      <c r="W377" s="159">
        <v>58.08</v>
      </c>
      <c r="X377" s="159">
        <v>58.08</v>
      </c>
      <c r="Y377" s="160"/>
      <c r="AA377" s="161">
        <v>70</v>
      </c>
      <c r="AB377" s="161">
        <v>70</v>
      </c>
      <c r="AC377" s="169"/>
      <c r="AD377" s="169"/>
      <c r="AE377" s="169"/>
      <c r="AF377" s="161">
        <v>63.36</v>
      </c>
      <c r="AG377" s="161">
        <v>63.36</v>
      </c>
      <c r="AH377" s="163"/>
      <c r="AJ377" s="164">
        <v>70</v>
      </c>
      <c r="AK377" s="164">
        <v>70</v>
      </c>
      <c r="AL377" s="164"/>
      <c r="AM377" s="165">
        <f>IFERROR(VLOOKUP(A377,[4]rptBudgetaryBudgetCrossOrganiza!$A$384:$O$794,13,FALSE),"0")</f>
        <v>13.82</v>
      </c>
      <c r="AN377" s="170"/>
      <c r="AO377" s="170"/>
      <c r="AP377" s="171"/>
      <c r="AQ377" s="164"/>
      <c r="AR377" s="166"/>
      <c r="AS377" s="205"/>
      <c r="AT377" s="172"/>
      <c r="AU377" s="173"/>
      <c r="AV377" s="174"/>
      <c r="AW377" s="174"/>
      <c r="AX377" s="174"/>
      <c r="AY377" s="174"/>
      <c r="AZ377" s="174"/>
      <c r="BA377" s="174"/>
      <c r="BB377" s="176"/>
    </row>
    <row r="378" spans="1:54" x14ac:dyDescent="0.25">
      <c r="A378" s="120" t="s">
        <v>1646</v>
      </c>
      <c r="B378" s="177" t="s">
        <v>1419</v>
      </c>
      <c r="C378" s="156" t="str">
        <f t="shared" si="48"/>
        <v>100.11</v>
      </c>
      <c r="D378" s="156" t="str">
        <f t="shared" si="49"/>
        <v>270</v>
      </c>
      <c r="E378" s="157" t="str">
        <f t="shared" si="50"/>
        <v>5100.06</v>
      </c>
      <c r="F378" s="157">
        <f>VLOOKUP(E378,'Projections Cheat Sheet'!$A$3:$B$536,2,FALSE)</f>
        <v>1</v>
      </c>
      <c r="G378" s="157" t="str">
        <f>VLOOKUP(F378,'Projections Cheat Sheet'!$B$8:$C$196,2,FALSE)</f>
        <v>salary</v>
      </c>
      <c r="H378" s="157" t="s">
        <v>1938</v>
      </c>
      <c r="I378" s="179">
        <f>IFERROR(VLOOKUP(A378,[3]rptBudgetaryBudgetCrossOrganiza!$A$2:$M$411,5,FALSE),"0")</f>
        <v>5900</v>
      </c>
      <c r="J378" s="179">
        <f>IFERROR(VLOOKUP(A378,[3]rptBudgetaryBudgetCrossOrganiza!$A$2:$M$411,7,FALSE),"0")</f>
        <v>5900</v>
      </c>
      <c r="K378" s="195"/>
      <c r="L378" s="179"/>
      <c r="M378" s="179"/>
      <c r="N378" s="179">
        <f>IFERROR(VLOOKUP(A378,[3]rptBudgetaryBudgetCrossOrganiza!$A$2:$M$411,10,FALSE),"0")</f>
        <v>7397.38</v>
      </c>
      <c r="O378" s="179">
        <v>7397.38</v>
      </c>
      <c r="P378" s="158"/>
      <c r="R378" s="159">
        <v>5640</v>
      </c>
      <c r="S378" s="159">
        <v>5640</v>
      </c>
      <c r="T378" s="168"/>
      <c r="U378" s="168"/>
      <c r="V378" s="168"/>
      <c r="W378" s="159">
        <v>7051.08</v>
      </c>
      <c r="X378" s="159">
        <v>7051.08</v>
      </c>
      <c r="Y378" s="160"/>
      <c r="AA378" s="161">
        <v>6470</v>
      </c>
      <c r="AB378" s="161">
        <v>6470</v>
      </c>
      <c r="AC378" s="169"/>
      <c r="AD378" s="169"/>
      <c r="AE378" s="169"/>
      <c r="AF378" s="161">
        <v>8759.42</v>
      </c>
      <c r="AG378" s="161">
        <v>8759.42</v>
      </c>
      <c r="AH378" s="163"/>
      <c r="AJ378" s="164">
        <v>6470</v>
      </c>
      <c r="AK378" s="164">
        <v>6470</v>
      </c>
      <c r="AL378" s="164"/>
      <c r="AM378" s="165">
        <f>IFERROR(VLOOKUP(A378,[4]rptBudgetaryBudgetCrossOrganiza!$A$384:$O$794,13,FALSE),"0")</f>
        <v>415.38</v>
      </c>
      <c r="AN378" s="170"/>
      <c r="AO378" s="170"/>
      <c r="AP378" s="171"/>
      <c r="AQ378" s="164"/>
      <c r="AR378" s="166"/>
      <c r="AS378" s="205"/>
      <c r="AT378" s="172"/>
      <c r="AU378" s="173"/>
      <c r="AV378" s="174"/>
      <c r="AW378" s="174"/>
      <c r="AX378" s="174"/>
      <c r="AY378" s="174"/>
      <c r="AZ378" s="174"/>
      <c r="BA378" s="174"/>
      <c r="BB378" s="176"/>
    </row>
    <row r="379" spans="1:54" x14ac:dyDescent="0.25">
      <c r="A379" s="120" t="s">
        <v>1654</v>
      </c>
      <c r="B379" s="177" t="s">
        <v>1420</v>
      </c>
      <c r="C379" s="156" t="str">
        <f t="shared" si="48"/>
        <v>100.11</v>
      </c>
      <c r="D379" s="156" t="str">
        <f t="shared" si="49"/>
        <v>270</v>
      </c>
      <c r="E379" s="157" t="str">
        <f t="shared" si="50"/>
        <v>5100.07</v>
      </c>
      <c r="F379" s="157">
        <f>VLOOKUP(E379,'Projections Cheat Sheet'!$A$3:$B$536,2,FALSE)</f>
        <v>1</v>
      </c>
      <c r="G379" s="157" t="str">
        <f>VLOOKUP(F379,'Projections Cheat Sheet'!$B$8:$C$196,2,FALSE)</f>
        <v>salary</v>
      </c>
      <c r="H379" s="157" t="s">
        <v>1938</v>
      </c>
      <c r="I379" s="179">
        <f>IFERROR(VLOOKUP(A379,[3]rptBudgetaryBudgetCrossOrganiza!$A$2:$M$411,5,FALSE),"0")</f>
        <v>780</v>
      </c>
      <c r="J379" s="179">
        <f>IFERROR(VLOOKUP(A379,[3]rptBudgetaryBudgetCrossOrganiza!$A$2:$M$411,7,FALSE),"0")</f>
        <v>780</v>
      </c>
      <c r="K379" s="195"/>
      <c r="L379" s="179"/>
      <c r="M379" s="179"/>
      <c r="N379" s="179">
        <f>IFERROR(VLOOKUP(A379,[3]rptBudgetaryBudgetCrossOrganiza!$A$2:$M$411,10,FALSE),"0")</f>
        <v>348.46</v>
      </c>
      <c r="O379" s="179">
        <v>348.46</v>
      </c>
      <c r="P379" s="158"/>
      <c r="R379" s="159">
        <v>610</v>
      </c>
      <c r="S379" s="159">
        <v>610</v>
      </c>
      <c r="T379" s="168"/>
      <c r="U379" s="168"/>
      <c r="V379" s="168"/>
      <c r="W379" s="159">
        <v>440.99</v>
      </c>
      <c r="X379" s="159">
        <v>440.99</v>
      </c>
      <c r="Y379" s="160"/>
      <c r="AA379" s="161">
        <v>540</v>
      </c>
      <c r="AB379" s="161">
        <v>540</v>
      </c>
      <c r="AC379" s="169"/>
      <c r="AD379" s="169"/>
      <c r="AE379" s="169"/>
      <c r="AF379" s="161">
        <v>493.56</v>
      </c>
      <c r="AG379" s="161">
        <v>493.56</v>
      </c>
      <c r="AH379" s="163"/>
      <c r="AJ379" s="164">
        <v>540</v>
      </c>
      <c r="AK379" s="164">
        <v>540</v>
      </c>
      <c r="AL379" s="164"/>
      <c r="AM379" s="165">
        <f>IFERROR(VLOOKUP(A379,[4]rptBudgetaryBudgetCrossOrganiza!$A$384:$O$794,13,FALSE),"0")</f>
        <v>92.16</v>
      </c>
      <c r="AN379" s="170"/>
      <c r="AO379" s="170"/>
      <c r="AP379" s="171"/>
      <c r="AQ379" s="164"/>
      <c r="AR379" s="166"/>
      <c r="AS379" s="205"/>
      <c r="AT379" s="172"/>
      <c r="AU379" s="173"/>
      <c r="AV379" s="174"/>
      <c r="AW379" s="174"/>
      <c r="AX379" s="174"/>
      <c r="AY379" s="174"/>
      <c r="AZ379" s="174"/>
      <c r="BA379" s="174"/>
      <c r="BB379" s="176"/>
    </row>
    <row r="380" spans="1:54" x14ac:dyDescent="0.25">
      <c r="A380" s="120" t="s">
        <v>1662</v>
      </c>
      <c r="B380" s="177" t="s">
        <v>1421</v>
      </c>
      <c r="C380" s="156" t="str">
        <f t="shared" si="48"/>
        <v>100.11</v>
      </c>
      <c r="D380" s="156" t="str">
        <f t="shared" si="49"/>
        <v>270</v>
      </c>
      <c r="E380" s="157" t="str">
        <f t="shared" si="50"/>
        <v>5100.08</v>
      </c>
      <c r="F380" s="157">
        <f>VLOOKUP(E380,'Projections Cheat Sheet'!$A$3:$B$536,2,FALSE)</f>
        <v>1</v>
      </c>
      <c r="G380" s="157" t="str">
        <f>VLOOKUP(F380,'Projections Cheat Sheet'!$B$8:$C$196,2,FALSE)</f>
        <v>salary</v>
      </c>
      <c r="H380" s="157" t="s">
        <v>1938</v>
      </c>
      <c r="I380" s="179">
        <f>IFERROR(VLOOKUP(A380,[3]rptBudgetaryBudgetCrossOrganiza!$A$2:$M$411,5,FALSE),"0")</f>
        <v>0</v>
      </c>
      <c r="J380" s="179">
        <f>IFERROR(VLOOKUP(A380,[3]rptBudgetaryBudgetCrossOrganiza!$A$2:$M$411,7,FALSE),"0")</f>
        <v>0</v>
      </c>
      <c r="K380" s="195"/>
      <c r="L380" s="179"/>
      <c r="M380" s="179"/>
      <c r="N380" s="179">
        <f>IFERROR(VLOOKUP(A380,[3]rptBudgetaryBudgetCrossOrganiza!$A$2:$M$411,10,FALSE),"0")</f>
        <v>0</v>
      </c>
      <c r="O380" s="179">
        <v>0</v>
      </c>
      <c r="P380" s="158"/>
      <c r="R380" s="159">
        <v>0</v>
      </c>
      <c r="S380" s="159">
        <v>0</v>
      </c>
      <c r="T380" s="168"/>
      <c r="U380" s="168"/>
      <c r="V380" s="168"/>
      <c r="W380" s="159">
        <v>0</v>
      </c>
      <c r="X380" s="159">
        <v>0</v>
      </c>
      <c r="Y380" s="160"/>
      <c r="AA380" s="161">
        <v>0</v>
      </c>
      <c r="AB380" s="161">
        <v>0</v>
      </c>
      <c r="AC380" s="169"/>
      <c r="AD380" s="169"/>
      <c r="AE380" s="169"/>
      <c r="AF380" s="161">
        <v>0</v>
      </c>
      <c r="AG380" s="161">
        <v>0</v>
      </c>
      <c r="AH380" s="163"/>
      <c r="AJ380" s="164">
        <v>0</v>
      </c>
      <c r="AK380" s="164">
        <v>0</v>
      </c>
      <c r="AL380" s="164"/>
      <c r="AM380" s="165">
        <f>IFERROR(VLOOKUP(A380,[4]rptBudgetaryBudgetCrossOrganiza!$A$384:$O$794,13,FALSE),"0")</f>
        <v>2019.58</v>
      </c>
      <c r="AN380" s="170"/>
      <c r="AO380" s="170"/>
      <c r="AP380" s="171"/>
      <c r="AQ380" s="164"/>
      <c r="AR380" s="166"/>
      <c r="AS380" s="205"/>
      <c r="AT380" s="172"/>
      <c r="AU380" s="173"/>
      <c r="AV380" s="174"/>
      <c r="AW380" s="174"/>
      <c r="AX380" s="174"/>
      <c r="AY380" s="174"/>
      <c r="AZ380" s="174"/>
      <c r="BA380" s="174"/>
      <c r="BB380" s="176"/>
    </row>
    <row r="381" spans="1:54" x14ac:dyDescent="0.25">
      <c r="A381" s="120" t="s">
        <v>1670</v>
      </c>
      <c r="B381" s="177" t="s">
        <v>1422</v>
      </c>
      <c r="C381" s="156" t="str">
        <f t="shared" si="48"/>
        <v>100.11</v>
      </c>
      <c r="D381" s="156" t="str">
        <f t="shared" si="49"/>
        <v>270</v>
      </c>
      <c r="E381" s="157" t="str">
        <f t="shared" si="50"/>
        <v>5100.09</v>
      </c>
      <c r="F381" s="157">
        <f>VLOOKUP(E381,'Projections Cheat Sheet'!$A$3:$B$536,2,FALSE)</f>
        <v>1</v>
      </c>
      <c r="G381" s="157" t="str">
        <f>VLOOKUP(F381,'Projections Cheat Sheet'!$B$8:$C$196,2,FALSE)</f>
        <v>salary</v>
      </c>
      <c r="H381" s="157" t="s">
        <v>1938</v>
      </c>
      <c r="I381" s="179">
        <f>IFERROR(VLOOKUP(A381,[3]rptBudgetaryBudgetCrossOrganiza!$A$2:$M$411,5,FALSE),"0")</f>
        <v>0</v>
      </c>
      <c r="J381" s="179">
        <f>IFERROR(VLOOKUP(A381,[3]rptBudgetaryBudgetCrossOrganiza!$A$2:$M$411,7,FALSE),"0")</f>
        <v>0</v>
      </c>
      <c r="K381" s="195"/>
      <c r="L381" s="179"/>
      <c r="M381" s="179"/>
      <c r="N381" s="179">
        <f>IFERROR(VLOOKUP(A381,[3]rptBudgetaryBudgetCrossOrganiza!$A$2:$M$411,10,FALSE),"0")</f>
        <v>130</v>
      </c>
      <c r="O381" s="179">
        <v>130</v>
      </c>
      <c r="P381" s="158"/>
      <c r="R381" s="159">
        <v>0</v>
      </c>
      <c r="S381" s="159">
        <v>0</v>
      </c>
      <c r="T381" s="168"/>
      <c r="U381" s="168"/>
      <c r="V381" s="168"/>
      <c r="W381" s="159">
        <v>0</v>
      </c>
      <c r="X381" s="159">
        <v>0</v>
      </c>
      <c r="Y381" s="160"/>
      <c r="AA381" s="161">
        <v>0</v>
      </c>
      <c r="AB381" s="161">
        <v>0</v>
      </c>
      <c r="AC381" s="169"/>
      <c r="AD381" s="169"/>
      <c r="AE381" s="169"/>
      <c r="AF381" s="161">
        <v>4693</v>
      </c>
      <c r="AG381" s="161">
        <v>4693</v>
      </c>
      <c r="AH381" s="163"/>
      <c r="AJ381" s="164">
        <v>0</v>
      </c>
      <c r="AK381" s="164">
        <v>0</v>
      </c>
      <c r="AL381" s="164"/>
      <c r="AM381" s="165">
        <f>IFERROR(VLOOKUP(A381,[4]rptBudgetaryBudgetCrossOrganiza!$A$384:$O$794,13,FALSE),"0")</f>
        <v>2173</v>
      </c>
      <c r="AN381" s="170"/>
      <c r="AO381" s="170"/>
      <c r="AP381" s="171"/>
      <c r="AQ381" s="164"/>
      <c r="AR381" s="166"/>
      <c r="AS381" s="205"/>
      <c r="AT381" s="172"/>
      <c r="AU381" s="173"/>
      <c r="AV381" s="174"/>
      <c r="AW381" s="174"/>
      <c r="AX381" s="174"/>
      <c r="AY381" s="174"/>
      <c r="AZ381" s="174"/>
      <c r="BA381" s="174"/>
      <c r="BB381" s="176"/>
    </row>
    <row r="382" spans="1:54" x14ac:dyDescent="0.25">
      <c r="A382" s="120" t="s">
        <v>1678</v>
      </c>
      <c r="B382" s="177" t="s">
        <v>1423</v>
      </c>
      <c r="C382" s="156" t="str">
        <f t="shared" si="48"/>
        <v>100.11</v>
      </c>
      <c r="D382" s="156" t="str">
        <f t="shared" si="49"/>
        <v>270</v>
      </c>
      <c r="E382" s="157" t="str">
        <f t="shared" si="50"/>
        <v>5100.10</v>
      </c>
      <c r="F382" s="157">
        <f>VLOOKUP(E382,'Projections Cheat Sheet'!$A$3:$B$536,2,FALSE)</f>
        <v>1</v>
      </c>
      <c r="G382" s="157" t="str">
        <f>VLOOKUP(F382,'Projections Cheat Sheet'!$B$8:$C$196,2,FALSE)</f>
        <v>salary</v>
      </c>
      <c r="H382" s="157" t="s">
        <v>1938</v>
      </c>
      <c r="I382" s="179">
        <f>IFERROR(VLOOKUP(A382,[3]rptBudgetaryBudgetCrossOrganiza!$A$2:$M$411,5,FALSE),"0")</f>
        <v>2250</v>
      </c>
      <c r="J382" s="179">
        <f>IFERROR(VLOOKUP(A382,[3]rptBudgetaryBudgetCrossOrganiza!$A$2:$M$411,7,FALSE),"0")</f>
        <v>2250</v>
      </c>
      <c r="K382" s="195"/>
      <c r="L382" s="179"/>
      <c r="M382" s="179"/>
      <c r="N382" s="179">
        <f>IFERROR(VLOOKUP(A382,[3]rptBudgetaryBudgetCrossOrganiza!$A$2:$M$411,10,FALSE),"0")</f>
        <v>3000</v>
      </c>
      <c r="O382" s="179">
        <v>3000</v>
      </c>
      <c r="P382" s="158"/>
      <c r="R382" s="159">
        <v>2250</v>
      </c>
      <c r="S382" s="159">
        <v>2250</v>
      </c>
      <c r="T382" s="168"/>
      <c r="U382" s="168"/>
      <c r="V382" s="168"/>
      <c r="W382" s="159">
        <v>3000</v>
      </c>
      <c r="X382" s="159">
        <v>3000</v>
      </c>
      <c r="Y382" s="160"/>
      <c r="AA382" s="161">
        <v>2250</v>
      </c>
      <c r="AB382" s="161">
        <v>2250</v>
      </c>
      <c r="AC382" s="169"/>
      <c r="AD382" s="169"/>
      <c r="AE382" s="169"/>
      <c r="AF382" s="161">
        <v>4500</v>
      </c>
      <c r="AG382" s="161">
        <v>4500</v>
      </c>
      <c r="AH382" s="163"/>
      <c r="AJ382" s="164">
        <v>2250</v>
      </c>
      <c r="AK382" s="164">
        <v>2250</v>
      </c>
      <c r="AL382" s="164"/>
      <c r="AM382" s="165">
        <f>IFERROR(VLOOKUP(A382,[4]rptBudgetaryBudgetCrossOrganiza!$A$384:$O$794,13,FALSE),"0")</f>
        <v>750</v>
      </c>
      <c r="AN382" s="170"/>
      <c r="AO382" s="170"/>
      <c r="AP382" s="171"/>
      <c r="AQ382" s="164"/>
      <c r="AR382" s="166"/>
      <c r="AS382" s="205"/>
      <c r="AT382" s="172"/>
      <c r="AU382" s="173"/>
      <c r="AV382" s="174"/>
      <c r="AW382" s="174"/>
      <c r="AX382" s="174"/>
      <c r="AY382" s="174"/>
      <c r="AZ382" s="174"/>
      <c r="BA382" s="174"/>
      <c r="BB382" s="176"/>
    </row>
    <row r="383" spans="1:54" x14ac:dyDescent="0.25">
      <c r="A383" s="120" t="s">
        <v>1686</v>
      </c>
      <c r="B383" s="177" t="s">
        <v>1424</v>
      </c>
      <c r="C383" s="156" t="str">
        <f t="shared" si="48"/>
        <v>100.11</v>
      </c>
      <c r="D383" s="156" t="str">
        <f t="shared" si="49"/>
        <v>270</v>
      </c>
      <c r="E383" s="157" t="str">
        <f t="shared" si="50"/>
        <v>5100.11</v>
      </c>
      <c r="F383" s="157">
        <f>VLOOKUP(E383,'Projections Cheat Sheet'!$A$3:$B$536,2,FALSE)</f>
        <v>1</v>
      </c>
      <c r="G383" s="157" t="str">
        <f>VLOOKUP(F383,'Projections Cheat Sheet'!$B$8:$C$196,2,FALSE)</f>
        <v>salary</v>
      </c>
      <c r="H383" s="157" t="s">
        <v>1938</v>
      </c>
      <c r="I383" s="179">
        <f>IFERROR(VLOOKUP(A383,[3]rptBudgetaryBudgetCrossOrganiza!$A$2:$M$411,5,FALSE),"0")</f>
        <v>2875</v>
      </c>
      <c r="J383" s="179">
        <f>IFERROR(VLOOKUP(A383,[3]rptBudgetaryBudgetCrossOrganiza!$A$2:$M$411,7,FALSE),"0")</f>
        <v>2875</v>
      </c>
      <c r="K383" s="195"/>
      <c r="L383" s="179"/>
      <c r="M383" s="179"/>
      <c r="N383" s="179">
        <f>IFERROR(VLOOKUP(A383,[3]rptBudgetaryBudgetCrossOrganiza!$A$2:$M$411,10,FALSE),"0")</f>
        <v>2645.26</v>
      </c>
      <c r="O383" s="179">
        <v>2645.26</v>
      </c>
      <c r="P383" s="158"/>
      <c r="R383" s="159">
        <v>3265</v>
      </c>
      <c r="S383" s="159">
        <v>3265</v>
      </c>
      <c r="T383" s="168"/>
      <c r="U383" s="168"/>
      <c r="V383" s="168"/>
      <c r="W383" s="159">
        <v>3167.83</v>
      </c>
      <c r="X383" s="159">
        <v>3167.83</v>
      </c>
      <c r="Y383" s="160"/>
      <c r="AA383" s="161">
        <v>3530</v>
      </c>
      <c r="AB383" s="161">
        <v>3530</v>
      </c>
      <c r="AC383" s="169"/>
      <c r="AD383" s="169"/>
      <c r="AE383" s="169"/>
      <c r="AF383" s="161">
        <v>3627.12</v>
      </c>
      <c r="AG383" s="161">
        <v>3627.12</v>
      </c>
      <c r="AH383" s="163"/>
      <c r="AJ383" s="164">
        <v>3530</v>
      </c>
      <c r="AK383" s="164">
        <v>3530</v>
      </c>
      <c r="AL383" s="164"/>
      <c r="AM383" s="165">
        <f>IFERROR(VLOOKUP(A383,[4]rptBudgetaryBudgetCrossOrganiza!$A$384:$O$794,13,FALSE),"0")</f>
        <v>864.56</v>
      </c>
      <c r="AN383" s="170"/>
      <c r="AO383" s="170"/>
      <c r="AP383" s="171"/>
      <c r="AQ383" s="164"/>
      <c r="AR383" s="166"/>
      <c r="AS383" s="205"/>
      <c r="AT383" s="172"/>
      <c r="AU383" s="173"/>
      <c r="AV383" s="174"/>
      <c r="AW383" s="174"/>
      <c r="AX383" s="174"/>
      <c r="AY383" s="174"/>
      <c r="AZ383" s="174"/>
      <c r="BA383" s="174"/>
      <c r="BB383" s="176"/>
    </row>
    <row r="384" spans="1:54" x14ac:dyDescent="0.25">
      <c r="A384" s="120" t="s">
        <v>1694</v>
      </c>
      <c r="B384" s="177" t="s">
        <v>1425</v>
      </c>
      <c r="C384" s="156" t="str">
        <f t="shared" si="48"/>
        <v>100.11</v>
      </c>
      <c r="D384" s="156" t="str">
        <f t="shared" si="49"/>
        <v>270</v>
      </c>
      <c r="E384" s="157" t="str">
        <f t="shared" si="50"/>
        <v>5100.12</v>
      </c>
      <c r="F384" s="157">
        <f>VLOOKUP(E384,'Projections Cheat Sheet'!$A$3:$B$536,2,FALSE)</f>
        <v>1</v>
      </c>
      <c r="G384" s="157" t="str">
        <f>VLOOKUP(F384,'Projections Cheat Sheet'!$B$8:$C$196,2,FALSE)</f>
        <v>salary</v>
      </c>
      <c r="H384" s="157" t="s">
        <v>1938</v>
      </c>
      <c r="I384" s="179">
        <f>IFERROR(VLOOKUP(A384,[3]rptBudgetaryBudgetCrossOrganiza!$A$2:$M$411,5,FALSE),"0")</f>
        <v>0</v>
      </c>
      <c r="J384" s="179">
        <f>IFERROR(VLOOKUP(A384,[3]rptBudgetaryBudgetCrossOrganiza!$A$2:$M$411,7,FALSE),"0")</f>
        <v>0</v>
      </c>
      <c r="K384" s="195"/>
      <c r="L384" s="179"/>
      <c r="M384" s="179"/>
      <c r="N384" s="179">
        <f>IFERROR(VLOOKUP(A384,[3]rptBudgetaryBudgetCrossOrganiza!$A$2:$M$411,10,FALSE),"0")</f>
        <v>0</v>
      </c>
      <c r="O384" s="179">
        <v>0</v>
      </c>
      <c r="P384" s="158"/>
      <c r="R384" s="159">
        <v>0</v>
      </c>
      <c r="S384" s="159">
        <v>0</v>
      </c>
      <c r="T384" s="168"/>
      <c r="U384" s="168"/>
      <c r="V384" s="168"/>
      <c r="W384" s="159">
        <v>0</v>
      </c>
      <c r="X384" s="159">
        <v>0</v>
      </c>
      <c r="Y384" s="160"/>
      <c r="AA384" s="161">
        <v>0</v>
      </c>
      <c r="AB384" s="161">
        <v>0</v>
      </c>
      <c r="AC384" s="169"/>
      <c r="AD384" s="169"/>
      <c r="AE384" s="169"/>
      <c r="AF384" s="161">
        <v>0</v>
      </c>
      <c r="AG384" s="161">
        <v>0</v>
      </c>
      <c r="AH384" s="163"/>
      <c r="AJ384" s="164">
        <v>0</v>
      </c>
      <c r="AK384" s="164">
        <v>0</v>
      </c>
      <c r="AL384" s="164"/>
      <c r="AM384" s="165">
        <f>IFERROR(VLOOKUP(A384,[4]rptBudgetaryBudgetCrossOrganiza!$A$384:$O$794,13,FALSE),"0")</f>
        <v>0</v>
      </c>
      <c r="AN384" s="170"/>
      <c r="AO384" s="170"/>
      <c r="AP384" s="171"/>
      <c r="AQ384" s="164"/>
      <c r="AR384" s="166"/>
      <c r="AS384" s="205"/>
      <c r="AT384" s="172"/>
      <c r="AU384" s="173"/>
      <c r="AV384" s="174"/>
      <c r="AW384" s="174"/>
      <c r="AX384" s="174"/>
      <c r="AY384" s="174"/>
      <c r="AZ384" s="174"/>
      <c r="BA384" s="174"/>
      <c r="BB384" s="176"/>
    </row>
    <row r="385" spans="1:54" x14ac:dyDescent="0.25">
      <c r="A385" s="120" t="s">
        <v>1721</v>
      </c>
      <c r="B385" s="177" t="s">
        <v>1429</v>
      </c>
      <c r="C385" s="156" t="str">
        <f t="shared" si="48"/>
        <v>100.11</v>
      </c>
      <c r="D385" s="156" t="str">
        <f t="shared" si="49"/>
        <v>270</v>
      </c>
      <c r="E385" s="157" t="str">
        <f t="shared" si="50"/>
        <v>5100.17</v>
      </c>
      <c r="F385" s="157">
        <f>VLOOKUP(E385,'Projections Cheat Sheet'!$A$3:$B$536,2,FALSE)</f>
        <v>1</v>
      </c>
      <c r="G385" s="157" t="str">
        <f>VLOOKUP(F385,'Projections Cheat Sheet'!$B$8:$C$196,2,FALSE)</f>
        <v>salary</v>
      </c>
      <c r="H385" s="157" t="s">
        <v>1938</v>
      </c>
      <c r="I385" s="179">
        <f>IFERROR(VLOOKUP(A385,[3]rptBudgetaryBudgetCrossOrganiza!$A$2:$M$411,5,FALSE),"0")</f>
        <v>23905</v>
      </c>
      <c r="J385" s="179">
        <f>IFERROR(VLOOKUP(A385,[3]rptBudgetaryBudgetCrossOrganiza!$A$2:$M$411,7,FALSE),"0")</f>
        <v>23905</v>
      </c>
      <c r="K385" s="195"/>
      <c r="L385" s="179"/>
      <c r="M385" s="179"/>
      <c r="N385" s="179">
        <f>IFERROR(VLOOKUP(A385,[3]rptBudgetaryBudgetCrossOrganiza!$A$2:$M$411,10,FALSE),"0")</f>
        <v>26394.68</v>
      </c>
      <c r="O385" s="179">
        <v>26394.68</v>
      </c>
      <c r="P385" s="158"/>
      <c r="R385" s="159">
        <v>23185</v>
      </c>
      <c r="S385" s="159">
        <v>23185</v>
      </c>
      <c r="T385" s="168"/>
      <c r="U385" s="168"/>
      <c r="V385" s="168"/>
      <c r="W385" s="159">
        <v>22899.5</v>
      </c>
      <c r="X385" s="159">
        <v>22899.5</v>
      </c>
      <c r="Y385" s="160"/>
      <c r="AA385" s="161">
        <v>22670</v>
      </c>
      <c r="AB385" s="161">
        <v>22670</v>
      </c>
      <c r="AC385" s="169"/>
      <c r="AD385" s="169"/>
      <c r="AE385" s="169"/>
      <c r="AF385" s="161">
        <v>17414.43</v>
      </c>
      <c r="AG385" s="161">
        <v>17414.43</v>
      </c>
      <c r="AH385" s="163"/>
      <c r="AJ385" s="164">
        <v>22670</v>
      </c>
      <c r="AK385" s="164">
        <v>22670</v>
      </c>
      <c r="AL385" s="164"/>
      <c r="AM385" s="165">
        <f>IFERROR(VLOOKUP(A385,[4]rptBudgetaryBudgetCrossOrganiza!$A$384:$O$794,13,FALSE),"0")</f>
        <v>3624.6</v>
      </c>
      <c r="AN385" s="170"/>
      <c r="AO385" s="170"/>
      <c r="AP385" s="171"/>
      <c r="AQ385" s="164"/>
      <c r="AR385" s="166"/>
      <c r="AS385" s="205"/>
      <c r="AT385" s="172"/>
      <c r="AU385" s="173"/>
      <c r="AV385" s="174"/>
      <c r="AW385" s="174"/>
      <c r="AX385" s="174"/>
      <c r="AY385" s="174"/>
      <c r="AZ385" s="174"/>
      <c r="BA385" s="174"/>
      <c r="BB385" s="176"/>
    </row>
    <row r="386" spans="1:54" hidden="1" x14ac:dyDescent="0.25">
      <c r="A386" s="120" t="s">
        <v>1729</v>
      </c>
      <c r="B386" s="177" t="s">
        <v>343</v>
      </c>
      <c r="C386" s="156" t="str">
        <f t="shared" si="48"/>
        <v>100.11</v>
      </c>
      <c r="D386" s="156" t="str">
        <f t="shared" si="49"/>
        <v>270</v>
      </c>
      <c r="E386" s="157" t="str">
        <f t="shared" si="50"/>
        <v>6000.01</v>
      </c>
      <c r="F386" s="157">
        <f>VLOOKUP(E386,'Projections Cheat Sheet'!$A$3:$B$536,2,FALSE)</f>
        <v>6</v>
      </c>
      <c r="G386" s="157" t="str">
        <f>VLOOKUP(F386,'Projections Cheat Sheet'!$B$8:$C$196,2,FALSE)</f>
        <v>Zero</v>
      </c>
      <c r="H386" s="157" t="s">
        <v>1939</v>
      </c>
      <c r="I386" s="179">
        <f>IFERROR(VLOOKUP(A386,[3]rptBudgetaryBudgetCrossOrganiza!$A$2:$M$411,5,FALSE),"0")</f>
        <v>5600</v>
      </c>
      <c r="J386" s="179">
        <f>IFERROR(VLOOKUP(A386,[3]rptBudgetaryBudgetCrossOrganiza!$A$2:$M$411,7,FALSE),"0")</f>
        <v>5600</v>
      </c>
      <c r="K386" s="195"/>
      <c r="L386" s="179"/>
      <c r="M386" s="179"/>
      <c r="N386" s="179">
        <f>IFERROR(VLOOKUP(A386,[3]rptBudgetaryBudgetCrossOrganiza!$A$2:$M$411,10,FALSE),"0")</f>
        <v>6830</v>
      </c>
      <c r="O386" s="179">
        <v>6830</v>
      </c>
      <c r="P386" s="158"/>
      <c r="R386" s="159">
        <v>5600</v>
      </c>
      <c r="S386" s="159">
        <v>5600</v>
      </c>
      <c r="T386" s="168"/>
      <c r="U386" s="168"/>
      <c r="V386" s="168"/>
      <c r="W386" s="159">
        <v>6297.6</v>
      </c>
      <c r="X386" s="159">
        <v>6297.6</v>
      </c>
      <c r="Y386" s="160"/>
      <c r="AA386" s="161">
        <v>6000</v>
      </c>
      <c r="AB386" s="161">
        <v>6000</v>
      </c>
      <c r="AC386" s="169"/>
      <c r="AD386" s="169"/>
      <c r="AE386" s="169"/>
      <c r="AF386" s="161">
        <v>5772.8</v>
      </c>
      <c r="AG386" s="161">
        <v>5772.8</v>
      </c>
      <c r="AH386" s="163"/>
      <c r="AJ386" s="164">
        <v>6000</v>
      </c>
      <c r="AK386" s="164">
        <v>6000</v>
      </c>
      <c r="AL386" s="164">
        <v>14500</v>
      </c>
      <c r="AM386" s="165">
        <f>IFERROR(VLOOKUP(A386,[4]rptBudgetaryBudgetCrossOrganiza!$A$384:$O$794,13,FALSE),"0")</f>
        <v>5481</v>
      </c>
      <c r="AN386" s="170"/>
      <c r="AO386" s="170"/>
      <c r="AP386" s="171"/>
      <c r="AQ386" s="164"/>
      <c r="AR386" s="166"/>
      <c r="AS386" s="209" t="s">
        <v>1957</v>
      </c>
      <c r="AT386" s="172"/>
      <c r="AU386" s="173"/>
      <c r="AV386" s="174"/>
      <c r="AW386" s="174"/>
      <c r="AX386" s="174"/>
      <c r="AY386" s="174"/>
      <c r="AZ386" s="174"/>
      <c r="BA386" s="174"/>
      <c r="BB386" s="176"/>
    </row>
    <row r="387" spans="1:54" hidden="1" x14ac:dyDescent="0.25">
      <c r="A387" s="120" t="s">
        <v>1737</v>
      </c>
      <c r="B387" s="177" t="s">
        <v>1433</v>
      </c>
      <c r="C387" s="156" t="str">
        <f t="shared" si="48"/>
        <v>100.11</v>
      </c>
      <c r="D387" s="156" t="str">
        <f t="shared" si="49"/>
        <v>270</v>
      </c>
      <c r="E387" s="157" t="str">
        <f t="shared" si="50"/>
        <v>6000.05</v>
      </c>
      <c r="F387" s="157">
        <f>VLOOKUP(E387,'Projections Cheat Sheet'!$A$3:$B$536,2,FALSE)</f>
        <v>6</v>
      </c>
      <c r="G387" s="157" t="str">
        <f>VLOOKUP(F387,'Projections Cheat Sheet'!$B$8:$C$196,2,FALSE)</f>
        <v>Zero</v>
      </c>
      <c r="H387" s="157" t="s">
        <v>1939</v>
      </c>
      <c r="I387" s="179">
        <f>IFERROR(VLOOKUP(A387,[3]rptBudgetaryBudgetCrossOrganiza!$A$2:$M$411,5,FALSE),"0")</f>
        <v>1000</v>
      </c>
      <c r="J387" s="179">
        <f>IFERROR(VLOOKUP(A387,[3]rptBudgetaryBudgetCrossOrganiza!$A$2:$M$411,7,FALSE),"0")</f>
        <v>1000</v>
      </c>
      <c r="K387" s="195"/>
      <c r="L387" s="179"/>
      <c r="M387" s="179"/>
      <c r="N387" s="179">
        <f>IFERROR(VLOOKUP(A387,[3]rptBudgetaryBudgetCrossOrganiza!$A$2:$M$411,10,FALSE),"0")</f>
        <v>299</v>
      </c>
      <c r="O387" s="179">
        <v>299</v>
      </c>
      <c r="P387" s="158"/>
      <c r="R387" s="159">
        <v>1000</v>
      </c>
      <c r="S387" s="159">
        <v>1000</v>
      </c>
      <c r="T387" s="168"/>
      <c r="U387" s="168"/>
      <c r="V387" s="168"/>
      <c r="W387" s="159">
        <v>836.5</v>
      </c>
      <c r="X387" s="159">
        <v>836.5</v>
      </c>
      <c r="Y387" s="160"/>
      <c r="AA387" s="161">
        <v>1200</v>
      </c>
      <c r="AB387" s="161">
        <v>1200</v>
      </c>
      <c r="AC387" s="169"/>
      <c r="AD387" s="169"/>
      <c r="AE387" s="169"/>
      <c r="AF387" s="161">
        <v>2573.0500000000002</v>
      </c>
      <c r="AG387" s="161">
        <v>2573.0500000000002</v>
      </c>
      <c r="AH387" s="163"/>
      <c r="AJ387" s="164">
        <v>1200</v>
      </c>
      <c r="AK387" s="164">
        <v>1200</v>
      </c>
      <c r="AL387" s="164"/>
      <c r="AM387" s="165">
        <f>IFERROR(VLOOKUP(A387,[4]rptBudgetaryBudgetCrossOrganiza!$A$384:$O$794,13,FALSE),"0")</f>
        <v>0</v>
      </c>
      <c r="AN387" s="170"/>
      <c r="AO387" s="170"/>
      <c r="AP387" s="171"/>
      <c r="AQ387" s="164"/>
      <c r="AR387" s="166"/>
      <c r="AS387" s="209"/>
      <c r="AT387" s="172"/>
      <c r="AU387" s="173"/>
      <c r="AV387" s="174"/>
      <c r="AW387" s="174"/>
      <c r="AX387" s="174"/>
      <c r="AY387" s="174"/>
      <c r="AZ387" s="174"/>
      <c r="BA387" s="174"/>
      <c r="BB387" s="176"/>
    </row>
    <row r="388" spans="1:54" hidden="1" x14ac:dyDescent="0.25">
      <c r="A388" s="120" t="s">
        <v>1738</v>
      </c>
      <c r="B388" s="177" t="s">
        <v>1434</v>
      </c>
      <c r="C388" s="156" t="str">
        <f t="shared" si="48"/>
        <v>100.11</v>
      </c>
      <c r="D388" s="156" t="str">
        <f t="shared" si="49"/>
        <v>270</v>
      </c>
      <c r="E388" s="157" t="str">
        <f t="shared" si="50"/>
        <v>6000.06</v>
      </c>
      <c r="F388" s="157">
        <f>VLOOKUP(E388,'Projections Cheat Sheet'!$A$3:$B$536,2,FALSE)</f>
        <v>6</v>
      </c>
      <c r="G388" s="157" t="str">
        <f>VLOOKUP(F388,'Projections Cheat Sheet'!$B$8:$C$196,2,FALSE)</f>
        <v>Zero</v>
      </c>
      <c r="H388" s="157" t="s">
        <v>1939</v>
      </c>
      <c r="I388" s="179">
        <f>IFERROR(VLOOKUP(A388,[3]rptBudgetaryBudgetCrossOrganiza!$A$2:$M$411,5,FALSE),"0")</f>
        <v>27000</v>
      </c>
      <c r="J388" s="179">
        <f>IFERROR(VLOOKUP(A388,[3]rptBudgetaryBudgetCrossOrganiza!$A$2:$M$411,7,FALSE),"0")</f>
        <v>27000</v>
      </c>
      <c r="K388" s="195"/>
      <c r="L388" s="179"/>
      <c r="M388" s="179"/>
      <c r="N388" s="179">
        <f>IFERROR(VLOOKUP(A388,[3]rptBudgetaryBudgetCrossOrganiza!$A$2:$M$411,10,FALSE),"0")</f>
        <v>23072.240000000002</v>
      </c>
      <c r="O388" s="179">
        <v>23072.240000000002</v>
      </c>
      <c r="P388" s="158"/>
      <c r="R388" s="159">
        <v>27000</v>
      </c>
      <c r="S388" s="159">
        <v>27000</v>
      </c>
      <c r="T388" s="168"/>
      <c r="U388" s="168"/>
      <c r="V388" s="168"/>
      <c r="W388" s="159">
        <v>20222</v>
      </c>
      <c r="X388" s="159">
        <v>20222</v>
      </c>
      <c r="Y388" s="160"/>
      <c r="AA388" s="161">
        <v>27000</v>
      </c>
      <c r="AB388" s="161">
        <v>27000</v>
      </c>
      <c r="AC388" s="169"/>
      <c r="AD388" s="169"/>
      <c r="AE388" s="169"/>
      <c r="AF388" s="161">
        <v>26797.8</v>
      </c>
      <c r="AG388" s="161">
        <v>26797.8</v>
      </c>
      <c r="AH388" s="163"/>
      <c r="AJ388" s="164">
        <v>27000</v>
      </c>
      <c r="AK388" s="164">
        <v>27000</v>
      </c>
      <c r="AL388" s="164"/>
      <c r="AM388" s="165">
        <f>IFERROR(VLOOKUP(A388,[4]rptBudgetaryBudgetCrossOrganiza!$A$384:$O$794,13,FALSE),"0")</f>
        <v>2695</v>
      </c>
      <c r="AN388" s="170"/>
      <c r="AO388" s="170"/>
      <c r="AP388" s="171"/>
      <c r="AQ388" s="164"/>
      <c r="AR388" s="166"/>
      <c r="AS388" s="209"/>
      <c r="AT388" s="172"/>
      <c r="AU388" s="173"/>
      <c r="AV388" s="174"/>
      <c r="AW388" s="174"/>
      <c r="AX388" s="174"/>
      <c r="AY388" s="174"/>
      <c r="AZ388" s="174"/>
      <c r="BA388" s="174"/>
      <c r="BB388" s="176"/>
    </row>
    <row r="389" spans="1:54" hidden="1" x14ac:dyDescent="0.25">
      <c r="A389" s="120" t="s">
        <v>1746</v>
      </c>
      <c r="B389" s="177" t="s">
        <v>1440</v>
      </c>
      <c r="C389" s="156" t="str">
        <f t="shared" ref="C389:C413" si="56">LEFT(A389,6)</f>
        <v>100.11</v>
      </c>
      <c r="D389" s="156" t="str">
        <f t="shared" ref="D389:D413" si="57">MID(A389,11,3)</f>
        <v>270</v>
      </c>
      <c r="E389" s="157" t="str">
        <f t="shared" ref="E389:E413" si="58">RIGHT(A389,7)</f>
        <v>6000.31</v>
      </c>
      <c r="F389" s="157">
        <f>VLOOKUP(E389,'Projections Cheat Sheet'!$A$3:$B$536,2,FALSE)</f>
        <v>6</v>
      </c>
      <c r="G389" s="157" t="str">
        <f>VLOOKUP(F389,'Projections Cheat Sheet'!$B$8:$C$196,2,FALSE)</f>
        <v>Zero</v>
      </c>
      <c r="H389" s="157" t="s">
        <v>1939</v>
      </c>
      <c r="I389" s="179">
        <f>IFERROR(VLOOKUP(A389,[3]rptBudgetaryBudgetCrossOrganiza!$A$2:$M$411,5,FALSE),"0")</f>
        <v>0</v>
      </c>
      <c r="J389" s="179">
        <f>IFERROR(VLOOKUP(A389,[3]rptBudgetaryBudgetCrossOrganiza!$A$2:$M$411,7,FALSE),"0")</f>
        <v>15000</v>
      </c>
      <c r="K389" s="195"/>
      <c r="L389" s="179"/>
      <c r="M389" s="179"/>
      <c r="N389" s="179">
        <f>IFERROR(VLOOKUP(A389,[3]rptBudgetaryBudgetCrossOrganiza!$A$2:$M$411,10,FALSE),"0")</f>
        <v>0</v>
      </c>
      <c r="O389" s="179">
        <v>0</v>
      </c>
      <c r="P389" s="158"/>
      <c r="R389" s="159">
        <v>0</v>
      </c>
      <c r="S389" s="159">
        <v>22500</v>
      </c>
      <c r="T389" s="168"/>
      <c r="U389" s="168"/>
      <c r="V389" s="168"/>
      <c r="W389" s="159">
        <v>12640</v>
      </c>
      <c r="X389" s="159">
        <v>12640</v>
      </c>
      <c r="Y389" s="160"/>
      <c r="AA389" s="161">
        <v>0</v>
      </c>
      <c r="AB389" s="161">
        <v>0</v>
      </c>
      <c r="AC389" s="169"/>
      <c r="AD389" s="169"/>
      <c r="AE389" s="169"/>
      <c r="AF389" s="161">
        <v>5760</v>
      </c>
      <c r="AG389" s="161">
        <v>5760</v>
      </c>
      <c r="AH389" s="163"/>
      <c r="AJ389" s="164">
        <v>0</v>
      </c>
      <c r="AK389" s="164">
        <v>0</v>
      </c>
      <c r="AL389" s="164"/>
      <c r="AM389" s="165">
        <f>IFERROR(VLOOKUP(A389,[4]rptBudgetaryBudgetCrossOrganiza!$A$384:$O$794,13,FALSE),"0")</f>
        <v>960</v>
      </c>
      <c r="AN389" s="170"/>
      <c r="AO389" s="170"/>
      <c r="AP389" s="171"/>
      <c r="AQ389" s="164"/>
      <c r="AR389" s="166"/>
      <c r="AS389" s="209"/>
      <c r="AT389" s="172"/>
      <c r="AU389" s="173"/>
      <c r="AV389" s="174"/>
      <c r="AW389" s="174"/>
      <c r="AX389" s="174"/>
      <c r="AY389" s="174"/>
      <c r="AZ389" s="174"/>
      <c r="BA389" s="174"/>
      <c r="BB389" s="176"/>
    </row>
    <row r="390" spans="1:54" hidden="1" x14ac:dyDescent="0.25">
      <c r="A390" s="120" t="s">
        <v>1748</v>
      </c>
      <c r="B390" s="177" t="s">
        <v>1441</v>
      </c>
      <c r="C390" s="156" t="str">
        <f t="shared" si="56"/>
        <v>100.11</v>
      </c>
      <c r="D390" s="156" t="str">
        <f t="shared" si="57"/>
        <v>270</v>
      </c>
      <c r="E390" s="157" t="str">
        <f t="shared" si="58"/>
        <v>6100.01</v>
      </c>
      <c r="F390" s="157">
        <f>VLOOKUP(E390,'Projections Cheat Sheet'!$A$3:$B$536,2,FALSE)</f>
        <v>6</v>
      </c>
      <c r="G390" s="157" t="str">
        <f>VLOOKUP(F390,'Projections Cheat Sheet'!$B$8:$C$196,2,FALSE)</f>
        <v>Zero</v>
      </c>
      <c r="H390" s="157" t="s">
        <v>1940</v>
      </c>
      <c r="I390" s="179">
        <f>IFERROR(VLOOKUP(A390,[3]rptBudgetaryBudgetCrossOrganiza!$A$2:$M$411,5,FALSE),"0")</f>
        <v>27000</v>
      </c>
      <c r="J390" s="179">
        <f>IFERROR(VLOOKUP(A390,[3]rptBudgetaryBudgetCrossOrganiza!$A$2:$M$411,7,FALSE),"0")</f>
        <v>27000</v>
      </c>
      <c r="K390" s="195"/>
      <c r="L390" s="179"/>
      <c r="M390" s="179"/>
      <c r="N390" s="179">
        <f>IFERROR(VLOOKUP(A390,[3]rptBudgetaryBudgetCrossOrganiza!$A$2:$M$411,10,FALSE),"0")</f>
        <v>25448.71</v>
      </c>
      <c r="O390" s="179">
        <v>25448.71</v>
      </c>
      <c r="P390" s="158"/>
      <c r="R390" s="159">
        <v>28000</v>
      </c>
      <c r="S390" s="159">
        <v>28000</v>
      </c>
      <c r="T390" s="168"/>
      <c r="U390" s="168"/>
      <c r="V390" s="168"/>
      <c r="W390" s="159">
        <v>29982.42</v>
      </c>
      <c r="X390" s="159">
        <v>29982.42</v>
      </c>
      <c r="Y390" s="160"/>
      <c r="AA390" s="161">
        <v>29000</v>
      </c>
      <c r="AB390" s="161">
        <v>29000</v>
      </c>
      <c r="AC390" s="169"/>
      <c r="AD390" s="169"/>
      <c r="AE390" s="169"/>
      <c r="AF390" s="161">
        <v>26252.81</v>
      </c>
      <c r="AG390" s="161">
        <v>26252.81</v>
      </c>
      <c r="AH390" s="163"/>
      <c r="AJ390" s="164">
        <v>29000</v>
      </c>
      <c r="AK390" s="164">
        <v>29000</v>
      </c>
      <c r="AL390" s="164"/>
      <c r="AM390" s="165">
        <f>IFERROR(VLOOKUP(A390,[4]rptBudgetaryBudgetCrossOrganiza!$A$384:$O$794,13,FALSE),"0")</f>
        <v>1828.8</v>
      </c>
      <c r="AN390" s="170"/>
      <c r="AO390" s="170"/>
      <c r="AP390" s="171"/>
      <c r="AQ390" s="164"/>
      <c r="AR390" s="166"/>
      <c r="AS390" s="209"/>
      <c r="AT390" s="172"/>
      <c r="AU390" s="173"/>
      <c r="AV390" s="174"/>
      <c r="AW390" s="174"/>
      <c r="AX390" s="174"/>
      <c r="AY390" s="174"/>
      <c r="AZ390" s="174"/>
      <c r="BA390" s="174"/>
      <c r="BB390" s="176"/>
    </row>
    <row r="391" spans="1:54" hidden="1" x14ac:dyDescent="0.25">
      <c r="A391" s="120" t="s">
        <v>1752</v>
      </c>
      <c r="B391" s="177" t="s">
        <v>1442</v>
      </c>
      <c r="C391" s="156" t="str">
        <f t="shared" si="56"/>
        <v>100.11</v>
      </c>
      <c r="D391" s="156" t="str">
        <f t="shared" si="57"/>
        <v>270</v>
      </c>
      <c r="E391" s="157" t="str">
        <f t="shared" si="58"/>
        <v>6100.02</v>
      </c>
      <c r="F391" s="157">
        <f>VLOOKUP(E391,'Projections Cheat Sheet'!$A$3:$B$536,2,FALSE)</f>
        <v>6</v>
      </c>
      <c r="G391" s="157" t="str">
        <f>VLOOKUP(F391,'Projections Cheat Sheet'!$B$8:$C$196,2,FALSE)</f>
        <v>Zero</v>
      </c>
      <c r="H391" s="157" t="s">
        <v>1940</v>
      </c>
      <c r="I391" s="179">
        <f>IFERROR(VLOOKUP(A391,[3]rptBudgetaryBudgetCrossOrganiza!$A$2:$M$411,5,FALSE),"0")</f>
        <v>3650</v>
      </c>
      <c r="J391" s="179">
        <f>IFERROR(VLOOKUP(A391,[3]rptBudgetaryBudgetCrossOrganiza!$A$2:$M$411,7,FALSE),"0")</f>
        <v>3650</v>
      </c>
      <c r="K391" s="195"/>
      <c r="L391" s="179"/>
      <c r="M391" s="179"/>
      <c r="N391" s="179">
        <f>IFERROR(VLOOKUP(A391,[3]rptBudgetaryBudgetCrossOrganiza!$A$2:$M$411,10,FALSE),"0")</f>
        <v>2925.78</v>
      </c>
      <c r="O391" s="179">
        <v>2925.78</v>
      </c>
      <c r="P391" s="158"/>
      <c r="R391" s="159">
        <v>3750</v>
      </c>
      <c r="S391" s="159">
        <v>3750</v>
      </c>
      <c r="T391" s="168"/>
      <c r="U391" s="168"/>
      <c r="V391" s="168"/>
      <c r="W391" s="159">
        <v>3052.3</v>
      </c>
      <c r="X391" s="159">
        <v>3052.3</v>
      </c>
      <c r="Y391" s="160"/>
      <c r="AA391" s="161">
        <v>3500</v>
      </c>
      <c r="AB391" s="161">
        <v>3500</v>
      </c>
      <c r="AC391" s="169"/>
      <c r="AD391" s="169"/>
      <c r="AE391" s="169"/>
      <c r="AF391" s="161">
        <v>3503.28</v>
      </c>
      <c r="AG391" s="161">
        <v>3503.28</v>
      </c>
      <c r="AH391" s="163"/>
      <c r="AJ391" s="164">
        <v>3500</v>
      </c>
      <c r="AK391" s="164">
        <v>3500</v>
      </c>
      <c r="AL391" s="164"/>
      <c r="AM391" s="165">
        <f>IFERROR(VLOOKUP(A391,[4]rptBudgetaryBudgetCrossOrganiza!$A$384:$O$794,13,FALSE),"0")</f>
        <v>639.74</v>
      </c>
      <c r="AN391" s="170"/>
      <c r="AO391" s="170"/>
      <c r="AP391" s="171"/>
      <c r="AQ391" s="164"/>
      <c r="AR391" s="166"/>
      <c r="AS391" s="209"/>
      <c r="AT391" s="172"/>
      <c r="AU391" s="173"/>
      <c r="AV391" s="174"/>
      <c r="AW391" s="174"/>
      <c r="AX391" s="174"/>
      <c r="AY391" s="174"/>
      <c r="AZ391" s="174"/>
      <c r="BA391" s="174"/>
      <c r="BB391" s="176"/>
    </row>
    <row r="392" spans="1:54" hidden="1" x14ac:dyDescent="0.25">
      <c r="A392" s="120" t="s">
        <v>1761</v>
      </c>
      <c r="B392" s="177" t="s">
        <v>1445</v>
      </c>
      <c r="C392" s="156" t="str">
        <f t="shared" si="56"/>
        <v>100.11</v>
      </c>
      <c r="D392" s="156" t="str">
        <f t="shared" si="57"/>
        <v>270</v>
      </c>
      <c r="E392" s="157" t="str">
        <f t="shared" si="58"/>
        <v>6200.01</v>
      </c>
      <c r="F392" s="157">
        <f>VLOOKUP(E392,'Projections Cheat Sheet'!$A$3:$B$536,2,FALSE)</f>
        <v>6</v>
      </c>
      <c r="G392" s="157" t="str">
        <f>VLOOKUP(F392,'Projections Cheat Sheet'!$B$8:$C$196,2,FALSE)</f>
        <v>Zero</v>
      </c>
      <c r="H392" s="157" t="s">
        <v>1940</v>
      </c>
      <c r="I392" s="179">
        <f>IFERROR(VLOOKUP(A392,[3]rptBudgetaryBudgetCrossOrganiza!$A$2:$M$411,5,FALSE),"0")</f>
        <v>500</v>
      </c>
      <c r="J392" s="179">
        <f>IFERROR(VLOOKUP(A392,[3]rptBudgetaryBudgetCrossOrganiza!$A$2:$M$411,7,FALSE),"0")</f>
        <v>500</v>
      </c>
      <c r="K392" s="195"/>
      <c r="L392" s="179"/>
      <c r="M392" s="179"/>
      <c r="N392" s="179">
        <f>IFERROR(VLOOKUP(A392,[3]rptBudgetaryBudgetCrossOrganiza!$A$2:$M$411,10,FALSE),"0")</f>
        <v>488.21</v>
      </c>
      <c r="O392" s="179">
        <v>488.21</v>
      </c>
      <c r="P392" s="158"/>
      <c r="R392" s="159">
        <v>500</v>
      </c>
      <c r="S392" s="159">
        <v>500</v>
      </c>
      <c r="T392" s="168"/>
      <c r="U392" s="168"/>
      <c r="V392" s="168"/>
      <c r="W392" s="159">
        <v>40.9</v>
      </c>
      <c r="X392" s="159">
        <v>40.9</v>
      </c>
      <c r="Y392" s="160"/>
      <c r="AA392" s="161">
        <v>500</v>
      </c>
      <c r="AB392" s="161">
        <v>500</v>
      </c>
      <c r="AC392" s="169"/>
      <c r="AD392" s="169"/>
      <c r="AE392" s="169"/>
      <c r="AF392" s="161">
        <v>0</v>
      </c>
      <c r="AG392" s="161">
        <v>0</v>
      </c>
      <c r="AH392" s="163"/>
      <c r="AJ392" s="164">
        <v>500</v>
      </c>
      <c r="AK392" s="164">
        <v>500</v>
      </c>
      <c r="AL392" s="164"/>
      <c r="AM392" s="165">
        <f>IFERROR(VLOOKUP(A392,[4]rptBudgetaryBudgetCrossOrganiza!$A$384:$O$794,13,FALSE),"0")</f>
        <v>43.3</v>
      </c>
      <c r="AN392" s="170"/>
      <c r="AO392" s="170"/>
      <c r="AP392" s="171"/>
      <c r="AQ392" s="164"/>
      <c r="AR392" s="166"/>
      <c r="AS392" s="209"/>
      <c r="AT392" s="172"/>
      <c r="AU392" s="173"/>
      <c r="AV392" s="174"/>
      <c r="AW392" s="174"/>
      <c r="AX392" s="174"/>
      <c r="AY392" s="174"/>
      <c r="AZ392" s="174"/>
      <c r="BA392" s="174"/>
      <c r="BB392" s="176"/>
    </row>
    <row r="393" spans="1:54" hidden="1" x14ac:dyDescent="0.25">
      <c r="A393" s="120" t="s">
        <v>1770</v>
      </c>
      <c r="B393" s="177" t="s">
        <v>1446</v>
      </c>
      <c r="C393" s="156" t="str">
        <f t="shared" si="56"/>
        <v>100.11</v>
      </c>
      <c r="D393" s="156" t="str">
        <f t="shared" si="57"/>
        <v>270</v>
      </c>
      <c r="E393" s="157" t="str">
        <f t="shared" si="58"/>
        <v>6200.02</v>
      </c>
      <c r="F393" s="157">
        <f>VLOOKUP(E393,'Projections Cheat Sheet'!$A$3:$B$536,2,FALSE)</f>
        <v>6</v>
      </c>
      <c r="G393" s="157" t="str">
        <f>VLOOKUP(F393,'Projections Cheat Sheet'!$B$8:$C$196,2,FALSE)</f>
        <v>Zero</v>
      </c>
      <c r="H393" s="157" t="s">
        <v>1940</v>
      </c>
      <c r="I393" s="179">
        <f>IFERROR(VLOOKUP(A393,[3]rptBudgetaryBudgetCrossOrganiza!$A$2:$M$411,5,FALSE),"0")</f>
        <v>6000</v>
      </c>
      <c r="J393" s="179">
        <f>IFERROR(VLOOKUP(A393,[3]rptBudgetaryBudgetCrossOrganiza!$A$2:$M$411,7,FALSE),"0")</f>
        <v>6000</v>
      </c>
      <c r="K393" s="195"/>
      <c r="L393" s="179"/>
      <c r="M393" s="179"/>
      <c r="N393" s="179">
        <f>IFERROR(VLOOKUP(A393,[3]rptBudgetaryBudgetCrossOrganiza!$A$2:$M$411,10,FALSE),"0")</f>
        <v>7400.89</v>
      </c>
      <c r="O393" s="179">
        <v>7400.89</v>
      </c>
      <c r="P393" s="158"/>
      <c r="R393" s="159">
        <v>6000</v>
      </c>
      <c r="S393" s="159">
        <v>6000</v>
      </c>
      <c r="T393" s="168"/>
      <c r="U393" s="168"/>
      <c r="V393" s="168"/>
      <c r="W393" s="159">
        <v>4510.18</v>
      </c>
      <c r="X393" s="159">
        <v>4510.18</v>
      </c>
      <c r="Y393" s="160"/>
      <c r="AA393" s="161">
        <v>6500</v>
      </c>
      <c r="AB393" s="161">
        <v>6500</v>
      </c>
      <c r="AC393" s="169"/>
      <c r="AD393" s="169"/>
      <c r="AE393" s="169"/>
      <c r="AF393" s="161">
        <v>3355.94</v>
      </c>
      <c r="AG393" s="161">
        <v>3355.94</v>
      </c>
      <c r="AH393" s="163"/>
      <c r="AJ393" s="164">
        <v>6500</v>
      </c>
      <c r="AK393" s="164">
        <v>6500</v>
      </c>
      <c r="AL393" s="164"/>
      <c r="AM393" s="165">
        <f>IFERROR(VLOOKUP(A393,[4]rptBudgetaryBudgetCrossOrganiza!$A$384:$O$794,13,FALSE),"0")</f>
        <v>611.86</v>
      </c>
      <c r="AN393" s="170"/>
      <c r="AO393" s="170"/>
      <c r="AP393" s="171"/>
      <c r="AQ393" s="164"/>
      <c r="AR393" s="166"/>
      <c r="AS393" s="209"/>
      <c r="AT393" s="172"/>
      <c r="AU393" s="173"/>
      <c r="AV393" s="174"/>
      <c r="AW393" s="174"/>
      <c r="AX393" s="174"/>
      <c r="AY393" s="174"/>
      <c r="AZ393" s="174"/>
      <c r="BA393" s="174"/>
      <c r="BB393" s="176"/>
    </row>
    <row r="394" spans="1:54" hidden="1" x14ac:dyDescent="0.25">
      <c r="A394" s="120" t="s">
        <v>1772</v>
      </c>
      <c r="B394" s="177" t="s">
        <v>1447</v>
      </c>
      <c r="C394" s="156" t="str">
        <f t="shared" si="56"/>
        <v>100.11</v>
      </c>
      <c r="D394" s="156" t="str">
        <f t="shared" si="57"/>
        <v>270</v>
      </c>
      <c r="E394" s="157" t="str">
        <f t="shared" si="58"/>
        <v>6200.03</v>
      </c>
      <c r="F394" s="157">
        <f>VLOOKUP(E394,'Projections Cheat Sheet'!$A$3:$B$536,2,FALSE)</f>
        <v>6</v>
      </c>
      <c r="G394" s="157" t="str">
        <f>VLOOKUP(F394,'Projections Cheat Sheet'!$B$8:$C$196,2,FALSE)</f>
        <v>Zero</v>
      </c>
      <c r="H394" s="157" t="s">
        <v>1940</v>
      </c>
      <c r="I394" s="179">
        <f>IFERROR(VLOOKUP(A394,[3]rptBudgetaryBudgetCrossOrganiza!$A$2:$M$411,5,FALSE),"0")</f>
        <v>5000</v>
      </c>
      <c r="J394" s="179">
        <f>IFERROR(VLOOKUP(A394,[3]rptBudgetaryBudgetCrossOrganiza!$A$2:$M$411,7,FALSE),"0")</f>
        <v>5000</v>
      </c>
      <c r="K394" s="195"/>
      <c r="L394" s="179"/>
      <c r="M394" s="179"/>
      <c r="N394" s="179">
        <f>IFERROR(VLOOKUP(A394,[3]rptBudgetaryBudgetCrossOrganiza!$A$2:$M$411,10,FALSE),"0")</f>
        <v>5060.7700000000004</v>
      </c>
      <c r="O394" s="179">
        <v>5060.7700000000004</v>
      </c>
      <c r="P394" s="158"/>
      <c r="R394" s="159">
        <v>5000</v>
      </c>
      <c r="S394" s="159">
        <v>5000</v>
      </c>
      <c r="T394" s="168"/>
      <c r="U394" s="168"/>
      <c r="V394" s="168"/>
      <c r="W394" s="159">
        <v>6530.29</v>
      </c>
      <c r="X394" s="159">
        <v>6530.29</v>
      </c>
      <c r="Y394" s="160"/>
      <c r="AA394" s="161">
        <v>5000</v>
      </c>
      <c r="AB394" s="161">
        <v>5000</v>
      </c>
      <c r="AC394" s="169"/>
      <c r="AD394" s="169"/>
      <c r="AE394" s="169"/>
      <c r="AF394" s="161">
        <v>4661.8999999999996</v>
      </c>
      <c r="AG394" s="161">
        <v>4661.8999999999996</v>
      </c>
      <c r="AH394" s="163"/>
      <c r="AJ394" s="164">
        <v>5000</v>
      </c>
      <c r="AK394" s="164">
        <v>5000</v>
      </c>
      <c r="AL394" s="164"/>
      <c r="AM394" s="165">
        <f>IFERROR(VLOOKUP(A394,[4]rptBudgetaryBudgetCrossOrganiza!$A$384:$O$794,13,FALSE),"0")</f>
        <v>-12.81</v>
      </c>
      <c r="AN394" s="170"/>
      <c r="AO394" s="170"/>
      <c r="AP394" s="171"/>
      <c r="AQ394" s="164"/>
      <c r="AR394" s="166"/>
      <c r="AS394" s="209"/>
      <c r="AT394" s="172"/>
      <c r="AU394" s="173"/>
      <c r="AV394" s="174"/>
      <c r="AW394" s="174"/>
      <c r="AX394" s="174"/>
      <c r="AY394" s="174"/>
      <c r="AZ394" s="174"/>
      <c r="BA394" s="174"/>
      <c r="BB394" s="176"/>
    </row>
    <row r="395" spans="1:54" hidden="1" x14ac:dyDescent="0.25">
      <c r="A395" s="120" t="s">
        <v>1776</v>
      </c>
      <c r="B395" s="177" t="s">
        <v>1448</v>
      </c>
      <c r="C395" s="156" t="str">
        <f t="shared" si="56"/>
        <v>100.11</v>
      </c>
      <c r="D395" s="156" t="str">
        <f t="shared" si="57"/>
        <v>270</v>
      </c>
      <c r="E395" s="157" t="str">
        <f t="shared" si="58"/>
        <v>6200.05</v>
      </c>
      <c r="F395" s="157">
        <f>VLOOKUP(E395,'Projections Cheat Sheet'!$A$3:$B$536,2,FALSE)</f>
        <v>6</v>
      </c>
      <c r="G395" s="157" t="str">
        <f>VLOOKUP(F395,'Projections Cheat Sheet'!$B$8:$C$196,2,FALSE)</f>
        <v>Zero</v>
      </c>
      <c r="H395" s="157" t="s">
        <v>1940</v>
      </c>
      <c r="I395" s="179">
        <f>IFERROR(VLOOKUP(A395,[3]rptBudgetaryBudgetCrossOrganiza!$A$2:$M$411,5,FALSE),"0")</f>
        <v>4400</v>
      </c>
      <c r="J395" s="179">
        <f>IFERROR(VLOOKUP(A395,[3]rptBudgetaryBudgetCrossOrganiza!$A$2:$M$411,7,FALSE),"0")</f>
        <v>4400</v>
      </c>
      <c r="K395" s="195"/>
      <c r="L395" s="179"/>
      <c r="M395" s="179"/>
      <c r="N395" s="179">
        <f>IFERROR(VLOOKUP(A395,[3]rptBudgetaryBudgetCrossOrganiza!$A$2:$M$411,10,FALSE),"0")</f>
        <v>4600.0600000000004</v>
      </c>
      <c r="O395" s="179">
        <v>4600.0600000000004</v>
      </c>
      <c r="P395" s="158"/>
      <c r="R395" s="159">
        <v>5000</v>
      </c>
      <c r="S395" s="159">
        <v>5000</v>
      </c>
      <c r="T395" s="168"/>
      <c r="U395" s="168"/>
      <c r="V395" s="168"/>
      <c r="W395" s="159">
        <v>3770.55</v>
      </c>
      <c r="X395" s="159">
        <v>3770.55</v>
      </c>
      <c r="Y395" s="160"/>
      <c r="AA395" s="161">
        <v>3500</v>
      </c>
      <c r="AB395" s="161">
        <v>3500</v>
      </c>
      <c r="AC395" s="169"/>
      <c r="AD395" s="169"/>
      <c r="AE395" s="169"/>
      <c r="AF395" s="161">
        <v>3452.59</v>
      </c>
      <c r="AG395" s="161">
        <v>3452.59</v>
      </c>
      <c r="AH395" s="163"/>
      <c r="AJ395" s="164">
        <v>3500</v>
      </c>
      <c r="AK395" s="164">
        <v>3500</v>
      </c>
      <c r="AL395" s="164"/>
      <c r="AM395" s="165">
        <f>IFERROR(VLOOKUP(A395,[4]rptBudgetaryBudgetCrossOrganiza!$A$384:$O$794,13,FALSE),"0")</f>
        <v>0</v>
      </c>
      <c r="AN395" s="170"/>
      <c r="AO395" s="170"/>
      <c r="AP395" s="171"/>
      <c r="AQ395" s="164"/>
      <c r="AR395" s="166"/>
      <c r="AS395" s="209"/>
      <c r="AT395" s="172"/>
      <c r="AU395" s="173"/>
      <c r="AV395" s="174"/>
      <c r="AW395" s="174"/>
      <c r="AX395" s="174"/>
      <c r="AY395" s="174"/>
      <c r="AZ395" s="174"/>
      <c r="BA395" s="174"/>
      <c r="BB395" s="176"/>
    </row>
    <row r="396" spans="1:54" hidden="1" x14ac:dyDescent="0.25">
      <c r="A396" s="120" t="s">
        <v>1785</v>
      </c>
      <c r="B396" s="177" t="s">
        <v>1450</v>
      </c>
      <c r="C396" s="156" t="str">
        <f t="shared" si="56"/>
        <v>100.11</v>
      </c>
      <c r="D396" s="156" t="str">
        <f t="shared" si="57"/>
        <v>270</v>
      </c>
      <c r="E396" s="157" t="str">
        <f t="shared" si="58"/>
        <v>6200.08</v>
      </c>
      <c r="F396" s="157">
        <f>VLOOKUP(E396,'Projections Cheat Sheet'!$A$3:$B$536,2,FALSE)</f>
        <v>6</v>
      </c>
      <c r="G396" s="157" t="str">
        <f>VLOOKUP(F396,'Projections Cheat Sheet'!$B$8:$C$196,2,FALSE)</f>
        <v>Zero</v>
      </c>
      <c r="H396" s="157" t="s">
        <v>1940</v>
      </c>
      <c r="I396" s="179">
        <f>IFERROR(VLOOKUP(A396,[3]rptBudgetaryBudgetCrossOrganiza!$A$2:$M$411,5,FALSE),"0")</f>
        <v>500</v>
      </c>
      <c r="J396" s="179">
        <f>IFERROR(VLOOKUP(A396,[3]rptBudgetaryBudgetCrossOrganiza!$A$2:$M$411,7,FALSE),"0")</f>
        <v>500</v>
      </c>
      <c r="K396" s="195"/>
      <c r="L396" s="179"/>
      <c r="M396" s="179"/>
      <c r="N396" s="179">
        <f>IFERROR(VLOOKUP(A396,[3]rptBudgetaryBudgetCrossOrganiza!$A$2:$M$411,10,FALSE),"0")</f>
        <v>86.02</v>
      </c>
      <c r="O396" s="179">
        <v>86.02</v>
      </c>
      <c r="P396" s="158"/>
      <c r="R396" s="159">
        <v>500</v>
      </c>
      <c r="S396" s="159">
        <v>500</v>
      </c>
      <c r="T396" s="168"/>
      <c r="U396" s="168"/>
      <c r="V396" s="168"/>
      <c r="W396" s="159">
        <v>150.83000000000001</v>
      </c>
      <c r="X396" s="159">
        <v>150.83000000000001</v>
      </c>
      <c r="Y396" s="160"/>
      <c r="AA396" s="161">
        <v>500</v>
      </c>
      <c r="AB396" s="161">
        <v>500</v>
      </c>
      <c r="AC396" s="169"/>
      <c r="AD396" s="169"/>
      <c r="AE396" s="169"/>
      <c r="AF396" s="161">
        <v>175.12</v>
      </c>
      <c r="AG396" s="161">
        <v>175.12</v>
      </c>
      <c r="AH396" s="163"/>
      <c r="AJ396" s="164">
        <v>500</v>
      </c>
      <c r="AK396" s="164">
        <v>500</v>
      </c>
      <c r="AL396" s="164"/>
      <c r="AM396" s="165">
        <f>IFERROR(VLOOKUP(A396,[4]rptBudgetaryBudgetCrossOrganiza!$A$384:$O$794,13,FALSE),"0")</f>
        <v>0</v>
      </c>
      <c r="AN396" s="170"/>
      <c r="AO396" s="170"/>
      <c r="AP396" s="171"/>
      <c r="AQ396" s="164"/>
      <c r="AR396" s="166"/>
      <c r="AS396" s="209"/>
      <c r="AT396" s="172"/>
      <c r="AU396" s="173"/>
      <c r="AV396" s="174"/>
      <c r="AW396" s="174"/>
      <c r="AX396" s="174"/>
      <c r="AY396" s="174"/>
      <c r="AZ396" s="174"/>
      <c r="BA396" s="174"/>
      <c r="BB396" s="176"/>
    </row>
    <row r="397" spans="1:54" hidden="1" x14ac:dyDescent="0.25">
      <c r="A397" s="120" t="s">
        <v>1819</v>
      </c>
      <c r="B397" s="177" t="s">
        <v>1467</v>
      </c>
      <c r="C397" s="156" t="str">
        <f t="shared" si="56"/>
        <v>100.11</v>
      </c>
      <c r="D397" s="156" t="str">
        <f t="shared" si="57"/>
        <v>270</v>
      </c>
      <c r="E397" s="157" t="str">
        <f t="shared" si="58"/>
        <v>6220.01</v>
      </c>
      <c r="F397" s="157">
        <f>VLOOKUP(E397,'Projections Cheat Sheet'!$A$3:$B$536,2,FALSE)</f>
        <v>6</v>
      </c>
      <c r="G397" s="157" t="str">
        <f>VLOOKUP(F397,'Projections Cheat Sheet'!$B$8:$C$196,2,FALSE)</f>
        <v>Zero</v>
      </c>
      <c r="H397" s="157" t="s">
        <v>1940</v>
      </c>
      <c r="I397" s="179">
        <f>IFERROR(VLOOKUP(A397,[3]rptBudgetaryBudgetCrossOrganiza!$A$2:$M$411,5,FALSE),"0")</f>
        <v>0</v>
      </c>
      <c r="J397" s="179">
        <f>IFERROR(VLOOKUP(A397,[3]rptBudgetaryBudgetCrossOrganiza!$A$2:$M$411,7,FALSE),"0")</f>
        <v>0</v>
      </c>
      <c r="K397" s="195"/>
      <c r="L397" s="179"/>
      <c r="M397" s="179"/>
      <c r="N397" s="179">
        <f>IFERROR(VLOOKUP(A397,[3]rptBudgetaryBudgetCrossOrganiza!$A$2:$M$411,10,FALSE),"0")</f>
        <v>0</v>
      </c>
      <c r="O397" s="179">
        <v>0</v>
      </c>
      <c r="P397" s="158"/>
      <c r="R397" s="159">
        <v>0</v>
      </c>
      <c r="S397" s="159">
        <v>0</v>
      </c>
      <c r="T397" s="168"/>
      <c r="U397" s="168"/>
      <c r="V397" s="168"/>
      <c r="W397" s="159">
        <v>0</v>
      </c>
      <c r="X397" s="159">
        <v>0</v>
      </c>
      <c r="Y397" s="160"/>
      <c r="AA397" s="161">
        <v>0</v>
      </c>
      <c r="AB397" s="161">
        <v>0</v>
      </c>
      <c r="AC397" s="169"/>
      <c r="AD397" s="169"/>
      <c r="AE397" s="169"/>
      <c r="AF397" s="161">
        <v>0</v>
      </c>
      <c r="AG397" s="161">
        <v>0</v>
      </c>
      <c r="AH397" s="163"/>
      <c r="AJ397" s="164">
        <v>0</v>
      </c>
      <c r="AK397" s="164">
        <v>0</v>
      </c>
      <c r="AL397" s="164"/>
      <c r="AM397" s="165">
        <f>IFERROR(VLOOKUP(A397,[4]rptBudgetaryBudgetCrossOrganiza!$A$384:$O$794,13,FALSE),"0")</f>
        <v>0</v>
      </c>
      <c r="AN397" s="170"/>
      <c r="AO397" s="170"/>
      <c r="AP397" s="171"/>
      <c r="AQ397" s="164"/>
      <c r="AR397" s="166"/>
      <c r="AS397" s="209"/>
      <c r="AT397" s="172"/>
      <c r="AU397" s="173"/>
      <c r="AV397" s="174"/>
      <c r="AW397" s="174"/>
      <c r="AX397" s="174"/>
      <c r="AY397" s="174"/>
      <c r="AZ397" s="174"/>
      <c r="BA397" s="174"/>
      <c r="BB397" s="176"/>
    </row>
    <row r="398" spans="1:54" hidden="1" x14ac:dyDescent="0.25">
      <c r="A398" s="120" t="s">
        <v>1820</v>
      </c>
      <c r="B398" s="177" t="s">
        <v>1468</v>
      </c>
      <c r="C398" s="156" t="str">
        <f t="shared" si="56"/>
        <v>100.11</v>
      </c>
      <c r="D398" s="156" t="str">
        <f t="shared" si="57"/>
        <v>270</v>
      </c>
      <c r="E398" s="157" t="str">
        <f t="shared" si="58"/>
        <v>6220.02</v>
      </c>
      <c r="F398" s="157">
        <f>VLOOKUP(E398,'Projections Cheat Sheet'!$A$3:$B$536,2,FALSE)</f>
        <v>6</v>
      </c>
      <c r="G398" s="157" t="str">
        <f>VLOOKUP(F398,'Projections Cheat Sheet'!$B$8:$C$196,2,FALSE)</f>
        <v>Zero</v>
      </c>
      <c r="H398" s="157" t="s">
        <v>1940</v>
      </c>
      <c r="I398" s="179">
        <f>IFERROR(VLOOKUP(A398,[3]rptBudgetaryBudgetCrossOrganiza!$A$2:$M$411,5,FALSE),"0")</f>
        <v>1000</v>
      </c>
      <c r="J398" s="179">
        <f>IFERROR(VLOOKUP(A398,[3]rptBudgetaryBudgetCrossOrganiza!$A$2:$M$411,7,FALSE),"0")</f>
        <v>1000</v>
      </c>
      <c r="K398" s="195"/>
      <c r="L398" s="179"/>
      <c r="M398" s="179"/>
      <c r="N398" s="179">
        <f>IFERROR(VLOOKUP(A398,[3]rptBudgetaryBudgetCrossOrganiza!$A$2:$M$411,10,FALSE),"0")</f>
        <v>256.98</v>
      </c>
      <c r="O398" s="179">
        <v>256.98</v>
      </c>
      <c r="P398" s="158"/>
      <c r="R398" s="159">
        <v>1000</v>
      </c>
      <c r="S398" s="159">
        <v>1000</v>
      </c>
      <c r="T398" s="168"/>
      <c r="U398" s="168"/>
      <c r="V398" s="168"/>
      <c r="W398" s="159">
        <v>36.25</v>
      </c>
      <c r="X398" s="159">
        <v>36.25</v>
      </c>
      <c r="Y398" s="160"/>
      <c r="AA398" s="161">
        <v>1500</v>
      </c>
      <c r="AB398" s="161">
        <v>1500</v>
      </c>
      <c r="AC398" s="169"/>
      <c r="AD398" s="169"/>
      <c r="AE398" s="169"/>
      <c r="AF398" s="161">
        <v>0</v>
      </c>
      <c r="AG398" s="161">
        <v>0</v>
      </c>
      <c r="AH398" s="163"/>
      <c r="AJ398" s="164">
        <v>1500</v>
      </c>
      <c r="AK398" s="164">
        <v>1500</v>
      </c>
      <c r="AL398" s="164"/>
      <c r="AM398" s="165">
        <f>IFERROR(VLOOKUP(A398,[4]rptBudgetaryBudgetCrossOrganiza!$A$384:$O$794,13,FALSE),"0")</f>
        <v>0</v>
      </c>
      <c r="AN398" s="170"/>
      <c r="AO398" s="170"/>
      <c r="AP398" s="171"/>
      <c r="AQ398" s="164"/>
      <c r="AR398" s="166"/>
      <c r="AS398" s="209"/>
      <c r="AT398" s="172"/>
      <c r="AU398" s="173"/>
      <c r="AV398" s="174"/>
      <c r="AW398" s="174"/>
      <c r="AX398" s="174"/>
      <c r="AY398" s="174"/>
      <c r="AZ398" s="174"/>
      <c r="BA398" s="174"/>
      <c r="BB398" s="176"/>
    </row>
    <row r="399" spans="1:54" hidden="1" x14ac:dyDescent="0.25">
      <c r="A399" s="120" t="s">
        <v>1821</v>
      </c>
      <c r="B399" s="177" t="s">
        <v>1469</v>
      </c>
      <c r="C399" s="156" t="str">
        <f t="shared" si="56"/>
        <v>100.11</v>
      </c>
      <c r="D399" s="156" t="str">
        <f t="shared" si="57"/>
        <v>270</v>
      </c>
      <c r="E399" s="157" t="str">
        <f t="shared" si="58"/>
        <v>6220.03</v>
      </c>
      <c r="F399" s="157">
        <f>VLOOKUP(E399,'Projections Cheat Sheet'!$A$3:$B$536,2,FALSE)</f>
        <v>6</v>
      </c>
      <c r="G399" s="157" t="str">
        <f>VLOOKUP(F399,'Projections Cheat Sheet'!$B$8:$C$196,2,FALSE)</f>
        <v>Zero</v>
      </c>
      <c r="H399" s="157" t="s">
        <v>1940</v>
      </c>
      <c r="I399" s="179">
        <f>IFERROR(VLOOKUP(A399,[3]rptBudgetaryBudgetCrossOrganiza!$A$2:$M$411,5,FALSE),"0")</f>
        <v>7500</v>
      </c>
      <c r="J399" s="179">
        <f>IFERROR(VLOOKUP(A399,[3]rptBudgetaryBudgetCrossOrganiza!$A$2:$M$411,7,FALSE),"0")</f>
        <v>7500</v>
      </c>
      <c r="K399" s="195"/>
      <c r="L399" s="179"/>
      <c r="M399" s="179"/>
      <c r="N399" s="179">
        <f>IFERROR(VLOOKUP(A399,[3]rptBudgetaryBudgetCrossOrganiza!$A$2:$M$411,10,FALSE),"0")</f>
        <v>6197.67</v>
      </c>
      <c r="O399" s="179">
        <v>6197.67</v>
      </c>
      <c r="P399" s="158"/>
      <c r="R399" s="159">
        <v>7500</v>
      </c>
      <c r="S399" s="159">
        <v>7500</v>
      </c>
      <c r="T399" s="168"/>
      <c r="U399" s="168"/>
      <c r="V399" s="168"/>
      <c r="W399" s="159">
        <v>0</v>
      </c>
      <c r="X399" s="159">
        <v>0</v>
      </c>
      <c r="Y399" s="160"/>
      <c r="AA399" s="161">
        <v>7500</v>
      </c>
      <c r="AB399" s="161">
        <v>7500</v>
      </c>
      <c r="AC399" s="169"/>
      <c r="AD399" s="169"/>
      <c r="AE399" s="169"/>
      <c r="AF399" s="161">
        <v>3663.46</v>
      </c>
      <c r="AG399" s="161">
        <v>3663.46</v>
      </c>
      <c r="AH399" s="163"/>
      <c r="AJ399" s="164">
        <v>7500</v>
      </c>
      <c r="AK399" s="164">
        <v>7500</v>
      </c>
      <c r="AL399" s="164"/>
      <c r="AM399" s="165">
        <f>IFERROR(VLOOKUP(A399,[4]rptBudgetaryBudgetCrossOrganiza!$A$384:$O$794,13,FALSE),"0")</f>
        <v>0</v>
      </c>
      <c r="AN399" s="170"/>
      <c r="AO399" s="170"/>
      <c r="AP399" s="171"/>
      <c r="AQ399" s="164"/>
      <c r="AR399" s="166"/>
      <c r="AS399" s="209"/>
      <c r="AT399" s="172"/>
      <c r="AU399" s="173"/>
      <c r="AV399" s="174"/>
      <c r="AW399" s="174"/>
      <c r="AX399" s="174"/>
      <c r="AY399" s="174"/>
      <c r="AZ399" s="174"/>
      <c r="BA399" s="174"/>
      <c r="BB399" s="176"/>
    </row>
    <row r="400" spans="1:54" hidden="1" x14ac:dyDescent="0.25">
      <c r="A400" s="120" t="s">
        <v>1822</v>
      </c>
      <c r="B400" s="177" t="s">
        <v>1470</v>
      </c>
      <c r="C400" s="156" t="str">
        <f t="shared" si="56"/>
        <v>100.11</v>
      </c>
      <c r="D400" s="156" t="str">
        <f t="shared" si="57"/>
        <v>270</v>
      </c>
      <c r="E400" s="157" t="str">
        <f t="shared" si="58"/>
        <v>6220.04</v>
      </c>
      <c r="F400" s="157">
        <f>VLOOKUP(E400,'Projections Cheat Sheet'!$A$3:$B$536,2,FALSE)</f>
        <v>6</v>
      </c>
      <c r="G400" s="157" t="str">
        <f>VLOOKUP(F400,'Projections Cheat Sheet'!$B$8:$C$196,2,FALSE)</f>
        <v>Zero</v>
      </c>
      <c r="H400" s="157" t="s">
        <v>1940</v>
      </c>
      <c r="I400" s="179">
        <f>IFERROR(VLOOKUP(A400,[3]rptBudgetaryBudgetCrossOrganiza!$A$2:$M$411,5,FALSE),"0")</f>
        <v>4250</v>
      </c>
      <c r="J400" s="179">
        <f>IFERROR(VLOOKUP(A400,[3]rptBudgetaryBudgetCrossOrganiza!$A$2:$M$411,7,FALSE),"0")</f>
        <v>4250</v>
      </c>
      <c r="K400" s="195"/>
      <c r="L400" s="179"/>
      <c r="M400" s="179"/>
      <c r="N400" s="179">
        <f>IFERROR(VLOOKUP(A400,[3]rptBudgetaryBudgetCrossOrganiza!$A$2:$M$411,10,FALSE),"0")</f>
        <v>2988.77</v>
      </c>
      <c r="O400" s="179">
        <v>2988.77</v>
      </c>
      <c r="P400" s="158"/>
      <c r="R400" s="159">
        <v>4250</v>
      </c>
      <c r="S400" s="159">
        <v>4250</v>
      </c>
      <c r="T400" s="168"/>
      <c r="U400" s="168"/>
      <c r="V400" s="168"/>
      <c r="W400" s="159">
        <v>1565.4</v>
      </c>
      <c r="X400" s="159">
        <v>1565.4</v>
      </c>
      <c r="Y400" s="160"/>
      <c r="AA400" s="161">
        <v>4250</v>
      </c>
      <c r="AB400" s="161">
        <v>4250</v>
      </c>
      <c r="AC400" s="169"/>
      <c r="AD400" s="169"/>
      <c r="AE400" s="169"/>
      <c r="AF400" s="161">
        <v>3097.3</v>
      </c>
      <c r="AG400" s="161">
        <v>3097.3</v>
      </c>
      <c r="AH400" s="163"/>
      <c r="AJ400" s="164">
        <v>4250</v>
      </c>
      <c r="AK400" s="164">
        <v>4250</v>
      </c>
      <c r="AL400" s="164"/>
      <c r="AM400" s="165">
        <f>IFERROR(VLOOKUP(A400,[4]rptBudgetaryBudgetCrossOrganiza!$A$384:$O$794,13,FALSE),"0")</f>
        <v>0</v>
      </c>
      <c r="AN400" s="170"/>
      <c r="AO400" s="170"/>
      <c r="AP400" s="171"/>
      <c r="AQ400" s="164"/>
      <c r="AR400" s="166"/>
      <c r="AS400" s="209"/>
      <c r="AT400" s="172"/>
      <c r="AU400" s="173"/>
      <c r="AV400" s="174"/>
      <c r="AW400" s="174"/>
      <c r="AX400" s="174"/>
      <c r="AY400" s="174"/>
      <c r="AZ400" s="174"/>
      <c r="BA400" s="174"/>
      <c r="BB400" s="176"/>
    </row>
    <row r="401" spans="1:54" hidden="1" x14ac:dyDescent="0.25">
      <c r="A401" s="120" t="s">
        <v>1827</v>
      </c>
      <c r="B401" s="177" t="s">
        <v>1471</v>
      </c>
      <c r="C401" s="156" t="str">
        <f t="shared" si="56"/>
        <v>100.11</v>
      </c>
      <c r="D401" s="156" t="str">
        <f t="shared" si="57"/>
        <v>270</v>
      </c>
      <c r="E401" s="157" t="str">
        <f t="shared" si="58"/>
        <v>6300.01</v>
      </c>
      <c r="F401" s="157">
        <f>VLOOKUP(E401,'Projections Cheat Sheet'!$A$3:$B$536,2,FALSE)</f>
        <v>6</v>
      </c>
      <c r="G401" s="157" t="str">
        <f>VLOOKUP(F401,'Projections Cheat Sheet'!$B$8:$C$196,2,FALSE)</f>
        <v>Zero</v>
      </c>
      <c r="H401" s="157" t="s">
        <v>1940</v>
      </c>
      <c r="I401" s="179">
        <f>IFERROR(VLOOKUP(A401,[3]rptBudgetaryBudgetCrossOrganiza!$A$2:$M$411,5,FALSE),"0")</f>
        <v>450</v>
      </c>
      <c r="J401" s="179">
        <f>IFERROR(VLOOKUP(A401,[3]rptBudgetaryBudgetCrossOrganiza!$A$2:$M$411,7,FALSE),"0")</f>
        <v>450</v>
      </c>
      <c r="K401" s="195"/>
      <c r="L401" s="179"/>
      <c r="M401" s="179"/>
      <c r="N401" s="179">
        <f>IFERROR(VLOOKUP(A401,[3]rptBudgetaryBudgetCrossOrganiza!$A$2:$M$411,10,FALSE),"0")</f>
        <v>262</v>
      </c>
      <c r="O401" s="179">
        <v>262</v>
      </c>
      <c r="P401" s="158"/>
      <c r="R401" s="159">
        <v>450</v>
      </c>
      <c r="S401" s="159">
        <v>450</v>
      </c>
      <c r="T401" s="168"/>
      <c r="U401" s="168"/>
      <c r="V401" s="168"/>
      <c r="W401" s="159">
        <v>0</v>
      </c>
      <c r="X401" s="159">
        <v>0</v>
      </c>
      <c r="Y401" s="160"/>
      <c r="AA401" s="161">
        <v>450</v>
      </c>
      <c r="AB401" s="161">
        <v>450</v>
      </c>
      <c r="AC401" s="169"/>
      <c r="AD401" s="169"/>
      <c r="AE401" s="169"/>
      <c r="AF401" s="161">
        <v>280</v>
      </c>
      <c r="AG401" s="161">
        <v>280</v>
      </c>
      <c r="AH401" s="163"/>
      <c r="AJ401" s="164">
        <v>450</v>
      </c>
      <c r="AK401" s="164">
        <v>450</v>
      </c>
      <c r="AL401" s="164"/>
      <c r="AM401" s="165">
        <f>IFERROR(VLOOKUP(A401,[4]rptBudgetaryBudgetCrossOrganiza!$A$384:$O$794,13,FALSE),"0")</f>
        <v>0</v>
      </c>
      <c r="AN401" s="170"/>
      <c r="AO401" s="170"/>
      <c r="AP401" s="171"/>
      <c r="AQ401" s="164"/>
      <c r="AR401" s="166"/>
      <c r="AS401" s="209"/>
      <c r="AT401" s="172"/>
      <c r="AU401" s="173"/>
      <c r="AV401" s="174"/>
      <c r="AW401" s="174"/>
      <c r="AX401" s="174"/>
      <c r="AY401" s="174"/>
      <c r="AZ401" s="174"/>
      <c r="BA401" s="174"/>
      <c r="BB401" s="176"/>
    </row>
    <row r="402" spans="1:54" hidden="1" x14ac:dyDescent="0.25">
      <c r="A402" s="120" t="s">
        <v>1831</v>
      </c>
      <c r="B402" s="177" t="s">
        <v>1472</v>
      </c>
      <c r="C402" s="156" t="str">
        <f t="shared" si="56"/>
        <v>100.11</v>
      </c>
      <c r="D402" s="156" t="str">
        <f t="shared" si="57"/>
        <v>270</v>
      </c>
      <c r="E402" s="157" t="str">
        <f t="shared" si="58"/>
        <v>6300.02</v>
      </c>
      <c r="F402" s="157">
        <f>VLOOKUP(E402,'Projections Cheat Sheet'!$A$3:$B$536,2,FALSE)</f>
        <v>6</v>
      </c>
      <c r="G402" s="157" t="str">
        <f>VLOOKUP(F402,'Projections Cheat Sheet'!$B$8:$C$196,2,FALSE)</f>
        <v>Zero</v>
      </c>
      <c r="H402" s="157" t="s">
        <v>1940</v>
      </c>
      <c r="I402" s="179">
        <f>IFERROR(VLOOKUP(A402,[3]rptBudgetaryBudgetCrossOrganiza!$A$2:$M$411,5,FALSE),"0")</f>
        <v>0</v>
      </c>
      <c r="J402" s="179">
        <f>IFERROR(VLOOKUP(A402,[3]rptBudgetaryBudgetCrossOrganiza!$A$2:$M$411,7,FALSE),"0")</f>
        <v>0</v>
      </c>
      <c r="K402" s="195"/>
      <c r="L402" s="179"/>
      <c r="M402" s="179"/>
      <c r="N402" s="179">
        <f>IFERROR(VLOOKUP(A402,[3]rptBudgetaryBudgetCrossOrganiza!$A$2:$M$411,10,FALSE),"0")</f>
        <v>0</v>
      </c>
      <c r="O402" s="179">
        <v>0</v>
      </c>
      <c r="P402" s="158"/>
      <c r="R402" s="159">
        <v>0</v>
      </c>
      <c r="S402" s="159">
        <v>0</v>
      </c>
      <c r="T402" s="168"/>
      <c r="U402" s="168"/>
      <c r="V402" s="168"/>
      <c r="W402" s="159">
        <v>0</v>
      </c>
      <c r="X402" s="159">
        <v>0</v>
      </c>
      <c r="Y402" s="160"/>
      <c r="AA402" s="161">
        <v>0</v>
      </c>
      <c r="AB402" s="161">
        <v>0</v>
      </c>
      <c r="AC402" s="169"/>
      <c r="AD402" s="169"/>
      <c r="AE402" s="169"/>
      <c r="AF402" s="161">
        <v>0</v>
      </c>
      <c r="AG402" s="161">
        <v>0</v>
      </c>
      <c r="AH402" s="163"/>
      <c r="AJ402" s="164">
        <v>0</v>
      </c>
      <c r="AK402" s="164">
        <v>0</v>
      </c>
      <c r="AL402" s="164"/>
      <c r="AM402" s="165">
        <f>IFERROR(VLOOKUP(A402,[4]rptBudgetaryBudgetCrossOrganiza!$A$384:$O$794,13,FALSE),"0")</f>
        <v>0</v>
      </c>
      <c r="AN402" s="170"/>
      <c r="AO402" s="170"/>
      <c r="AP402" s="171"/>
      <c r="AQ402" s="164"/>
      <c r="AR402" s="166"/>
      <c r="AS402" s="209"/>
      <c r="AT402" s="172"/>
      <c r="AU402" s="173"/>
      <c r="AV402" s="174"/>
      <c r="AW402" s="174"/>
      <c r="AX402" s="174"/>
      <c r="AY402" s="174"/>
      <c r="AZ402" s="174"/>
      <c r="BA402" s="174"/>
      <c r="BB402" s="176"/>
    </row>
    <row r="403" spans="1:54" hidden="1" x14ac:dyDescent="0.25">
      <c r="A403" s="120" t="s">
        <v>1838</v>
      </c>
      <c r="B403" s="177" t="s">
        <v>1475</v>
      </c>
      <c r="C403" s="156" t="str">
        <f t="shared" si="56"/>
        <v>100.11</v>
      </c>
      <c r="D403" s="156" t="str">
        <f t="shared" si="57"/>
        <v>270</v>
      </c>
      <c r="E403" s="157" t="str">
        <f t="shared" si="58"/>
        <v>6400.01</v>
      </c>
      <c r="F403" s="157">
        <f>VLOOKUP(E403,'Projections Cheat Sheet'!$A$3:$B$536,2,FALSE)</f>
        <v>6</v>
      </c>
      <c r="G403" s="157" t="str">
        <f>VLOOKUP(F403,'Projections Cheat Sheet'!$B$8:$C$196,2,FALSE)</f>
        <v>Zero</v>
      </c>
      <c r="H403" s="157" t="s">
        <v>1940</v>
      </c>
      <c r="I403" s="179">
        <f>IFERROR(VLOOKUP(A403,[3]rptBudgetaryBudgetCrossOrganiza!$A$2:$M$411,5,FALSE),"0")</f>
        <v>0</v>
      </c>
      <c r="J403" s="179">
        <f>IFERROR(VLOOKUP(A403,[3]rptBudgetaryBudgetCrossOrganiza!$A$2:$M$411,7,FALSE),"0")</f>
        <v>0</v>
      </c>
      <c r="K403" s="195"/>
      <c r="L403" s="179"/>
      <c r="M403" s="179"/>
      <c r="N403" s="179">
        <f>IFERROR(VLOOKUP(A403,[3]rptBudgetaryBudgetCrossOrganiza!$A$2:$M$411,10,FALSE),"0")</f>
        <v>0</v>
      </c>
      <c r="O403" s="179">
        <v>0</v>
      </c>
      <c r="P403" s="158"/>
      <c r="R403" s="159">
        <v>0</v>
      </c>
      <c r="S403" s="159">
        <v>0</v>
      </c>
      <c r="T403" s="168"/>
      <c r="U403" s="168"/>
      <c r="V403" s="168"/>
      <c r="W403" s="159">
        <v>0</v>
      </c>
      <c r="X403" s="159">
        <v>0</v>
      </c>
      <c r="Y403" s="160"/>
      <c r="AA403" s="161">
        <v>0</v>
      </c>
      <c r="AB403" s="161">
        <v>0</v>
      </c>
      <c r="AC403" s="169"/>
      <c r="AD403" s="169"/>
      <c r="AE403" s="169"/>
      <c r="AF403" s="161">
        <v>0</v>
      </c>
      <c r="AG403" s="161">
        <v>0</v>
      </c>
      <c r="AH403" s="163"/>
      <c r="AJ403" s="164">
        <v>0</v>
      </c>
      <c r="AK403" s="164">
        <v>0</v>
      </c>
      <c r="AL403" s="164"/>
      <c r="AM403" s="165">
        <f>IFERROR(VLOOKUP(A403,[4]rptBudgetaryBudgetCrossOrganiza!$A$384:$O$794,13,FALSE),"0")</f>
        <v>0</v>
      </c>
      <c r="AN403" s="170"/>
      <c r="AO403" s="170"/>
      <c r="AP403" s="171"/>
      <c r="AQ403" s="164"/>
      <c r="AR403" s="166"/>
      <c r="AS403" s="209"/>
      <c r="AT403" s="172"/>
      <c r="AU403" s="173"/>
      <c r="AV403" s="174"/>
      <c r="AW403" s="174"/>
      <c r="AX403" s="174"/>
      <c r="AY403" s="174"/>
      <c r="AZ403" s="174"/>
      <c r="BA403" s="174"/>
      <c r="BB403" s="176"/>
    </row>
    <row r="404" spans="1:54" hidden="1" x14ac:dyDescent="0.25">
      <c r="A404" s="120" t="s">
        <v>1843</v>
      </c>
      <c r="B404" s="177" t="s">
        <v>1476</v>
      </c>
      <c r="C404" s="156" t="str">
        <f t="shared" si="56"/>
        <v>100.11</v>
      </c>
      <c r="D404" s="156" t="str">
        <f t="shared" si="57"/>
        <v>270</v>
      </c>
      <c r="E404" s="157" t="str">
        <f t="shared" si="58"/>
        <v>6400.02</v>
      </c>
      <c r="F404" s="157">
        <f>VLOOKUP(E404,'Projections Cheat Sheet'!$A$3:$B$536,2,FALSE)</f>
        <v>6</v>
      </c>
      <c r="G404" s="157" t="str">
        <f>VLOOKUP(F404,'Projections Cheat Sheet'!$B$8:$C$196,2,FALSE)</f>
        <v>Zero</v>
      </c>
      <c r="H404" s="157" t="s">
        <v>1940</v>
      </c>
      <c r="I404" s="179">
        <f>IFERROR(VLOOKUP(A404,[3]rptBudgetaryBudgetCrossOrganiza!$A$2:$M$411,5,FALSE),"0")</f>
        <v>250</v>
      </c>
      <c r="J404" s="179">
        <f>IFERROR(VLOOKUP(A404,[3]rptBudgetaryBudgetCrossOrganiza!$A$2:$M$411,7,FALSE),"0")</f>
        <v>250</v>
      </c>
      <c r="K404" s="195"/>
      <c r="L404" s="179"/>
      <c r="M404" s="179"/>
      <c r="N404" s="179">
        <f>IFERROR(VLOOKUP(A404,[3]rptBudgetaryBudgetCrossOrganiza!$A$2:$M$411,10,FALSE),"0")</f>
        <v>0</v>
      </c>
      <c r="O404" s="179">
        <v>0</v>
      </c>
      <c r="P404" s="158"/>
      <c r="R404" s="159">
        <v>250</v>
      </c>
      <c r="S404" s="159">
        <v>250</v>
      </c>
      <c r="T404" s="168"/>
      <c r="U404" s="168"/>
      <c r="V404" s="168"/>
      <c r="W404" s="159">
        <v>0</v>
      </c>
      <c r="X404" s="159">
        <v>0</v>
      </c>
      <c r="Y404" s="160"/>
      <c r="AA404" s="161">
        <v>250</v>
      </c>
      <c r="AB404" s="161">
        <v>250</v>
      </c>
      <c r="AC404" s="169"/>
      <c r="AD404" s="169"/>
      <c r="AE404" s="169"/>
      <c r="AF404" s="161">
        <v>0</v>
      </c>
      <c r="AG404" s="161">
        <v>0</v>
      </c>
      <c r="AH404" s="163"/>
      <c r="AJ404" s="164">
        <v>0</v>
      </c>
      <c r="AK404" s="164">
        <v>0</v>
      </c>
      <c r="AL404" s="164"/>
      <c r="AM404" s="165">
        <f>IFERROR(VLOOKUP(A404,[4]rptBudgetaryBudgetCrossOrganiza!$A$384:$O$794,13,FALSE),"0")</f>
        <v>0</v>
      </c>
      <c r="AN404" s="170"/>
      <c r="AO404" s="170"/>
      <c r="AP404" s="171"/>
      <c r="AQ404" s="164"/>
      <c r="AR404" s="166"/>
      <c r="AS404" s="209"/>
      <c r="AT404" s="172"/>
      <c r="AU404" s="173"/>
      <c r="AV404" s="174"/>
      <c r="AW404" s="174"/>
      <c r="AX404" s="174"/>
      <c r="AY404" s="174"/>
      <c r="AZ404" s="174"/>
      <c r="BA404" s="174"/>
      <c r="BB404" s="176"/>
    </row>
    <row r="405" spans="1:54" hidden="1" x14ac:dyDescent="0.25">
      <c r="A405" s="120" t="s">
        <v>1846</v>
      </c>
      <c r="B405" s="177" t="s">
        <v>1477</v>
      </c>
      <c r="C405" s="156" t="str">
        <f t="shared" si="56"/>
        <v>100.11</v>
      </c>
      <c r="D405" s="156" t="str">
        <f t="shared" si="57"/>
        <v>270</v>
      </c>
      <c r="E405" s="157" t="str">
        <f t="shared" si="58"/>
        <v>6400.03</v>
      </c>
      <c r="F405" s="157">
        <f>VLOOKUP(E405,'Projections Cheat Sheet'!$A$3:$B$536,2,FALSE)</f>
        <v>6</v>
      </c>
      <c r="G405" s="157" t="str">
        <f>VLOOKUP(F405,'Projections Cheat Sheet'!$B$8:$C$196,2,FALSE)</f>
        <v>Zero</v>
      </c>
      <c r="H405" s="157" t="s">
        <v>1940</v>
      </c>
      <c r="I405" s="179">
        <f>IFERROR(VLOOKUP(A405,[3]rptBudgetaryBudgetCrossOrganiza!$A$2:$M$411,5,FALSE),"0")</f>
        <v>0</v>
      </c>
      <c r="J405" s="179">
        <f>IFERROR(VLOOKUP(A405,[3]rptBudgetaryBudgetCrossOrganiza!$A$2:$M$411,7,FALSE),"0")</f>
        <v>0</v>
      </c>
      <c r="K405" s="195"/>
      <c r="L405" s="179"/>
      <c r="M405" s="179"/>
      <c r="N405" s="179">
        <f>IFERROR(VLOOKUP(A405,[3]rptBudgetaryBudgetCrossOrganiza!$A$2:$M$411,10,FALSE),"0")</f>
        <v>0</v>
      </c>
      <c r="O405" s="179">
        <v>0</v>
      </c>
      <c r="P405" s="158"/>
      <c r="R405" s="159">
        <v>0</v>
      </c>
      <c r="S405" s="159">
        <v>0</v>
      </c>
      <c r="T405" s="168"/>
      <c r="U405" s="168"/>
      <c r="V405" s="168"/>
      <c r="W405" s="159">
        <v>0</v>
      </c>
      <c r="X405" s="159">
        <v>0</v>
      </c>
      <c r="Y405" s="160"/>
      <c r="AA405" s="161">
        <v>0</v>
      </c>
      <c r="AB405" s="161">
        <v>0</v>
      </c>
      <c r="AC405" s="169"/>
      <c r="AD405" s="169"/>
      <c r="AE405" s="169"/>
      <c r="AF405" s="161">
        <v>0</v>
      </c>
      <c r="AG405" s="161">
        <v>0</v>
      </c>
      <c r="AH405" s="163"/>
      <c r="AJ405" s="164">
        <v>0</v>
      </c>
      <c r="AK405" s="164">
        <v>0</v>
      </c>
      <c r="AL405" s="164"/>
      <c r="AM405" s="165">
        <f>IFERROR(VLOOKUP(A405,[4]rptBudgetaryBudgetCrossOrganiza!$A$384:$O$794,13,FALSE),"0")</f>
        <v>0</v>
      </c>
      <c r="AN405" s="170"/>
      <c r="AO405" s="170"/>
      <c r="AP405" s="171"/>
      <c r="AQ405" s="164"/>
      <c r="AR405" s="166"/>
      <c r="AS405" s="209"/>
      <c r="AT405" s="172"/>
      <c r="AU405" s="173"/>
      <c r="AV405" s="174"/>
      <c r="AW405" s="174"/>
      <c r="AX405" s="174"/>
      <c r="AY405" s="174"/>
      <c r="AZ405" s="174"/>
      <c r="BA405" s="174"/>
      <c r="BB405" s="176"/>
    </row>
    <row r="406" spans="1:54" hidden="1" x14ac:dyDescent="0.25">
      <c r="A406" s="120" t="s">
        <v>1849</v>
      </c>
      <c r="B406" s="177" t="s">
        <v>1479</v>
      </c>
      <c r="C406" s="156" t="str">
        <f t="shared" si="56"/>
        <v>100.11</v>
      </c>
      <c r="D406" s="156" t="str">
        <f t="shared" si="57"/>
        <v>270</v>
      </c>
      <c r="E406" s="157" t="str">
        <f t="shared" si="58"/>
        <v>6400.05</v>
      </c>
      <c r="F406" s="157">
        <f>VLOOKUP(E406,'Projections Cheat Sheet'!$A$3:$B$536,2,FALSE)</f>
        <v>6</v>
      </c>
      <c r="G406" s="157" t="str">
        <f>VLOOKUP(F406,'Projections Cheat Sheet'!$B$8:$C$196,2,FALSE)</f>
        <v>Zero</v>
      </c>
      <c r="H406" s="157" t="s">
        <v>1940</v>
      </c>
      <c r="I406" s="179">
        <f>IFERROR(VLOOKUP(A406,[3]rptBudgetaryBudgetCrossOrganiza!$A$2:$M$411,5,FALSE),"0")</f>
        <v>0</v>
      </c>
      <c r="J406" s="179">
        <f>IFERROR(VLOOKUP(A406,[3]rptBudgetaryBudgetCrossOrganiza!$A$2:$M$411,7,FALSE),"0")</f>
        <v>0</v>
      </c>
      <c r="K406" s="195"/>
      <c r="L406" s="179"/>
      <c r="M406" s="179"/>
      <c r="N406" s="179">
        <f>IFERROR(VLOOKUP(A406,[3]rptBudgetaryBudgetCrossOrganiza!$A$2:$M$411,10,FALSE),"0")</f>
        <v>0</v>
      </c>
      <c r="O406" s="179">
        <v>0</v>
      </c>
      <c r="P406" s="158"/>
      <c r="R406" s="159">
        <v>0</v>
      </c>
      <c r="S406" s="159">
        <v>0</v>
      </c>
      <c r="T406" s="168"/>
      <c r="U406" s="168"/>
      <c r="V406" s="168"/>
      <c r="W406" s="159">
        <v>0</v>
      </c>
      <c r="X406" s="159">
        <v>0</v>
      </c>
      <c r="Y406" s="160"/>
      <c r="AA406" s="161">
        <v>0</v>
      </c>
      <c r="AB406" s="161">
        <v>0</v>
      </c>
      <c r="AC406" s="169"/>
      <c r="AD406" s="169"/>
      <c r="AE406" s="169"/>
      <c r="AF406" s="161">
        <v>0</v>
      </c>
      <c r="AG406" s="161">
        <v>0</v>
      </c>
      <c r="AH406" s="163"/>
      <c r="AJ406" s="164">
        <v>0</v>
      </c>
      <c r="AK406" s="164">
        <v>0</v>
      </c>
      <c r="AL406" s="164"/>
      <c r="AM406" s="165">
        <f>IFERROR(VLOOKUP(A406,[4]rptBudgetaryBudgetCrossOrganiza!$A$384:$O$794,13,FALSE),"0")</f>
        <v>0</v>
      </c>
      <c r="AN406" s="170"/>
      <c r="AO406" s="170"/>
      <c r="AP406" s="171"/>
      <c r="AQ406" s="164"/>
      <c r="AR406" s="166"/>
      <c r="AS406" s="209"/>
      <c r="AT406" s="172"/>
      <c r="AU406" s="173"/>
      <c r="AV406" s="174"/>
      <c r="AW406" s="174"/>
      <c r="AX406" s="174"/>
      <c r="AY406" s="174"/>
      <c r="AZ406" s="174"/>
      <c r="BA406" s="174"/>
      <c r="BB406" s="176"/>
    </row>
    <row r="407" spans="1:54" hidden="1" x14ac:dyDescent="0.25">
      <c r="A407" s="120" t="s">
        <v>1851</v>
      </c>
      <c r="B407" s="177" t="s">
        <v>1480</v>
      </c>
      <c r="C407" s="156" t="str">
        <f t="shared" si="56"/>
        <v>100.11</v>
      </c>
      <c r="D407" s="156" t="str">
        <f t="shared" si="57"/>
        <v>270</v>
      </c>
      <c r="E407" s="157" t="str">
        <f t="shared" si="58"/>
        <v>6400.07</v>
      </c>
      <c r="F407" s="157">
        <f>VLOOKUP(E407,'Projections Cheat Sheet'!$A$3:$B$536,2,FALSE)</f>
        <v>6</v>
      </c>
      <c r="G407" s="157" t="str">
        <f>VLOOKUP(F407,'Projections Cheat Sheet'!$B$8:$C$196,2,FALSE)</f>
        <v>Zero</v>
      </c>
      <c r="H407" s="157" t="s">
        <v>1940</v>
      </c>
      <c r="I407" s="179">
        <f>IFERROR(VLOOKUP(A407,[3]rptBudgetaryBudgetCrossOrganiza!$A$2:$M$411,5,FALSE),"0")</f>
        <v>850</v>
      </c>
      <c r="J407" s="179">
        <f>IFERROR(VLOOKUP(A407,[3]rptBudgetaryBudgetCrossOrganiza!$A$2:$M$411,7,FALSE),"0")</f>
        <v>850</v>
      </c>
      <c r="K407" s="195"/>
      <c r="L407" s="179"/>
      <c r="M407" s="179"/>
      <c r="N407" s="179">
        <f>IFERROR(VLOOKUP(A407,[3]rptBudgetaryBudgetCrossOrganiza!$A$2:$M$411,10,FALSE),"0")</f>
        <v>501</v>
      </c>
      <c r="O407" s="179">
        <v>501</v>
      </c>
      <c r="P407" s="158"/>
      <c r="R407" s="159">
        <v>850</v>
      </c>
      <c r="S407" s="159">
        <v>850</v>
      </c>
      <c r="T407" s="168"/>
      <c r="U407" s="168"/>
      <c r="V407" s="168"/>
      <c r="W407" s="159">
        <v>649.55999999999995</v>
      </c>
      <c r="X407" s="159">
        <v>649.55999999999995</v>
      </c>
      <c r="Y407" s="160"/>
      <c r="AA407" s="161">
        <v>850</v>
      </c>
      <c r="AB407" s="161">
        <v>850</v>
      </c>
      <c r="AC407" s="169"/>
      <c r="AD407" s="169"/>
      <c r="AE407" s="169"/>
      <c r="AF407" s="161">
        <v>875.04</v>
      </c>
      <c r="AG407" s="161">
        <v>875.04</v>
      </c>
      <c r="AH407" s="163"/>
      <c r="AJ407" s="164">
        <v>850</v>
      </c>
      <c r="AK407" s="164">
        <v>850</v>
      </c>
      <c r="AL407" s="164"/>
      <c r="AM407" s="165">
        <f>IFERROR(VLOOKUP(A407,[4]rptBudgetaryBudgetCrossOrganiza!$A$384:$O$794,13,FALSE),"0")</f>
        <v>0</v>
      </c>
      <c r="AN407" s="170"/>
      <c r="AO407" s="170"/>
      <c r="AP407" s="171"/>
      <c r="AQ407" s="164"/>
      <c r="AR407" s="166"/>
      <c r="AS407" s="209"/>
      <c r="AT407" s="172"/>
      <c r="AU407" s="173"/>
      <c r="AV407" s="174"/>
      <c r="AW407" s="174"/>
      <c r="AX407" s="174"/>
      <c r="AY407" s="174"/>
      <c r="AZ407" s="174"/>
      <c r="BA407" s="174"/>
      <c r="BB407" s="176"/>
    </row>
    <row r="408" spans="1:54" hidden="1" x14ac:dyDescent="0.25">
      <c r="A408" s="120" t="s">
        <v>1855</v>
      </c>
      <c r="B408" s="177" t="s">
        <v>1483</v>
      </c>
      <c r="C408" s="156" t="str">
        <f t="shared" si="56"/>
        <v>100.11</v>
      </c>
      <c r="D408" s="156" t="str">
        <f t="shared" si="57"/>
        <v>270</v>
      </c>
      <c r="E408" s="157" t="str">
        <f t="shared" si="58"/>
        <v>6400.20</v>
      </c>
      <c r="F408" s="157">
        <f>VLOOKUP(E408,'Projections Cheat Sheet'!$A$3:$B$536,2,FALSE)</f>
        <v>6</v>
      </c>
      <c r="G408" s="157" t="str">
        <f>VLOOKUP(F408,'Projections Cheat Sheet'!$B$8:$C$196,2,FALSE)</f>
        <v>Zero</v>
      </c>
      <c r="H408" s="157" t="s">
        <v>1940</v>
      </c>
      <c r="I408" s="179">
        <f>IFERROR(VLOOKUP(A408,[3]rptBudgetaryBudgetCrossOrganiza!$A$2:$M$411,5,FALSE),"0")</f>
        <v>3500</v>
      </c>
      <c r="J408" s="179">
        <f>IFERROR(VLOOKUP(A408,[3]rptBudgetaryBudgetCrossOrganiza!$A$2:$M$411,7,FALSE),"0")</f>
        <v>3500</v>
      </c>
      <c r="K408" s="195"/>
      <c r="L408" s="179"/>
      <c r="M408" s="179"/>
      <c r="N408" s="179">
        <f>IFERROR(VLOOKUP(A408,[3]rptBudgetaryBudgetCrossOrganiza!$A$2:$M$411,10,FALSE),"0")</f>
        <v>3820.25</v>
      </c>
      <c r="O408" s="179">
        <v>3820.25</v>
      </c>
      <c r="P408" s="158"/>
      <c r="R408" s="159">
        <v>3500</v>
      </c>
      <c r="S408" s="159">
        <v>3500</v>
      </c>
      <c r="T408" s="168"/>
      <c r="U408" s="168"/>
      <c r="V408" s="168"/>
      <c r="W408" s="159">
        <v>4190.8</v>
      </c>
      <c r="X408" s="159">
        <v>4190.8</v>
      </c>
      <c r="Y408" s="160"/>
      <c r="AA408" s="161">
        <v>3500</v>
      </c>
      <c r="AB408" s="161">
        <v>3500</v>
      </c>
      <c r="AC408" s="169"/>
      <c r="AD408" s="169"/>
      <c r="AE408" s="169"/>
      <c r="AF408" s="161">
        <v>4427.6400000000003</v>
      </c>
      <c r="AG408" s="161">
        <v>4427.6400000000003</v>
      </c>
      <c r="AH408" s="163"/>
      <c r="AJ408" s="164">
        <v>3500</v>
      </c>
      <c r="AK408" s="164">
        <v>3500</v>
      </c>
      <c r="AL408" s="164"/>
      <c r="AM408" s="165">
        <f>IFERROR(VLOOKUP(A408,[4]rptBudgetaryBudgetCrossOrganiza!$A$384:$O$794,13,FALSE),"0")</f>
        <v>1105.1400000000001</v>
      </c>
      <c r="AN408" s="170"/>
      <c r="AO408" s="170"/>
      <c r="AP408" s="171"/>
      <c r="AQ408" s="164"/>
      <c r="AR408" s="166"/>
      <c r="AS408" s="209"/>
      <c r="AT408" s="172"/>
      <c r="AU408" s="173"/>
      <c r="AV408" s="174"/>
      <c r="AW408" s="174"/>
      <c r="AX408" s="174"/>
      <c r="AY408" s="174"/>
      <c r="AZ408" s="174"/>
      <c r="BA408" s="174"/>
      <c r="BB408" s="176"/>
    </row>
    <row r="409" spans="1:54" hidden="1" x14ac:dyDescent="0.25">
      <c r="A409" s="120" t="s">
        <v>1857</v>
      </c>
      <c r="B409" s="177" t="s">
        <v>1484</v>
      </c>
      <c r="C409" s="156" t="str">
        <f t="shared" si="56"/>
        <v>100.11</v>
      </c>
      <c r="D409" s="156" t="str">
        <f t="shared" si="57"/>
        <v>270</v>
      </c>
      <c r="E409" s="157" t="str">
        <f t="shared" si="58"/>
        <v>6500.04</v>
      </c>
      <c r="F409" s="157">
        <f>VLOOKUP(E409,'Projections Cheat Sheet'!$A$3:$B$536,2,FALSE)</f>
        <v>1</v>
      </c>
      <c r="G409" s="157" t="str">
        <f>VLOOKUP(F409,'Projections Cheat Sheet'!$B$8:$C$196,2,FALSE)</f>
        <v>salary</v>
      </c>
      <c r="H409" s="157" t="s">
        <v>1940</v>
      </c>
      <c r="I409" s="179">
        <f>IFERROR(VLOOKUP(A409,[3]rptBudgetaryBudgetCrossOrganiza!$A$2:$M$411,5,FALSE),"0")</f>
        <v>8890</v>
      </c>
      <c r="J409" s="179">
        <f>IFERROR(VLOOKUP(A409,[3]rptBudgetaryBudgetCrossOrganiza!$A$2:$M$411,7,FALSE),"0")</f>
        <v>8890</v>
      </c>
      <c r="K409" s="195"/>
      <c r="L409" s="179"/>
      <c r="M409" s="179"/>
      <c r="N409" s="179">
        <f>IFERROR(VLOOKUP(A409,[3]rptBudgetaryBudgetCrossOrganiza!$A$2:$M$411,10,FALSE),"0")</f>
        <v>8890</v>
      </c>
      <c r="O409" s="179">
        <v>8890</v>
      </c>
      <c r="P409" s="158"/>
      <c r="R409" s="159">
        <v>10240</v>
      </c>
      <c r="S409" s="159">
        <v>10240</v>
      </c>
      <c r="T409" s="168"/>
      <c r="U409" s="168"/>
      <c r="V409" s="168"/>
      <c r="W409" s="159">
        <v>10240</v>
      </c>
      <c r="X409" s="159">
        <v>10240</v>
      </c>
      <c r="Y409" s="160"/>
      <c r="AA409" s="161">
        <v>11890</v>
      </c>
      <c r="AB409" s="161">
        <v>11890</v>
      </c>
      <c r="AC409" s="169"/>
      <c r="AD409" s="169"/>
      <c r="AE409" s="169"/>
      <c r="AF409" s="161">
        <v>4954.1499999999996</v>
      </c>
      <c r="AG409" s="161">
        <v>4954.1499999999996</v>
      </c>
      <c r="AH409" s="163"/>
      <c r="AJ409" s="164">
        <v>11890</v>
      </c>
      <c r="AK409" s="164">
        <v>11890</v>
      </c>
      <c r="AL409" s="164"/>
      <c r="AM409" s="165">
        <f>IFERROR(VLOOKUP(A409,[4]rptBudgetaryBudgetCrossOrganiza!$A$384:$O$794,13,FALSE),"0")</f>
        <v>0</v>
      </c>
      <c r="AN409" s="170"/>
      <c r="AO409" s="170"/>
      <c r="AP409" s="171"/>
      <c r="AQ409" s="164"/>
      <c r="AR409" s="166"/>
      <c r="AS409" s="204"/>
      <c r="AT409" s="172"/>
      <c r="AU409" s="173"/>
      <c r="AV409" s="174"/>
      <c r="AW409" s="174"/>
      <c r="AX409" s="174"/>
      <c r="AY409" s="174"/>
      <c r="AZ409" s="174"/>
      <c r="BA409" s="174"/>
      <c r="BB409" s="176"/>
    </row>
    <row r="410" spans="1:54" hidden="1" x14ac:dyDescent="0.25">
      <c r="A410" s="120" t="s">
        <v>1879</v>
      </c>
      <c r="B410" s="177" t="s">
        <v>1488</v>
      </c>
      <c r="C410" s="156" t="str">
        <f t="shared" si="56"/>
        <v>100.11</v>
      </c>
      <c r="D410" s="156" t="str">
        <f t="shared" si="57"/>
        <v>270</v>
      </c>
      <c r="E410" s="157" t="str">
        <f t="shared" si="58"/>
        <v>6600.04</v>
      </c>
      <c r="F410" s="157">
        <f>VLOOKUP(E410,'Projections Cheat Sheet'!$A$3:$B$536,2,FALSE)</f>
        <v>6</v>
      </c>
      <c r="G410" s="157" t="str">
        <f>VLOOKUP(F410,'Projections Cheat Sheet'!$B$8:$C$196,2,FALSE)</f>
        <v>Zero</v>
      </c>
      <c r="H410" s="157" t="s">
        <v>1940</v>
      </c>
      <c r="I410" s="179">
        <f>IFERROR(VLOOKUP(A410,[3]rptBudgetaryBudgetCrossOrganiza!$A$2:$M$411,5,FALSE),"0")</f>
        <v>1750</v>
      </c>
      <c r="J410" s="179">
        <f>IFERROR(VLOOKUP(A410,[3]rptBudgetaryBudgetCrossOrganiza!$A$2:$M$411,7,FALSE),"0")</f>
        <v>1750</v>
      </c>
      <c r="K410" s="195"/>
      <c r="L410" s="179"/>
      <c r="M410" s="179"/>
      <c r="N410" s="179">
        <f>IFERROR(VLOOKUP(A410,[3]rptBudgetaryBudgetCrossOrganiza!$A$2:$M$411,10,FALSE),"0")</f>
        <v>1846.91</v>
      </c>
      <c r="O410" s="179">
        <v>1846.91</v>
      </c>
      <c r="P410" s="158"/>
      <c r="R410" s="159">
        <v>1750</v>
      </c>
      <c r="S410" s="159">
        <v>1750</v>
      </c>
      <c r="T410" s="168"/>
      <c r="U410" s="168"/>
      <c r="V410" s="168"/>
      <c r="W410" s="159">
        <v>1750</v>
      </c>
      <c r="X410" s="159">
        <v>1750</v>
      </c>
      <c r="Y410" s="160"/>
      <c r="AA410" s="161">
        <v>1750</v>
      </c>
      <c r="AB410" s="161">
        <v>1750</v>
      </c>
      <c r="AC410" s="169"/>
      <c r="AD410" s="169"/>
      <c r="AE410" s="169"/>
      <c r="AF410" s="161">
        <v>665.96</v>
      </c>
      <c r="AG410" s="161">
        <v>665.96</v>
      </c>
      <c r="AH410" s="163"/>
      <c r="AJ410" s="164">
        <v>1750</v>
      </c>
      <c r="AK410" s="164">
        <v>1750</v>
      </c>
      <c r="AL410" s="164">
        <v>3000</v>
      </c>
      <c r="AM410" s="165">
        <f>IFERROR(VLOOKUP(A410,[4]rptBudgetaryBudgetCrossOrganiza!$A$384:$O$794,13,FALSE),"0")</f>
        <v>0</v>
      </c>
      <c r="AN410" s="170"/>
      <c r="AO410" s="170"/>
      <c r="AP410" s="171"/>
      <c r="AQ410" s="164"/>
      <c r="AR410" s="166"/>
      <c r="AS410" s="206" t="s">
        <v>1958</v>
      </c>
      <c r="AT410" s="172"/>
      <c r="AU410" s="173"/>
      <c r="AV410" s="174"/>
      <c r="AW410" s="174"/>
      <c r="AX410" s="174"/>
      <c r="AY410" s="174"/>
      <c r="AZ410" s="174"/>
      <c r="BA410" s="174"/>
      <c r="BB410" s="176"/>
    </row>
    <row r="411" spans="1:54" hidden="1" x14ac:dyDescent="0.25">
      <c r="A411" s="120" t="s">
        <v>1887</v>
      </c>
      <c r="B411" s="177" t="s">
        <v>1489</v>
      </c>
      <c r="C411" s="156" t="str">
        <f t="shared" si="56"/>
        <v>100.11</v>
      </c>
      <c r="D411" s="156" t="str">
        <f t="shared" si="57"/>
        <v>270</v>
      </c>
      <c r="E411" s="157" t="str">
        <f t="shared" si="58"/>
        <v>6600.07</v>
      </c>
      <c r="F411" s="157">
        <f>VLOOKUP(E411,'Projections Cheat Sheet'!$A$3:$B$536,2,FALSE)</f>
        <v>6</v>
      </c>
      <c r="G411" s="157" t="str">
        <f>VLOOKUP(F411,'Projections Cheat Sheet'!$B$8:$C$196,2,FALSE)</f>
        <v>Zero</v>
      </c>
      <c r="H411" s="157" t="s">
        <v>1940</v>
      </c>
      <c r="I411" s="179">
        <f>IFERROR(VLOOKUP(A411,[3]rptBudgetaryBudgetCrossOrganiza!$A$2:$M$411,5,FALSE),"0")</f>
        <v>0</v>
      </c>
      <c r="J411" s="179">
        <f>IFERROR(VLOOKUP(A411,[3]rptBudgetaryBudgetCrossOrganiza!$A$2:$M$411,7,FALSE),"0")</f>
        <v>0</v>
      </c>
      <c r="K411" s="195"/>
      <c r="L411" s="179"/>
      <c r="M411" s="179"/>
      <c r="N411" s="179">
        <f>IFERROR(VLOOKUP(A411,[3]rptBudgetaryBudgetCrossOrganiza!$A$2:$M$411,10,FALSE),"0")</f>
        <v>0</v>
      </c>
      <c r="O411" s="179">
        <v>0</v>
      </c>
      <c r="P411" s="158"/>
      <c r="R411" s="159">
        <v>0</v>
      </c>
      <c r="S411" s="159">
        <v>0</v>
      </c>
      <c r="T411" s="168"/>
      <c r="U411" s="168"/>
      <c r="V411" s="168"/>
      <c r="W411" s="159">
        <v>0</v>
      </c>
      <c r="X411" s="159">
        <v>0</v>
      </c>
      <c r="Y411" s="160"/>
      <c r="AA411" s="161">
        <v>0</v>
      </c>
      <c r="AB411" s="161">
        <v>0</v>
      </c>
      <c r="AC411" s="169"/>
      <c r="AD411" s="169"/>
      <c r="AE411" s="169"/>
      <c r="AF411" s="161">
        <v>0</v>
      </c>
      <c r="AG411" s="161">
        <v>0</v>
      </c>
      <c r="AH411" s="163"/>
      <c r="AJ411" s="164">
        <v>0</v>
      </c>
      <c r="AK411" s="164">
        <v>0</v>
      </c>
      <c r="AL411" s="164"/>
      <c r="AM411" s="165">
        <f>IFERROR(VLOOKUP(A411,[4]rptBudgetaryBudgetCrossOrganiza!$A$384:$O$794,13,FALSE),"0")</f>
        <v>0</v>
      </c>
      <c r="AN411" s="170"/>
      <c r="AO411" s="170"/>
      <c r="AP411" s="171"/>
      <c r="AQ411" s="164"/>
      <c r="AR411" s="166"/>
      <c r="AS411" s="209"/>
      <c r="AT411" s="172"/>
      <c r="AU411" s="173"/>
      <c r="AV411" s="174"/>
      <c r="AW411" s="174"/>
      <c r="AX411" s="174"/>
      <c r="AY411" s="174"/>
      <c r="AZ411" s="174"/>
      <c r="BA411" s="174"/>
      <c r="BB411" s="176"/>
    </row>
    <row r="412" spans="1:54" hidden="1" x14ac:dyDescent="0.25">
      <c r="A412" s="120" t="s">
        <v>1898</v>
      </c>
      <c r="B412" s="177" t="s">
        <v>1493</v>
      </c>
      <c r="C412" s="156" t="str">
        <f t="shared" si="56"/>
        <v>100.11</v>
      </c>
      <c r="D412" s="156" t="str">
        <f t="shared" si="57"/>
        <v>270</v>
      </c>
      <c r="E412" s="157" t="str">
        <f t="shared" si="58"/>
        <v>7000.03</v>
      </c>
      <c r="F412" s="157">
        <f>VLOOKUP(E412,'Projections Cheat Sheet'!$A$3:$B$536,2,FALSE)</f>
        <v>6</v>
      </c>
      <c r="G412" s="157" t="str">
        <f>VLOOKUP(F412,'Projections Cheat Sheet'!$B$8:$C$196,2,FALSE)</f>
        <v>Zero</v>
      </c>
      <c r="H412" s="157" t="s">
        <v>1941</v>
      </c>
      <c r="I412" s="179">
        <f>IFERROR(VLOOKUP(A412,[3]rptBudgetaryBudgetCrossOrganiza!$A$2:$M$411,5,FALSE),"0")</f>
        <v>0</v>
      </c>
      <c r="J412" s="179">
        <f>IFERROR(VLOOKUP(A412,[3]rptBudgetaryBudgetCrossOrganiza!$A$2:$M$411,7,FALSE),"0")</f>
        <v>0</v>
      </c>
      <c r="K412" s="195"/>
      <c r="L412" s="179"/>
      <c r="M412" s="179"/>
      <c r="N412" s="179">
        <f>IFERROR(VLOOKUP(A412,[3]rptBudgetaryBudgetCrossOrganiza!$A$2:$M$411,10,FALSE),"0")</f>
        <v>0</v>
      </c>
      <c r="O412" s="179">
        <v>0</v>
      </c>
      <c r="P412" s="158"/>
      <c r="R412" s="159">
        <v>0</v>
      </c>
      <c r="S412" s="159">
        <v>0</v>
      </c>
      <c r="T412" s="168"/>
      <c r="U412" s="168"/>
      <c r="V412" s="168"/>
      <c r="W412" s="159">
        <v>0</v>
      </c>
      <c r="X412" s="159">
        <v>0</v>
      </c>
      <c r="Y412" s="160"/>
      <c r="AA412" s="161">
        <v>0</v>
      </c>
      <c r="AB412" s="161">
        <v>0</v>
      </c>
      <c r="AC412" s="169"/>
      <c r="AD412" s="169"/>
      <c r="AE412" s="169"/>
      <c r="AF412" s="161">
        <v>0</v>
      </c>
      <c r="AG412" s="161">
        <v>0</v>
      </c>
      <c r="AH412" s="163"/>
      <c r="AJ412" s="164">
        <v>0</v>
      </c>
      <c r="AK412" s="164">
        <v>0</v>
      </c>
      <c r="AL412" s="164"/>
      <c r="AM412" s="165">
        <f>IFERROR(VLOOKUP(A412,[4]rptBudgetaryBudgetCrossOrganiza!$A$384:$O$794,13,FALSE),"0")</f>
        <v>0</v>
      </c>
      <c r="AN412" s="170"/>
      <c r="AO412" s="170"/>
      <c r="AP412" s="171"/>
      <c r="AQ412" s="164"/>
      <c r="AR412" s="166"/>
      <c r="AS412" s="209"/>
      <c r="AT412" s="172"/>
      <c r="AU412" s="173"/>
      <c r="AV412" s="174"/>
      <c r="AW412" s="174"/>
      <c r="AX412" s="174"/>
      <c r="AY412" s="174"/>
      <c r="AZ412" s="174"/>
      <c r="BA412" s="174"/>
      <c r="BB412" s="176"/>
    </row>
    <row r="413" spans="1:54" hidden="1" x14ac:dyDescent="0.25">
      <c r="A413" s="120" t="s">
        <v>1907</v>
      </c>
      <c r="B413" s="177" t="s">
        <v>1498</v>
      </c>
      <c r="C413" s="156" t="str">
        <f t="shared" si="56"/>
        <v>100.11</v>
      </c>
      <c r="D413" s="156" t="str">
        <f t="shared" si="57"/>
        <v>270</v>
      </c>
      <c r="E413" s="157" t="str">
        <f t="shared" si="58"/>
        <v>7000.99</v>
      </c>
      <c r="F413" s="157">
        <f>VLOOKUP(E413,'Projections Cheat Sheet'!$A$3:$B$536,2,FALSE)</f>
        <v>6</v>
      </c>
      <c r="G413" s="157" t="str">
        <f>VLOOKUP(F413,'Projections Cheat Sheet'!$B$8:$C$196,2,FALSE)</f>
        <v>Zero</v>
      </c>
      <c r="H413" s="157" t="s">
        <v>1941</v>
      </c>
      <c r="I413" s="179">
        <f>IFERROR(VLOOKUP(A413,[3]rptBudgetaryBudgetCrossOrganiza!$A$2:$M$411,5,FALSE),"0")</f>
        <v>0</v>
      </c>
      <c r="J413" s="179">
        <f>IFERROR(VLOOKUP(A413,[3]rptBudgetaryBudgetCrossOrganiza!$A$2:$M$411,7,FALSE),"0")</f>
        <v>0</v>
      </c>
      <c r="K413" s="195"/>
      <c r="L413" s="179"/>
      <c r="M413" s="179"/>
      <c r="N413" s="179">
        <f>IFERROR(VLOOKUP(A413,[3]rptBudgetaryBudgetCrossOrganiza!$A$2:$M$411,10,FALSE),"0")</f>
        <v>0</v>
      </c>
      <c r="O413" s="179">
        <v>0</v>
      </c>
      <c r="P413" s="158"/>
      <c r="R413" s="159">
        <v>0</v>
      </c>
      <c r="S413" s="159">
        <v>0</v>
      </c>
      <c r="T413" s="168"/>
      <c r="U413" s="168"/>
      <c r="V413" s="168"/>
      <c r="W413" s="159">
        <v>0</v>
      </c>
      <c r="X413" s="159">
        <v>0</v>
      </c>
      <c r="Y413" s="160"/>
      <c r="AA413" s="161">
        <v>0</v>
      </c>
      <c r="AB413" s="161">
        <v>0</v>
      </c>
      <c r="AC413" s="169"/>
      <c r="AD413" s="169"/>
      <c r="AE413" s="169"/>
      <c r="AF413" s="161">
        <v>0</v>
      </c>
      <c r="AG413" s="161">
        <v>0</v>
      </c>
      <c r="AH413" s="163"/>
      <c r="AJ413" s="164">
        <v>0</v>
      </c>
      <c r="AK413" s="164">
        <v>0</v>
      </c>
      <c r="AL413" s="164"/>
      <c r="AM413" s="165">
        <f>IFERROR(VLOOKUP(A413,[4]rptBudgetaryBudgetCrossOrganiza!$A$384:$O$794,13,FALSE),"0")</f>
        <v>0</v>
      </c>
      <c r="AN413" s="170"/>
      <c r="AO413" s="170"/>
      <c r="AP413" s="171"/>
      <c r="AQ413" s="164"/>
      <c r="AR413" s="166"/>
      <c r="AS413" s="209"/>
      <c r="AT413" s="172"/>
      <c r="AU413" s="173"/>
      <c r="AV413" s="174"/>
      <c r="AW413" s="174"/>
      <c r="AX413" s="174"/>
      <c r="AY413" s="174"/>
      <c r="AZ413" s="174"/>
      <c r="BA413" s="174"/>
      <c r="BB413" s="176"/>
    </row>
    <row r="414" spans="1:54" x14ac:dyDescent="0.25">
      <c r="A414" s="120"/>
      <c r="B414" s="177"/>
      <c r="C414" s="182"/>
      <c r="D414" s="182"/>
      <c r="E414" s="182"/>
      <c r="F414" s="182"/>
      <c r="G414" s="182"/>
      <c r="H414" s="182"/>
      <c r="I414" s="183">
        <f t="shared" ref="I414:P414" si="59">SUBTOTAL(109,I4:I413)</f>
        <v>305356</v>
      </c>
      <c r="J414" s="183">
        <f t="shared" si="59"/>
        <v>305356</v>
      </c>
      <c r="K414" s="183">
        <f t="shared" si="59"/>
        <v>0</v>
      </c>
      <c r="L414" s="183">
        <f t="shared" si="59"/>
        <v>0</v>
      </c>
      <c r="M414" s="183">
        <f t="shared" si="59"/>
        <v>0</v>
      </c>
      <c r="N414" s="183">
        <f t="shared" si="59"/>
        <v>265643.77</v>
      </c>
      <c r="O414" s="184">
        <f t="shared" si="59"/>
        <v>265643.77</v>
      </c>
      <c r="P414" s="184">
        <f t="shared" si="59"/>
        <v>-24698.649999999987</v>
      </c>
      <c r="Q414" s="185"/>
      <c r="R414" s="186">
        <f t="shared" ref="R414:X414" si="60">SUBTOTAL(109,R4:R413)</f>
        <v>324990</v>
      </c>
      <c r="S414" s="186">
        <f t="shared" si="60"/>
        <v>327975</v>
      </c>
      <c r="T414" s="186">
        <f t="shared" si="60"/>
        <v>0</v>
      </c>
      <c r="U414" s="186">
        <f t="shared" si="60"/>
        <v>0</v>
      </c>
      <c r="V414" s="186">
        <f t="shared" si="60"/>
        <v>0</v>
      </c>
      <c r="W414" s="186">
        <f t="shared" si="60"/>
        <v>297294.81</v>
      </c>
      <c r="X414" s="186">
        <f t="shared" si="60"/>
        <v>297294.81</v>
      </c>
      <c r="Y414" s="186">
        <f>SUBTOTAL(109,Y6:Y413)</f>
        <v>-8809.6900000000078</v>
      </c>
      <c r="Z414" s="185"/>
      <c r="AA414" s="186">
        <f t="shared" ref="AA414:AH414" si="61">SUBTOTAL(109,AA4:AA413)</f>
        <v>321445</v>
      </c>
      <c r="AB414" s="186">
        <f t="shared" si="61"/>
        <v>352250</v>
      </c>
      <c r="AC414" s="186">
        <f t="shared" si="61"/>
        <v>0</v>
      </c>
      <c r="AD414" s="186">
        <f t="shared" si="61"/>
        <v>0</v>
      </c>
      <c r="AE414" s="186">
        <f t="shared" si="61"/>
        <v>0</v>
      </c>
      <c r="AF414" s="186">
        <f t="shared" si="61"/>
        <v>346974.73</v>
      </c>
      <c r="AG414" s="186">
        <f t="shared" si="61"/>
        <v>346974.73</v>
      </c>
      <c r="AH414" s="186">
        <f t="shared" si="61"/>
        <v>-24885.86</v>
      </c>
      <c r="AI414" s="185"/>
      <c r="AJ414" s="186">
        <f t="shared" ref="AJ414:AQ414" si="62">SUBTOTAL(109,AJ4:AJ413)</f>
        <v>327429</v>
      </c>
      <c r="AK414" s="186">
        <f t="shared" si="62"/>
        <v>327429</v>
      </c>
      <c r="AL414" s="186">
        <f t="shared" si="62"/>
        <v>0</v>
      </c>
      <c r="AM414" s="212">
        <f t="shared" si="62"/>
        <v>81827.530000000042</v>
      </c>
      <c r="AN414" s="186">
        <f t="shared" si="62"/>
        <v>0</v>
      </c>
      <c r="AO414" s="186">
        <f t="shared" si="62"/>
        <v>0</v>
      </c>
      <c r="AP414" s="186">
        <f t="shared" si="62"/>
        <v>0</v>
      </c>
      <c r="AQ414" s="186">
        <f t="shared" si="62"/>
        <v>0</v>
      </c>
      <c r="AR414" s="187">
        <f>SUBTOTAL(109,AR6:AR413)</f>
        <v>-245709</v>
      </c>
      <c r="AS414" s="210"/>
      <c r="AU414" s="188">
        <f t="shared" ref="AU414:BB414" si="63">SUBTOTAL(109,AU6:AU413)</f>
        <v>0</v>
      </c>
      <c r="AV414" s="189">
        <f t="shared" si="63"/>
        <v>0</v>
      </c>
      <c r="AW414" s="189">
        <f t="shared" si="63"/>
        <v>0</v>
      </c>
      <c r="AX414" s="189">
        <f t="shared" si="63"/>
        <v>0</v>
      </c>
      <c r="AY414" s="189">
        <f t="shared" si="63"/>
        <v>0</v>
      </c>
      <c r="AZ414" s="189">
        <f t="shared" si="63"/>
        <v>0</v>
      </c>
      <c r="BA414" s="189">
        <f t="shared" si="63"/>
        <v>0</v>
      </c>
      <c r="BB414" s="187">
        <f t="shared" si="63"/>
        <v>0</v>
      </c>
    </row>
    <row r="415" spans="1:54" x14ac:dyDescent="0.25">
      <c r="A415" s="121"/>
      <c r="K415" s="190"/>
      <c r="T415" s="191"/>
      <c r="AC415" s="191"/>
      <c r="AM415" s="213"/>
      <c r="AV415" s="126"/>
      <c r="AW415" s="126"/>
      <c r="AX415" s="126"/>
      <c r="AY415" s="126"/>
      <c r="AZ415" s="126"/>
      <c r="BA415" s="126"/>
    </row>
    <row r="416" spans="1:54" x14ac:dyDescent="0.25">
      <c r="A416" s="121"/>
      <c r="I416" s="190">
        <f t="shared" ref="I416:N416" si="64">SUM(I4:I413)</f>
        <v>16941422</v>
      </c>
      <c r="J416" s="190">
        <f t="shared" si="64"/>
        <v>17333750</v>
      </c>
      <c r="K416" s="190">
        <f t="shared" si="64"/>
        <v>0</v>
      </c>
      <c r="L416" s="190">
        <f t="shared" si="64"/>
        <v>0</v>
      </c>
      <c r="M416" s="190">
        <f t="shared" si="64"/>
        <v>0</v>
      </c>
      <c r="N416" s="190">
        <f t="shared" si="64"/>
        <v>15957816.940000001</v>
      </c>
      <c r="O416" s="190"/>
      <c r="P416" s="190">
        <f>SUM(P4:P413)</f>
        <v>54189.169999999802</v>
      </c>
      <c r="R416" s="191">
        <f t="shared" ref="R416:W416" si="65">SUM(R6:R413)</f>
        <v>16579120</v>
      </c>
      <c r="S416" s="191">
        <f t="shared" si="65"/>
        <v>18095783</v>
      </c>
      <c r="T416" s="191">
        <f t="shared" si="65"/>
        <v>0</v>
      </c>
      <c r="U416" s="191">
        <f t="shared" si="65"/>
        <v>0</v>
      </c>
      <c r="V416" s="191">
        <f t="shared" si="65"/>
        <v>0</v>
      </c>
      <c r="W416" s="191">
        <f t="shared" si="65"/>
        <v>16716502</v>
      </c>
      <c r="X416" s="191"/>
      <c r="Y416" s="126">
        <f>SUM(Y6:Y413)</f>
        <v>-286723.76999999926</v>
      </c>
      <c r="Z416" s="191">
        <f>SUM(Z6:Z413)</f>
        <v>0</v>
      </c>
      <c r="AA416" s="191">
        <f>SUM(AA4:AA413)</f>
        <v>19063997</v>
      </c>
      <c r="AB416" s="191"/>
      <c r="AC416" s="191"/>
      <c r="AD416" s="191"/>
      <c r="AE416" s="191"/>
      <c r="AF416" s="191"/>
      <c r="AG416" s="191"/>
      <c r="AH416" s="126">
        <f>SUM(AH6:AH413)</f>
        <v>-647245.0000000007</v>
      </c>
      <c r="AI416" s="191">
        <f>SUM(AI6:AI413)</f>
        <v>0</v>
      </c>
      <c r="AJ416" s="191">
        <f>SUM(AJ6:AJ413)</f>
        <v>17824686</v>
      </c>
      <c r="AK416" s="191">
        <f>SUM(AK6:AK413)</f>
        <v>18188636</v>
      </c>
      <c r="AL416" s="191"/>
      <c r="AM416" s="213">
        <f t="shared" ref="AM416:AR416" si="66">SUM(AM6:AM413)</f>
        <v>4295972.1000000006</v>
      </c>
      <c r="AN416" s="191">
        <f t="shared" si="66"/>
        <v>0</v>
      </c>
      <c r="AO416" s="191">
        <f t="shared" si="66"/>
        <v>0</v>
      </c>
      <c r="AP416" s="191">
        <f t="shared" si="66"/>
        <v>0</v>
      </c>
      <c r="AQ416" s="126">
        <f t="shared" si="66"/>
        <v>0</v>
      </c>
      <c r="AR416" s="126">
        <f t="shared" si="66"/>
        <v>-9998414</v>
      </c>
      <c r="AU416" s="191">
        <f t="shared" ref="AU416:BB416" si="67">SUM(AU6:AU413)</f>
        <v>0</v>
      </c>
      <c r="AV416" s="191">
        <f t="shared" si="67"/>
        <v>0</v>
      </c>
      <c r="AW416" s="191">
        <f t="shared" si="67"/>
        <v>0</v>
      </c>
      <c r="AX416" s="191">
        <f t="shared" si="67"/>
        <v>0</v>
      </c>
      <c r="AY416" s="191">
        <f t="shared" si="67"/>
        <v>0</v>
      </c>
      <c r="AZ416" s="191">
        <f t="shared" si="67"/>
        <v>0</v>
      </c>
      <c r="BA416" s="191">
        <f t="shared" si="67"/>
        <v>0</v>
      </c>
      <c r="BB416" s="126">
        <f t="shared" si="67"/>
        <v>0</v>
      </c>
    </row>
    <row r="417" spans="1:54" x14ac:dyDescent="0.25">
      <c r="A417" s="121"/>
      <c r="K417" s="190"/>
      <c r="T417" s="191"/>
      <c r="U417" s="126"/>
      <c r="AC417" s="191"/>
      <c r="AD417" s="126"/>
      <c r="AM417" s="213"/>
      <c r="AN417" s="126"/>
      <c r="AV417" s="126"/>
      <c r="AW417" s="126"/>
      <c r="AX417" s="126"/>
      <c r="AY417" s="126"/>
      <c r="AZ417" s="126"/>
      <c r="BA417" s="126"/>
    </row>
    <row r="418" spans="1:54" x14ac:dyDescent="0.25">
      <c r="A418" s="121"/>
      <c r="J418" s="190"/>
      <c r="K418" s="190"/>
      <c r="S418" s="126"/>
      <c r="T418" s="126"/>
      <c r="U418" s="126"/>
      <c r="V418" s="126"/>
      <c r="W418" s="126"/>
      <c r="X418" s="126"/>
      <c r="Y418" s="126">
        <f>+Y416-Police!O81</f>
        <v>-18015230.940000001</v>
      </c>
      <c r="AA418" s="126">
        <f>+AA416-Police!S81</f>
        <v>0</v>
      </c>
      <c r="AB418" s="126"/>
      <c r="AC418" s="126"/>
      <c r="AD418" s="126"/>
      <c r="AE418" s="126"/>
      <c r="AF418" s="126"/>
      <c r="AH418" s="126">
        <f>+AH416-Police!X81</f>
        <v>-19214633.620000001</v>
      </c>
      <c r="AJ418" s="126">
        <f>+AJ416-Police!AB81</f>
        <v>17824686</v>
      </c>
      <c r="AK418" s="126">
        <f>+AK416-Police!AC81</f>
        <v>18188636</v>
      </c>
      <c r="AL418" s="126"/>
      <c r="AM418" s="117">
        <f>+AM416-Police!AD81</f>
        <v>-14752173.899999999</v>
      </c>
      <c r="AN418" s="126">
        <f>+AN416-Police!AE81</f>
        <v>-19412096</v>
      </c>
      <c r="AO418" s="126">
        <f>+AO416-Police!AG81</f>
        <v>-4706028.6800000006</v>
      </c>
      <c r="AP418" s="126">
        <f>+AP416-Police!AH81</f>
        <v>0</v>
      </c>
      <c r="AQ418" s="126">
        <f>+AQ416-Police!AI81</f>
        <v>0</v>
      </c>
      <c r="AR418" s="126">
        <f>+AR416-Police!AJ81</f>
        <v>-9998414</v>
      </c>
      <c r="AU418" s="126">
        <f>+AU416-Police!AD81</f>
        <v>-19048146</v>
      </c>
      <c r="BB418" s="126">
        <f>+BB416-Police!AQ81</f>
        <v>0</v>
      </c>
    </row>
    <row r="419" spans="1:54" x14ac:dyDescent="0.25">
      <c r="A419" s="121"/>
      <c r="P419" s="123">
        <f>SUMIF(H6:H413,"xx",P6:P413)</f>
        <v>0</v>
      </c>
      <c r="W419" s="191"/>
      <c r="X419" s="191"/>
      <c r="Y419" s="126">
        <f>SUMIF(H6:H413,"xx",Y6:Y413)</f>
        <v>0</v>
      </c>
      <c r="AC419" s="126">
        <f>SUMIF($H$6:$H$413,"xx",AC6:AC413)</f>
        <v>0</v>
      </c>
      <c r="AD419" s="126">
        <f>SUMIF($H$6:$H$413,"xx",AD6:AD413)</f>
        <v>0</v>
      </c>
      <c r="AH419" s="126">
        <f>SUMIF(Q6:Q413,"xx",AH6:AH413)</f>
        <v>0</v>
      </c>
      <c r="AM419" s="117">
        <f>SUMIF($H$6:$H$413,"xx",AM6:AM413)</f>
        <v>0</v>
      </c>
      <c r="AN419" s="126">
        <f>SUMIF($H$6:$H$413,"xx",AN6:AN413)</f>
        <v>0</v>
      </c>
      <c r="AR419" s="126">
        <f>SUMIF(Z6:Z413,"xx",AR6:AR413)</f>
        <v>0</v>
      </c>
      <c r="BB419" s="126">
        <f>SUMIF(AI6:AI413,"xx",BB6:BB413)</f>
        <v>0</v>
      </c>
    </row>
    <row r="420" spans="1:54" x14ac:dyDescent="0.25">
      <c r="A420" s="121"/>
      <c r="P420" s="123">
        <f>+P416-P419</f>
        <v>54189.169999999802</v>
      </c>
      <c r="T420" s="125">
        <f>+SUMIF(H:H,"xx",T:T)</f>
        <v>0</v>
      </c>
      <c r="U420" s="125">
        <f>+SUMIF(H:H,"xx",U:U)</f>
        <v>0</v>
      </c>
      <c r="V420" s="125" t="e">
        <f>+SUMIF(#REF!,"xx",V:V)</f>
        <v>#REF!</v>
      </c>
      <c r="W420" s="125" t="e">
        <f>+SUMIF(#REF!,"xx",W:W)</f>
        <v>#REF!</v>
      </c>
      <c r="Y420" s="126">
        <f>+Y416-Y419</f>
        <v>-286723.76999999926</v>
      </c>
      <c r="AB420" s="191"/>
      <c r="AH420" s="126">
        <f>+AH416-AH419</f>
        <v>-647245.0000000007</v>
      </c>
      <c r="AK420" s="191"/>
      <c r="AL420" s="191"/>
      <c r="AR420" s="126">
        <f>+AR416-AR419</f>
        <v>-9998414</v>
      </c>
      <c r="BB420" s="126">
        <f>+BB416-BB419</f>
        <v>0</v>
      </c>
    </row>
    <row r="421" spans="1:54" x14ac:dyDescent="0.25">
      <c r="A421" s="121"/>
    </row>
    <row r="422" spans="1:54" x14ac:dyDescent="0.25">
      <c r="A422" s="121"/>
      <c r="V422" s="192"/>
      <c r="AE422" s="192"/>
      <c r="AO422" s="192"/>
    </row>
    <row r="423" spans="1:54" x14ac:dyDescent="0.25">
      <c r="A423" s="121"/>
      <c r="V423" s="193"/>
      <c r="W423" s="193"/>
      <c r="X423" s="193"/>
      <c r="AE423" s="193"/>
      <c r="AF423" s="193"/>
      <c r="AO423" s="193"/>
      <c r="AP423" s="193"/>
    </row>
    <row r="424" spans="1:54" x14ac:dyDescent="0.25">
      <c r="A424" s="121"/>
      <c r="V424" s="193"/>
      <c r="W424" s="193"/>
      <c r="X424" s="193"/>
      <c r="AE424" s="193"/>
      <c r="AF424" s="193"/>
      <c r="AO424" s="193"/>
      <c r="AP424" s="193"/>
    </row>
    <row r="425" spans="1:54" x14ac:dyDescent="0.25">
      <c r="A425" s="121"/>
    </row>
    <row r="426" spans="1:54" x14ac:dyDescent="0.25">
      <c r="A426" s="121"/>
    </row>
    <row r="427" spans="1:54" x14ac:dyDescent="0.25">
      <c r="A427" s="121"/>
    </row>
    <row r="428" spans="1:54" x14ac:dyDescent="0.25">
      <c r="A428" s="121"/>
    </row>
    <row r="429" spans="1:54" x14ac:dyDescent="0.25">
      <c r="A429" s="121"/>
    </row>
    <row r="430" spans="1:54" x14ac:dyDescent="0.25">
      <c r="A430" s="121"/>
    </row>
    <row r="431" spans="1:54" x14ac:dyDescent="0.25">
      <c r="A431" s="121"/>
    </row>
    <row r="432" spans="1:54" x14ac:dyDescent="0.25">
      <c r="A432" s="121"/>
    </row>
    <row r="433" spans="1:1" x14ac:dyDescent="0.25">
      <c r="A433" s="121"/>
    </row>
    <row r="434" spans="1:1" x14ac:dyDescent="0.25">
      <c r="A434" s="121"/>
    </row>
    <row r="435" spans="1:1" x14ac:dyDescent="0.25">
      <c r="A435" s="121"/>
    </row>
    <row r="436" spans="1:1" x14ac:dyDescent="0.25">
      <c r="A436" s="121"/>
    </row>
    <row r="437" spans="1:1" x14ac:dyDescent="0.25">
      <c r="A437" s="121"/>
    </row>
    <row r="438" spans="1:1" x14ac:dyDescent="0.25">
      <c r="A438" s="121"/>
    </row>
    <row r="439" spans="1:1" x14ac:dyDescent="0.25">
      <c r="A439" s="121"/>
    </row>
    <row r="440" spans="1:1" x14ac:dyDescent="0.25">
      <c r="A440" s="121"/>
    </row>
    <row r="441" spans="1:1" x14ac:dyDescent="0.25">
      <c r="A441" s="121"/>
    </row>
    <row r="442" spans="1:1" x14ac:dyDescent="0.25">
      <c r="A442" s="121"/>
    </row>
    <row r="443" spans="1:1" x14ac:dyDescent="0.25">
      <c r="A443" s="121"/>
    </row>
    <row r="444" spans="1:1" x14ac:dyDescent="0.25">
      <c r="A444" s="121"/>
    </row>
    <row r="445" spans="1:1" x14ac:dyDescent="0.25">
      <c r="A445" s="121"/>
    </row>
    <row r="446" spans="1:1" x14ac:dyDescent="0.25">
      <c r="A446" s="121"/>
    </row>
    <row r="447" spans="1:1" x14ac:dyDescent="0.25">
      <c r="A447" s="121"/>
    </row>
    <row r="448" spans="1:1" x14ac:dyDescent="0.25">
      <c r="A448" s="121"/>
    </row>
    <row r="449" spans="1:1" x14ac:dyDescent="0.25">
      <c r="A449" s="121"/>
    </row>
    <row r="450" spans="1:1" x14ac:dyDescent="0.25">
      <c r="A450" s="121"/>
    </row>
    <row r="451" spans="1:1" x14ac:dyDescent="0.25">
      <c r="A451" s="121"/>
    </row>
    <row r="452" spans="1:1" x14ac:dyDescent="0.25">
      <c r="A452" s="121"/>
    </row>
    <row r="453" spans="1:1" x14ac:dyDescent="0.25">
      <c r="A453" s="121"/>
    </row>
    <row r="454" spans="1:1" x14ac:dyDescent="0.25">
      <c r="A454" s="121"/>
    </row>
    <row r="455" spans="1:1" x14ac:dyDescent="0.25">
      <c r="A455" s="121"/>
    </row>
    <row r="456" spans="1:1" x14ac:dyDescent="0.25">
      <c r="A456" s="121"/>
    </row>
    <row r="457" spans="1:1" x14ac:dyDescent="0.25">
      <c r="A457" s="121"/>
    </row>
    <row r="458" spans="1:1" x14ac:dyDescent="0.25">
      <c r="A458" s="121"/>
    </row>
    <row r="459" spans="1:1" x14ac:dyDescent="0.25">
      <c r="A459" s="121"/>
    </row>
    <row r="460" spans="1:1" x14ac:dyDescent="0.25">
      <c r="A460" s="121"/>
    </row>
  </sheetData>
  <autoFilter ref="A3:BB413">
    <filterColumn colId="7">
      <filters>
        <filter val="PD33"/>
      </filters>
    </filterColumn>
  </autoFilter>
  <sortState ref="A4:AY416">
    <sortCondition ref="A4:A416"/>
    <sortCondition ref="B4:B416"/>
  </sortState>
  <mergeCells count="4">
    <mergeCell ref="I2:P2"/>
    <mergeCell ref="R2:X2"/>
    <mergeCell ref="AA2:AG2"/>
    <mergeCell ref="AJ2:AR2"/>
  </mergeCells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AA607"/>
  <sheetViews>
    <sheetView view="pageBreakPreview" zoomScaleNormal="110" zoomScaleSheetLayoutView="100" workbookViewId="0">
      <selection activeCell="V12" sqref="V12"/>
    </sheetView>
  </sheetViews>
  <sheetFormatPr defaultColWidth="9.140625" defaultRowHeight="15" x14ac:dyDescent="0.25"/>
  <cols>
    <col min="1" max="1" width="2.42578125" customWidth="1"/>
    <col min="2" max="2" width="15.28515625" customWidth="1"/>
    <col min="3" max="3" width="1.42578125" customWidth="1"/>
    <col min="4" max="4" width="14.28515625" bestFit="1" customWidth="1"/>
    <col min="5" max="5" width="1.7109375" customWidth="1"/>
    <col min="6" max="6" width="9.7109375" customWidth="1"/>
    <col min="7" max="7" width="2" customWidth="1"/>
    <col min="8" max="8" width="15.5703125" customWidth="1"/>
    <col min="9" max="9" width="2" customWidth="1"/>
    <col min="10" max="10" width="14.85546875" customWidth="1"/>
    <col min="11" max="11" width="1.42578125" customWidth="1"/>
    <col min="12" max="12" width="12.85546875" customWidth="1"/>
    <col min="13" max="13" width="1.42578125" customWidth="1"/>
    <col min="14" max="14" width="17.28515625" customWidth="1"/>
    <col min="15" max="15" width="1.42578125" customWidth="1"/>
    <col min="16" max="16" width="12.85546875" customWidth="1"/>
    <col min="17" max="17" width="1.85546875" customWidth="1"/>
    <col min="18" max="18" width="12.28515625" customWidth="1"/>
    <col min="19" max="19" width="1.7109375" customWidth="1"/>
    <col min="20" max="20" width="11" bestFit="1" customWidth="1"/>
    <col min="21" max="21" width="1.7109375" customWidth="1"/>
    <col min="22" max="22" width="11" bestFit="1" customWidth="1"/>
    <col min="23" max="23" width="1.7109375" customWidth="1"/>
    <col min="24" max="24" width="9.7109375" bestFit="1" customWidth="1"/>
    <col min="27" max="27" width="14.5703125" hidden="1" customWidth="1"/>
  </cols>
  <sheetData>
    <row r="1" spans="1:27" ht="18.75" x14ac:dyDescent="0.3">
      <c r="A1" s="50" t="s">
        <v>321</v>
      </c>
      <c r="B1" s="50"/>
      <c r="C1" s="50"/>
      <c r="K1" s="50"/>
      <c r="M1" s="50"/>
      <c r="O1" s="50"/>
      <c r="AA1" t="s">
        <v>256</v>
      </c>
    </row>
    <row r="2" spans="1:27" ht="30" customHeight="1" x14ac:dyDescent="0.7">
      <c r="A2" s="50" t="s">
        <v>314</v>
      </c>
      <c r="B2" s="50"/>
      <c r="C2" s="50"/>
      <c r="K2" s="50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AA2" t="s">
        <v>257</v>
      </c>
    </row>
    <row r="3" spans="1:27" ht="29.25" customHeight="1" x14ac:dyDescent="0.7">
      <c r="A3" s="50" t="s">
        <v>322</v>
      </c>
      <c r="B3" s="50"/>
      <c r="C3" s="50"/>
      <c r="K3" s="50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7" x14ac:dyDescent="0.25">
      <c r="AA4" t="s">
        <v>258</v>
      </c>
    </row>
    <row r="5" spans="1:27" x14ac:dyDescent="0.25">
      <c r="AA5" t="s">
        <v>259</v>
      </c>
    </row>
    <row r="6" spans="1:27" x14ac:dyDescent="0.25">
      <c r="A6" t="s">
        <v>260</v>
      </c>
      <c r="D6" s="230" t="s">
        <v>1390</v>
      </c>
      <c r="E6" s="230"/>
      <c r="F6" s="230"/>
      <c r="G6" s="230"/>
      <c r="H6" s="39"/>
      <c r="I6" s="39"/>
      <c r="AA6" t="s">
        <v>261</v>
      </c>
    </row>
    <row r="8" spans="1:27" ht="56.25" customHeight="1" x14ac:dyDescent="0.25">
      <c r="A8" s="231" t="s">
        <v>323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52"/>
    </row>
    <row r="9" spans="1:27" x14ac:dyDescent="0.25">
      <c r="L9" s="232" t="s">
        <v>262</v>
      </c>
      <c r="R9" s="39"/>
      <c r="S9" s="39"/>
      <c r="U9" s="39"/>
      <c r="V9" s="39"/>
      <c r="W9" s="39"/>
    </row>
    <row r="10" spans="1:27" x14ac:dyDescent="0.25">
      <c r="L10" s="232"/>
      <c r="R10" s="39" t="s">
        <v>315</v>
      </c>
      <c r="S10" s="39"/>
      <c r="T10" s="39" t="s">
        <v>316</v>
      </c>
      <c r="U10" s="39"/>
      <c r="V10" s="39"/>
      <c r="W10" s="39"/>
    </row>
    <row r="11" spans="1:27" ht="36" customHeight="1" x14ac:dyDescent="0.4">
      <c r="B11" s="53" t="s">
        <v>9</v>
      </c>
      <c r="C11" s="53"/>
      <c r="D11" s="54" t="s">
        <v>263</v>
      </c>
      <c r="E11" s="53"/>
      <c r="F11" s="54" t="s">
        <v>264</v>
      </c>
      <c r="G11" s="54"/>
      <c r="H11" s="54" t="s">
        <v>265</v>
      </c>
      <c r="I11" s="54"/>
      <c r="J11" s="54" t="s">
        <v>266</v>
      </c>
      <c r="K11" s="55"/>
      <c r="L11" s="54" t="s">
        <v>267</v>
      </c>
      <c r="M11" s="55"/>
      <c r="N11" s="56" t="s">
        <v>8</v>
      </c>
      <c r="O11" s="55"/>
      <c r="P11" s="56" t="s">
        <v>268</v>
      </c>
      <c r="Q11" s="57"/>
      <c r="R11" s="54" t="s">
        <v>269</v>
      </c>
      <c r="S11" s="56"/>
      <c r="T11" s="54" t="s">
        <v>270</v>
      </c>
      <c r="U11" s="56"/>
      <c r="V11" s="54" t="s">
        <v>271</v>
      </c>
      <c r="W11" s="56"/>
    </row>
    <row r="12" spans="1:27" s="59" customFormat="1" x14ac:dyDescent="0.25">
      <c r="A12" s="88"/>
      <c r="B12" s="89"/>
      <c r="C12" s="90"/>
      <c r="D12" s="90"/>
      <c r="E12" s="90"/>
      <c r="F12" s="90"/>
      <c r="G12" s="90"/>
      <c r="H12" s="90"/>
      <c r="I12" s="90"/>
      <c r="J12" s="90"/>
      <c r="K12" s="88"/>
      <c r="L12" s="91"/>
      <c r="M12" s="88"/>
      <c r="N12" s="92"/>
      <c r="O12" s="88"/>
      <c r="P12" s="90"/>
      <c r="Q12" s="92"/>
      <c r="R12" s="93"/>
      <c r="S12" s="93"/>
      <c r="T12" s="93"/>
      <c r="U12" s="93"/>
      <c r="V12" s="93">
        <f t="shared" ref="V12" si="0">T12-R12</f>
        <v>0</v>
      </c>
      <c r="W12" s="58"/>
      <c r="AA12" s="59" t="s">
        <v>272</v>
      </c>
    </row>
    <row r="13" spans="1:27" x14ac:dyDescent="0.25">
      <c r="A13" s="60"/>
      <c r="B13" s="61"/>
      <c r="C13" s="52"/>
      <c r="D13" s="52"/>
      <c r="E13" s="52"/>
      <c r="F13" s="52"/>
      <c r="G13" s="52"/>
      <c r="H13" s="52"/>
      <c r="I13" s="52"/>
      <c r="J13" s="67"/>
      <c r="K13" s="82"/>
      <c r="L13" s="83"/>
      <c r="M13" s="82"/>
      <c r="N13" s="84"/>
      <c r="O13" s="82"/>
      <c r="P13" s="67"/>
      <c r="Q13" s="84"/>
      <c r="R13" s="85"/>
      <c r="S13" s="85"/>
      <c r="T13" s="85"/>
      <c r="U13" s="85"/>
      <c r="V13" s="85">
        <f>T13-R13</f>
        <v>0</v>
      </c>
      <c r="W13" s="62"/>
    </row>
    <row r="14" spans="1:27" s="59" customFormat="1" x14ac:dyDescent="0.25">
      <c r="A14" s="88"/>
      <c r="B14" s="89"/>
      <c r="C14" s="90"/>
      <c r="D14" s="94"/>
      <c r="E14" s="94"/>
      <c r="F14" s="94"/>
      <c r="G14" s="94"/>
      <c r="H14" s="94"/>
      <c r="I14" s="94"/>
      <c r="J14" s="90"/>
      <c r="K14" s="88"/>
      <c r="L14" s="91"/>
      <c r="M14" s="88"/>
      <c r="N14" s="92"/>
      <c r="O14" s="88"/>
      <c r="P14" s="90"/>
      <c r="Q14" s="92"/>
      <c r="R14" s="93"/>
      <c r="S14" s="93"/>
      <c r="T14" s="93"/>
      <c r="U14" s="93"/>
      <c r="V14" s="93">
        <f t="shared" ref="V14:V16" si="1">T14-R14</f>
        <v>0</v>
      </c>
      <c r="W14" s="58"/>
    </row>
    <row r="15" spans="1:27" ht="15" customHeight="1" x14ac:dyDescent="0.25">
      <c r="A15" s="60"/>
      <c r="B15" s="61"/>
      <c r="C15" s="52"/>
      <c r="D15" s="72"/>
      <c r="E15" s="72"/>
      <c r="F15" s="72"/>
      <c r="G15" s="72"/>
      <c r="H15" s="72"/>
      <c r="I15" s="52"/>
      <c r="J15" s="52"/>
      <c r="K15" s="60"/>
      <c r="L15" s="66"/>
      <c r="M15" s="60"/>
      <c r="N15" s="62"/>
      <c r="O15" s="60"/>
      <c r="P15" s="52"/>
      <c r="Q15" s="62"/>
      <c r="R15" s="86"/>
      <c r="S15" s="86"/>
      <c r="T15" s="86"/>
      <c r="U15" s="86"/>
      <c r="V15" s="86">
        <f t="shared" si="1"/>
        <v>0</v>
      </c>
      <c r="W15" s="62"/>
    </row>
    <row r="16" spans="1:27" s="59" customFormat="1" ht="15" customHeight="1" x14ac:dyDescent="0.25">
      <c r="A16" s="88"/>
      <c r="B16" s="89"/>
      <c r="C16" s="90"/>
      <c r="D16" s="90"/>
      <c r="E16" s="90"/>
      <c r="F16" s="90"/>
      <c r="G16" s="90"/>
      <c r="H16" s="90"/>
      <c r="I16" s="90"/>
      <c r="J16" s="90"/>
      <c r="K16" s="88"/>
      <c r="L16" s="91"/>
      <c r="M16" s="88"/>
      <c r="N16" s="92"/>
      <c r="O16" s="88"/>
      <c r="P16" s="90"/>
      <c r="Q16" s="92"/>
      <c r="R16" s="93"/>
      <c r="S16" s="93"/>
      <c r="T16" s="93"/>
      <c r="U16" s="93"/>
      <c r="V16" s="93">
        <f t="shared" si="1"/>
        <v>0</v>
      </c>
      <c r="W16" s="58"/>
    </row>
    <row r="17" spans="1:27" x14ac:dyDescent="0.25">
      <c r="A17" s="60"/>
      <c r="B17" s="61"/>
      <c r="C17" s="52"/>
      <c r="D17" s="52"/>
      <c r="E17" s="52"/>
      <c r="F17" s="52"/>
      <c r="G17" s="52"/>
      <c r="H17" s="52"/>
      <c r="I17" s="52"/>
      <c r="J17" s="52"/>
      <c r="K17" s="60"/>
      <c r="L17" s="62"/>
      <c r="M17" s="60"/>
      <c r="N17" s="62"/>
      <c r="O17" s="60"/>
      <c r="P17" s="52"/>
      <c r="Q17" s="62"/>
      <c r="R17" s="63"/>
      <c r="S17" s="63"/>
      <c r="T17" s="63"/>
      <c r="U17" s="63"/>
      <c r="V17" s="63">
        <f t="shared" ref="V17:V22" si="2">T17-R17</f>
        <v>0</v>
      </c>
      <c r="W17" s="62"/>
    </row>
    <row r="18" spans="1:27" s="59" customFormat="1" x14ac:dyDescent="0.25">
      <c r="A18" s="88"/>
      <c r="B18" s="89"/>
      <c r="C18" s="90"/>
      <c r="D18" s="90"/>
      <c r="E18" s="90"/>
      <c r="F18" s="90"/>
      <c r="G18" s="90"/>
      <c r="H18" s="90"/>
      <c r="I18" s="90"/>
      <c r="J18" s="90"/>
      <c r="K18" s="88"/>
      <c r="L18" s="92"/>
      <c r="M18" s="88"/>
      <c r="N18" s="92"/>
      <c r="O18" s="88"/>
      <c r="P18" s="90"/>
      <c r="Q18" s="92"/>
      <c r="R18" s="93"/>
      <c r="S18" s="93"/>
      <c r="T18" s="93"/>
      <c r="U18" s="93"/>
      <c r="V18" s="93">
        <f t="shared" si="2"/>
        <v>0</v>
      </c>
      <c r="W18" s="58"/>
    </row>
    <row r="19" spans="1:27" x14ac:dyDescent="0.25">
      <c r="A19" s="60"/>
      <c r="B19" s="61"/>
      <c r="C19" s="52"/>
      <c r="D19" s="52"/>
      <c r="E19" s="52"/>
      <c r="F19" s="52"/>
      <c r="G19" s="52"/>
      <c r="H19" s="52"/>
      <c r="I19" s="52"/>
      <c r="J19" s="52"/>
      <c r="K19" s="60"/>
      <c r="L19" s="62"/>
      <c r="M19" s="60"/>
      <c r="N19" s="62"/>
      <c r="O19" s="60"/>
      <c r="P19" s="52"/>
      <c r="Q19" s="62"/>
      <c r="R19" s="63"/>
      <c r="S19" s="63"/>
      <c r="T19" s="63"/>
      <c r="U19" s="63"/>
      <c r="V19" s="63">
        <f t="shared" si="2"/>
        <v>0</v>
      </c>
      <c r="W19" s="62"/>
      <c r="AA19" s="64" t="s">
        <v>273</v>
      </c>
    </row>
    <row r="20" spans="1:27" s="59" customFormat="1" x14ac:dyDescent="0.25">
      <c r="A20" s="88"/>
      <c r="B20" s="89"/>
      <c r="C20" s="90"/>
      <c r="D20" s="90"/>
      <c r="E20" s="90"/>
      <c r="F20" s="90"/>
      <c r="G20" s="90"/>
      <c r="H20" s="90"/>
      <c r="I20" s="90"/>
      <c r="J20" s="90"/>
      <c r="K20" s="88"/>
      <c r="L20" s="92"/>
      <c r="M20" s="88"/>
      <c r="N20" s="92"/>
      <c r="O20" s="88"/>
      <c r="P20" s="90"/>
      <c r="Q20" s="92"/>
      <c r="R20" s="93"/>
      <c r="S20" s="93"/>
      <c r="T20" s="93"/>
      <c r="U20" s="93"/>
      <c r="V20" s="93">
        <f t="shared" si="2"/>
        <v>0</v>
      </c>
      <c r="W20" s="58"/>
      <c r="AA20" s="59" t="s">
        <v>274</v>
      </c>
    </row>
    <row r="21" spans="1:27" x14ac:dyDescent="0.25">
      <c r="A21" s="60"/>
      <c r="B21" s="61"/>
      <c r="C21" s="52"/>
      <c r="D21" s="52"/>
      <c r="E21" s="52"/>
      <c r="F21" s="52"/>
      <c r="G21" s="52"/>
      <c r="H21" s="52"/>
      <c r="I21" s="52"/>
      <c r="J21" s="52"/>
      <c r="K21" s="60"/>
      <c r="L21" s="62"/>
      <c r="M21" s="60"/>
      <c r="N21" s="62"/>
      <c r="O21" s="60"/>
      <c r="P21" s="62"/>
      <c r="Q21" s="62"/>
      <c r="R21" s="63"/>
      <c r="S21" s="63"/>
      <c r="T21" s="63"/>
      <c r="U21" s="63"/>
      <c r="V21" s="63">
        <f t="shared" si="2"/>
        <v>0</v>
      </c>
      <c r="W21" s="62"/>
      <c r="AA21" s="64" t="s">
        <v>275</v>
      </c>
    </row>
    <row r="22" spans="1:27" s="59" customFormat="1" ht="14.25" customHeight="1" x14ac:dyDescent="0.25">
      <c r="A22" s="88"/>
      <c r="B22" s="89"/>
      <c r="C22" s="90"/>
      <c r="D22" s="90"/>
      <c r="E22" s="90"/>
      <c r="F22" s="90"/>
      <c r="G22" s="90"/>
      <c r="H22" s="90"/>
      <c r="I22" s="90"/>
      <c r="J22" s="90"/>
      <c r="K22" s="88"/>
      <c r="L22" s="92"/>
      <c r="M22" s="88"/>
      <c r="N22" s="92"/>
      <c r="O22" s="88"/>
      <c r="P22" s="92"/>
      <c r="Q22" s="92"/>
      <c r="R22" s="93"/>
      <c r="S22" s="93"/>
      <c r="T22" s="93"/>
      <c r="U22" s="93"/>
      <c r="V22" s="93">
        <f t="shared" si="2"/>
        <v>0</v>
      </c>
      <c r="W22" s="58"/>
      <c r="AA22" s="59" t="s">
        <v>276</v>
      </c>
    </row>
    <row r="23" spans="1:27" x14ac:dyDescent="0.25">
      <c r="A23" s="60"/>
      <c r="B23" s="60"/>
      <c r="C23" s="52"/>
      <c r="D23" s="52"/>
      <c r="E23" s="52"/>
      <c r="F23" s="62"/>
      <c r="G23" s="52"/>
      <c r="H23" s="62"/>
      <c r="I23" s="52"/>
      <c r="J23" s="52"/>
      <c r="K23" s="60"/>
      <c r="L23" s="62"/>
      <c r="M23" s="60"/>
      <c r="N23" s="62"/>
      <c r="O23" s="60"/>
      <c r="P23" s="62"/>
      <c r="Q23" s="62"/>
      <c r="R23" s="65">
        <f>SUM(R12:R22)</f>
        <v>0</v>
      </c>
      <c r="S23" s="63"/>
      <c r="T23" s="65">
        <f>SUM(T12:T22)</f>
        <v>0</v>
      </c>
      <c r="U23" s="63"/>
      <c r="V23" s="65">
        <f>SUM(V12:V22)</f>
        <v>0</v>
      </c>
      <c r="W23" s="62"/>
      <c r="AA23" s="64" t="s">
        <v>277</v>
      </c>
    </row>
    <row r="24" spans="1:27" x14ac:dyDescent="0.25">
      <c r="A24" s="60"/>
      <c r="B24" s="60"/>
      <c r="C24" s="60"/>
      <c r="D24" s="62"/>
      <c r="E24" s="62"/>
      <c r="F24" s="62"/>
      <c r="G24" s="62"/>
      <c r="H24" s="62"/>
      <c r="I24" s="62"/>
      <c r="J24" s="62"/>
      <c r="K24" s="60"/>
      <c r="L24" s="62"/>
      <c r="M24" s="60"/>
      <c r="N24" s="62"/>
      <c r="O24" s="60"/>
      <c r="P24" s="62"/>
      <c r="Q24" s="62"/>
      <c r="R24" s="63"/>
      <c r="S24" s="63"/>
      <c r="T24" s="63"/>
      <c r="U24" s="63"/>
      <c r="V24" s="63"/>
      <c r="W24" s="62"/>
      <c r="AA24" t="s">
        <v>278</v>
      </c>
    </row>
    <row r="25" spans="1:27" x14ac:dyDescent="0.25">
      <c r="A25" s="60"/>
      <c r="B25" s="60"/>
      <c r="C25" s="60"/>
      <c r="D25" s="62"/>
      <c r="E25" s="62"/>
      <c r="F25" s="62"/>
      <c r="G25" s="62"/>
      <c r="H25" s="62"/>
      <c r="I25" s="62"/>
      <c r="J25" s="62"/>
      <c r="K25" s="60"/>
      <c r="L25" s="62"/>
      <c r="M25" s="60"/>
      <c r="N25" s="62"/>
      <c r="O25" s="60"/>
      <c r="P25" s="62"/>
      <c r="Q25" s="62"/>
      <c r="R25" s="63"/>
      <c r="S25" s="63"/>
      <c r="T25" s="63"/>
      <c r="U25" s="63"/>
      <c r="V25" s="63"/>
      <c r="W25" s="62"/>
    </row>
    <row r="26" spans="1:27" x14ac:dyDescent="0.25">
      <c r="A26" s="60"/>
      <c r="B26" s="60"/>
      <c r="C26" s="60"/>
      <c r="D26" s="62"/>
      <c r="E26" s="62"/>
      <c r="F26" s="62"/>
      <c r="G26" s="62"/>
      <c r="H26" s="62"/>
      <c r="I26" s="62"/>
      <c r="J26" s="62"/>
      <c r="K26" s="60"/>
      <c r="L26" s="62"/>
      <c r="M26" s="60"/>
      <c r="N26" s="62"/>
      <c r="O26" s="60"/>
      <c r="P26" s="62"/>
      <c r="Q26" s="62"/>
      <c r="R26" s="63"/>
      <c r="S26" s="63"/>
      <c r="T26" s="63"/>
      <c r="U26" s="63"/>
      <c r="V26" s="63"/>
      <c r="W26" s="62"/>
    </row>
    <row r="27" spans="1:27" x14ac:dyDescent="0.25">
      <c r="A27" s="60"/>
      <c r="B27" s="60"/>
      <c r="C27" s="60"/>
      <c r="D27" s="62"/>
      <c r="E27" s="62"/>
      <c r="F27" s="62"/>
      <c r="G27" s="62"/>
      <c r="H27" s="62"/>
      <c r="I27" s="62"/>
      <c r="J27" s="62"/>
      <c r="K27" s="60"/>
      <c r="L27" s="62"/>
      <c r="M27" s="60"/>
      <c r="N27" s="62"/>
      <c r="O27" s="60"/>
      <c r="P27" s="62"/>
      <c r="Q27" s="62"/>
      <c r="R27" s="63"/>
      <c r="S27" s="63"/>
      <c r="T27" s="63"/>
      <c r="U27" s="63"/>
      <c r="V27" s="63"/>
      <c r="W27" s="62"/>
    </row>
    <row r="28" spans="1:27" x14ac:dyDescent="0.25">
      <c r="A28" s="60"/>
      <c r="B28" s="60"/>
      <c r="C28" s="60"/>
      <c r="D28" s="62"/>
      <c r="E28" s="62"/>
      <c r="F28" s="62"/>
      <c r="G28" s="62"/>
      <c r="H28" s="62"/>
      <c r="I28" s="62"/>
      <c r="J28" s="62"/>
      <c r="K28" s="60"/>
      <c r="L28" s="62"/>
      <c r="M28" s="60"/>
      <c r="N28" s="62"/>
      <c r="O28" s="60"/>
      <c r="P28" s="62"/>
      <c r="Q28" s="62"/>
      <c r="R28" s="63"/>
      <c r="S28" s="63"/>
      <c r="T28" s="63"/>
      <c r="U28" s="63"/>
      <c r="V28" s="63"/>
      <c r="W28" s="62"/>
    </row>
    <row r="29" spans="1:27" x14ac:dyDescent="0.25">
      <c r="A29" s="60"/>
      <c r="B29" s="60"/>
      <c r="C29" s="60"/>
      <c r="D29" s="62"/>
      <c r="E29" s="62"/>
      <c r="F29" s="62"/>
      <c r="G29" s="62"/>
      <c r="H29" s="62"/>
      <c r="I29" s="62"/>
      <c r="J29" s="62"/>
      <c r="K29" s="60"/>
      <c r="L29" s="62"/>
      <c r="M29" s="60"/>
      <c r="N29" s="62"/>
      <c r="O29" s="60"/>
      <c r="P29" s="62"/>
      <c r="Q29" s="62"/>
      <c r="R29" s="63"/>
      <c r="S29" s="63"/>
      <c r="T29" s="63"/>
      <c r="U29" s="63"/>
      <c r="V29" s="63"/>
      <c r="W29" s="62"/>
    </row>
    <row r="30" spans="1:27" x14ac:dyDescent="0.25">
      <c r="A30" s="60"/>
      <c r="B30" s="60"/>
      <c r="C30" s="60"/>
      <c r="D30" s="62"/>
      <c r="E30" s="62"/>
      <c r="F30" s="62"/>
      <c r="G30" s="62"/>
      <c r="H30" s="62"/>
      <c r="I30" s="62"/>
      <c r="J30" s="62"/>
      <c r="K30" s="60"/>
      <c r="L30" s="62"/>
      <c r="M30" s="60"/>
      <c r="N30" s="62"/>
      <c r="O30" s="60"/>
      <c r="P30" s="62"/>
      <c r="Q30" s="62"/>
      <c r="R30" s="63"/>
      <c r="S30" s="63"/>
      <c r="T30" s="63"/>
      <c r="U30" s="63"/>
      <c r="V30" s="63"/>
      <c r="W30" s="62"/>
    </row>
    <row r="31" spans="1:27" x14ac:dyDescent="0.25">
      <c r="A31" s="60"/>
      <c r="B31" s="60"/>
      <c r="C31" s="60"/>
      <c r="D31" s="62"/>
      <c r="E31" s="62"/>
      <c r="F31" s="62"/>
      <c r="G31" s="62"/>
      <c r="H31" s="62"/>
      <c r="I31" s="62"/>
      <c r="J31" s="62"/>
      <c r="K31" s="60"/>
      <c r="L31" s="62"/>
      <c r="M31" s="60"/>
      <c r="N31" s="62"/>
      <c r="O31" s="60"/>
      <c r="P31" s="62"/>
      <c r="Q31" s="62"/>
      <c r="R31" s="63"/>
      <c r="S31" s="63"/>
      <c r="T31" s="63"/>
      <c r="U31" s="63"/>
      <c r="V31" s="63"/>
      <c r="W31" s="62"/>
    </row>
    <row r="32" spans="1:27" x14ac:dyDescent="0.25">
      <c r="A32" s="60"/>
      <c r="B32" s="60"/>
      <c r="C32" s="60"/>
      <c r="D32" s="62"/>
      <c r="E32" s="62"/>
      <c r="F32" s="62"/>
      <c r="G32" s="62"/>
      <c r="H32" s="62"/>
      <c r="I32" s="62"/>
      <c r="J32" s="62"/>
      <c r="K32" s="60"/>
      <c r="L32" s="62"/>
      <c r="M32" s="60"/>
      <c r="N32" s="62"/>
      <c r="O32" s="60"/>
      <c r="P32" s="62"/>
      <c r="Q32" s="62"/>
      <c r="R32" s="63"/>
      <c r="S32" s="63"/>
      <c r="T32" s="63"/>
      <c r="U32" s="63"/>
      <c r="V32" s="63"/>
      <c r="W32" s="62"/>
    </row>
    <row r="33" spans="1:23" x14ac:dyDescent="0.25">
      <c r="A33" s="60"/>
      <c r="B33" s="60"/>
      <c r="C33" s="60"/>
      <c r="D33" s="62"/>
      <c r="E33" s="62"/>
      <c r="F33" s="62"/>
      <c r="G33" s="62"/>
      <c r="H33" s="62"/>
      <c r="I33" s="62"/>
      <c r="J33" s="62"/>
      <c r="K33" s="60"/>
      <c r="L33" s="62"/>
      <c r="M33" s="60"/>
      <c r="N33" s="62"/>
      <c r="O33" s="60"/>
      <c r="P33" s="62"/>
      <c r="Q33" s="62"/>
      <c r="R33" s="63"/>
      <c r="S33" s="63"/>
      <c r="T33" s="63"/>
      <c r="U33" s="63"/>
      <c r="V33" s="63"/>
      <c r="W33" s="62"/>
    </row>
    <row r="34" spans="1:23" x14ac:dyDescent="0.25">
      <c r="A34" s="60"/>
      <c r="B34" s="60"/>
      <c r="C34" s="60"/>
      <c r="D34" s="62"/>
      <c r="E34" s="62"/>
      <c r="F34" s="62"/>
      <c r="G34" s="62"/>
      <c r="H34" s="62"/>
      <c r="I34" s="62"/>
      <c r="J34" s="62"/>
      <c r="K34" s="60"/>
      <c r="L34" s="62"/>
      <c r="M34" s="60"/>
      <c r="N34" s="62"/>
      <c r="O34" s="60"/>
      <c r="P34" s="62"/>
      <c r="Q34" s="62"/>
      <c r="R34" s="63"/>
      <c r="S34" s="63"/>
      <c r="T34" s="63"/>
      <c r="U34" s="63"/>
      <c r="V34" s="63"/>
      <c r="W34" s="62"/>
    </row>
    <row r="35" spans="1:23" x14ac:dyDescent="0.25">
      <c r="A35" s="60"/>
      <c r="B35" s="60"/>
      <c r="C35" s="60"/>
      <c r="D35" s="62"/>
      <c r="E35" s="62"/>
      <c r="F35" s="62"/>
      <c r="G35" s="62"/>
      <c r="H35" s="62"/>
      <c r="I35" s="62"/>
      <c r="J35" s="62"/>
      <c r="K35" s="60"/>
      <c r="L35" s="62"/>
      <c r="M35" s="60"/>
      <c r="N35" s="62"/>
      <c r="O35" s="60"/>
      <c r="P35" s="62"/>
      <c r="Q35" s="62"/>
      <c r="R35" s="63"/>
      <c r="S35" s="63"/>
      <c r="T35" s="63"/>
      <c r="U35" s="63"/>
      <c r="V35" s="63"/>
      <c r="W35" s="62"/>
    </row>
    <row r="36" spans="1:23" x14ac:dyDescent="0.25">
      <c r="A36" s="60"/>
      <c r="B36" s="60"/>
      <c r="C36" s="60"/>
      <c r="D36" s="62"/>
      <c r="E36" s="62"/>
      <c r="F36" s="62"/>
      <c r="G36" s="62"/>
      <c r="H36" s="62"/>
      <c r="I36" s="62"/>
      <c r="J36" s="62"/>
      <c r="K36" s="60"/>
      <c r="L36" s="62"/>
      <c r="M36" s="60"/>
      <c r="N36" s="62"/>
      <c r="O36" s="60"/>
      <c r="P36" s="62"/>
      <c r="Q36" s="62"/>
      <c r="R36" s="63"/>
      <c r="S36" s="63"/>
      <c r="T36" s="63"/>
      <c r="U36" s="63"/>
      <c r="V36" s="63"/>
      <c r="W36" s="62"/>
    </row>
    <row r="37" spans="1:23" x14ac:dyDescent="0.25">
      <c r="A37" s="60"/>
      <c r="B37" s="60"/>
      <c r="C37" s="60"/>
      <c r="D37" s="62"/>
      <c r="E37" s="62"/>
      <c r="F37" s="62"/>
      <c r="G37" s="62"/>
      <c r="H37" s="62"/>
      <c r="I37" s="62"/>
      <c r="J37" s="62"/>
      <c r="K37" s="60"/>
      <c r="L37" s="62"/>
      <c r="M37" s="60"/>
      <c r="N37" s="62"/>
      <c r="O37" s="60"/>
      <c r="P37" s="62"/>
      <c r="Q37" s="62"/>
      <c r="R37" s="63"/>
      <c r="S37" s="63"/>
      <c r="T37" s="63"/>
      <c r="U37" s="63"/>
      <c r="V37" s="63"/>
      <c r="W37" s="62"/>
    </row>
    <row r="38" spans="1:23" x14ac:dyDescent="0.25">
      <c r="A38" s="60"/>
      <c r="B38" s="60"/>
      <c r="C38" s="60"/>
      <c r="D38" s="62"/>
      <c r="E38" s="62"/>
      <c r="F38" s="62"/>
      <c r="G38" s="62"/>
      <c r="H38" s="62"/>
      <c r="I38" s="62"/>
      <c r="J38" s="62"/>
      <c r="K38" s="60"/>
      <c r="L38" s="62"/>
      <c r="M38" s="60"/>
      <c r="N38" s="62"/>
      <c r="O38" s="60"/>
      <c r="P38" s="62"/>
      <c r="Q38" s="62"/>
      <c r="R38" s="63"/>
      <c r="S38" s="63"/>
      <c r="T38" s="63"/>
      <c r="U38" s="63"/>
      <c r="V38" s="63"/>
      <c r="W38" s="62"/>
    </row>
    <row r="39" spans="1:23" x14ac:dyDescent="0.25">
      <c r="A39" s="60"/>
      <c r="B39" s="60"/>
      <c r="C39" s="60"/>
      <c r="D39" s="62"/>
      <c r="E39" s="62"/>
      <c r="F39" s="62"/>
      <c r="G39" s="62"/>
      <c r="H39" s="62"/>
      <c r="I39" s="62"/>
      <c r="J39" s="62"/>
      <c r="K39" s="60"/>
      <c r="L39" s="62"/>
      <c r="M39" s="60"/>
      <c r="N39" s="62"/>
      <c r="O39" s="60"/>
      <c r="P39" s="62"/>
      <c r="Q39" s="62"/>
      <c r="R39" s="63"/>
      <c r="S39" s="63"/>
      <c r="T39" s="63"/>
      <c r="U39" s="63"/>
      <c r="V39" s="63"/>
      <c r="W39" s="62"/>
    </row>
    <row r="40" spans="1:23" x14ac:dyDescent="0.25">
      <c r="A40" s="60"/>
      <c r="B40" s="60"/>
      <c r="C40" s="60"/>
      <c r="D40" s="62"/>
      <c r="E40" s="62"/>
      <c r="F40" s="62"/>
      <c r="G40" s="62"/>
      <c r="H40" s="62"/>
      <c r="I40" s="62"/>
      <c r="J40" s="62"/>
      <c r="K40" s="60"/>
      <c r="L40" s="62"/>
      <c r="M40" s="60"/>
      <c r="N40" s="62"/>
      <c r="O40" s="60"/>
      <c r="P40" s="62"/>
      <c r="Q40" s="62"/>
      <c r="R40" s="63"/>
      <c r="S40" s="63"/>
      <c r="T40" s="63"/>
      <c r="U40" s="63"/>
      <c r="V40" s="63"/>
      <c r="W40" s="62"/>
    </row>
    <row r="41" spans="1:23" x14ac:dyDescent="0.25">
      <c r="A41" s="60"/>
      <c r="B41" s="60"/>
      <c r="C41" s="60"/>
      <c r="D41" s="62"/>
      <c r="E41" s="62"/>
      <c r="F41" s="62"/>
      <c r="G41" s="62"/>
      <c r="H41" s="62"/>
      <c r="I41" s="62"/>
      <c r="J41" s="62"/>
      <c r="K41" s="60"/>
      <c r="L41" s="62"/>
      <c r="M41" s="60"/>
      <c r="N41" s="62"/>
      <c r="O41" s="60"/>
      <c r="P41" s="62"/>
      <c r="Q41" s="62"/>
      <c r="R41" s="63"/>
      <c r="S41" s="63"/>
      <c r="T41" s="63"/>
      <c r="U41" s="63"/>
      <c r="V41" s="63"/>
      <c r="W41" s="62"/>
    </row>
    <row r="42" spans="1:23" x14ac:dyDescent="0.25">
      <c r="A42" s="60"/>
      <c r="B42" s="60"/>
      <c r="C42" s="60"/>
      <c r="D42" s="62"/>
      <c r="E42" s="62"/>
      <c r="F42" s="62"/>
      <c r="G42" s="62"/>
      <c r="H42" s="62"/>
      <c r="I42" s="62"/>
      <c r="J42" s="62"/>
      <c r="K42" s="60"/>
      <c r="L42" s="62"/>
      <c r="M42" s="60"/>
      <c r="N42" s="62"/>
      <c r="O42" s="60"/>
      <c r="P42" s="62"/>
      <c r="Q42" s="62"/>
      <c r="R42" s="63"/>
      <c r="S42" s="63"/>
      <c r="T42" s="63"/>
      <c r="U42" s="63"/>
      <c r="V42" s="63"/>
      <c r="W42" s="62"/>
    </row>
    <row r="43" spans="1:23" x14ac:dyDescent="0.25">
      <c r="A43" s="60"/>
      <c r="B43" s="60"/>
      <c r="C43" s="60"/>
      <c r="D43" s="62"/>
      <c r="E43" s="62"/>
      <c r="F43" s="62"/>
      <c r="G43" s="62"/>
      <c r="H43" s="62"/>
      <c r="I43" s="62"/>
      <c r="J43" s="62"/>
      <c r="K43" s="60"/>
      <c r="L43" s="62"/>
      <c r="M43" s="60"/>
      <c r="N43" s="62"/>
      <c r="O43" s="60"/>
      <c r="P43" s="62"/>
      <c r="Q43" s="62"/>
      <c r="R43" s="63"/>
      <c r="S43" s="63"/>
      <c r="T43" s="63"/>
      <c r="U43" s="63"/>
      <c r="V43" s="63"/>
      <c r="W43" s="62"/>
    </row>
    <row r="44" spans="1:23" x14ac:dyDescent="0.25">
      <c r="A44" s="60"/>
      <c r="B44" s="60"/>
      <c r="C44" s="60"/>
      <c r="D44" s="62"/>
      <c r="E44" s="62"/>
      <c r="F44" s="62"/>
      <c r="G44" s="62"/>
      <c r="H44" s="62"/>
      <c r="I44" s="62"/>
      <c r="J44" s="62"/>
      <c r="K44" s="60"/>
      <c r="L44" s="62"/>
      <c r="M44" s="60"/>
      <c r="N44" s="62"/>
      <c r="O44" s="60"/>
      <c r="P44" s="62"/>
      <c r="Q44" s="62"/>
      <c r="R44" s="63"/>
      <c r="S44" s="63"/>
      <c r="T44" s="63"/>
      <c r="U44" s="63"/>
      <c r="V44" s="63"/>
      <c r="W44" s="62"/>
    </row>
    <row r="45" spans="1:23" x14ac:dyDescent="0.25">
      <c r="A45" s="60"/>
      <c r="B45" s="60"/>
      <c r="C45" s="60"/>
      <c r="D45" s="62"/>
      <c r="E45" s="62"/>
      <c r="F45" s="62"/>
      <c r="G45" s="62"/>
      <c r="H45" s="62"/>
      <c r="I45" s="62"/>
      <c r="J45" s="62"/>
      <c r="K45" s="60"/>
      <c r="L45" s="62"/>
      <c r="M45" s="60"/>
      <c r="N45" s="62"/>
      <c r="O45" s="60"/>
      <c r="P45" s="62"/>
      <c r="Q45" s="62"/>
      <c r="R45" s="63"/>
      <c r="S45" s="63"/>
      <c r="T45" s="63"/>
      <c r="U45" s="63"/>
      <c r="V45" s="63"/>
      <c r="W45" s="62"/>
    </row>
    <row r="46" spans="1:23" x14ac:dyDescent="0.25">
      <c r="A46" s="60"/>
      <c r="B46" s="60"/>
      <c r="C46" s="60"/>
      <c r="D46" s="62"/>
      <c r="E46" s="62"/>
      <c r="F46" s="62"/>
      <c r="G46" s="62"/>
      <c r="H46" s="62"/>
      <c r="I46" s="62"/>
      <c r="J46" s="62"/>
      <c r="K46" s="60"/>
      <c r="L46" s="62"/>
      <c r="M46" s="60"/>
      <c r="N46" s="62"/>
      <c r="O46" s="60"/>
      <c r="P46" s="62"/>
      <c r="Q46" s="62"/>
      <c r="R46" s="63"/>
      <c r="S46" s="63"/>
      <c r="T46" s="63"/>
      <c r="U46" s="63"/>
      <c r="V46" s="63"/>
      <c r="W46" s="62"/>
    </row>
    <row r="47" spans="1:23" x14ac:dyDescent="0.25">
      <c r="A47" s="60"/>
      <c r="B47" s="60"/>
      <c r="C47" s="60"/>
      <c r="D47" s="62"/>
      <c r="E47" s="62"/>
      <c r="F47" s="62"/>
      <c r="G47" s="62"/>
      <c r="H47" s="62"/>
      <c r="I47" s="62"/>
      <c r="J47" s="62"/>
      <c r="K47" s="60"/>
      <c r="L47" s="62"/>
      <c r="M47" s="60"/>
      <c r="N47" s="62"/>
      <c r="O47" s="60"/>
      <c r="P47" s="62"/>
      <c r="Q47" s="62"/>
      <c r="R47" s="63"/>
      <c r="S47" s="63"/>
      <c r="T47" s="63"/>
      <c r="U47" s="63"/>
      <c r="V47" s="63"/>
      <c r="W47" s="62"/>
    </row>
    <row r="48" spans="1:23" x14ac:dyDescent="0.25">
      <c r="A48" s="60"/>
      <c r="B48" s="60"/>
      <c r="C48" s="60"/>
      <c r="D48" s="62"/>
      <c r="E48" s="62"/>
      <c r="F48" s="62"/>
      <c r="G48" s="62"/>
      <c r="H48" s="62"/>
      <c r="I48" s="62"/>
      <c r="J48" s="62"/>
      <c r="K48" s="60"/>
      <c r="L48" s="62"/>
      <c r="M48" s="60"/>
      <c r="N48" s="62"/>
      <c r="O48" s="60"/>
      <c r="P48" s="62"/>
      <c r="Q48" s="62"/>
      <c r="R48" s="63"/>
      <c r="S48" s="63"/>
      <c r="T48" s="63"/>
      <c r="U48" s="63"/>
      <c r="V48" s="63"/>
      <c r="W48" s="62"/>
    </row>
    <row r="49" spans="1:23" x14ac:dyDescent="0.25">
      <c r="A49" s="60"/>
      <c r="B49" s="60"/>
      <c r="C49" s="60"/>
      <c r="D49" s="62"/>
      <c r="E49" s="62"/>
      <c r="F49" s="62"/>
      <c r="G49" s="62"/>
      <c r="H49" s="62"/>
      <c r="I49" s="62"/>
      <c r="J49" s="62"/>
      <c r="K49" s="60"/>
      <c r="L49" s="62"/>
      <c r="M49" s="60"/>
      <c r="N49" s="62"/>
      <c r="O49" s="60"/>
      <c r="P49" s="62"/>
      <c r="Q49" s="62"/>
      <c r="R49" s="63"/>
      <c r="S49" s="63"/>
      <c r="T49" s="63"/>
      <c r="U49" s="63"/>
      <c r="V49" s="63"/>
      <c r="W49" s="62"/>
    </row>
    <row r="50" spans="1:23" x14ac:dyDescent="0.25">
      <c r="A50" s="60"/>
      <c r="B50" s="60"/>
      <c r="C50" s="60"/>
      <c r="D50" s="62"/>
      <c r="E50" s="62"/>
      <c r="F50" s="62"/>
      <c r="G50" s="62"/>
      <c r="H50" s="62"/>
      <c r="I50" s="62"/>
      <c r="J50" s="62"/>
      <c r="K50" s="60"/>
      <c r="L50" s="62"/>
      <c r="M50" s="60"/>
      <c r="N50" s="62"/>
      <c r="O50" s="60"/>
      <c r="P50" s="62"/>
      <c r="Q50" s="62"/>
      <c r="R50" s="63"/>
      <c r="S50" s="63"/>
      <c r="T50" s="63"/>
      <c r="U50" s="63"/>
      <c r="V50" s="63"/>
      <c r="W50" s="62"/>
    </row>
    <row r="51" spans="1:23" x14ac:dyDescent="0.25">
      <c r="A51" s="60"/>
      <c r="B51" s="60"/>
      <c r="C51" s="60"/>
      <c r="D51" s="62"/>
      <c r="E51" s="62"/>
      <c r="F51" s="62"/>
      <c r="G51" s="62"/>
      <c r="H51" s="62"/>
      <c r="I51" s="62"/>
      <c r="J51" s="62"/>
      <c r="K51" s="60"/>
      <c r="L51" s="62"/>
      <c r="M51" s="60"/>
      <c r="N51" s="62"/>
      <c r="O51" s="60"/>
      <c r="P51" s="62"/>
      <c r="Q51" s="62"/>
      <c r="R51" s="63"/>
      <c r="S51" s="63"/>
      <c r="T51" s="63"/>
      <c r="U51" s="63"/>
      <c r="V51" s="63"/>
      <c r="W51" s="62"/>
    </row>
    <row r="52" spans="1:23" x14ac:dyDescent="0.25">
      <c r="A52" s="60"/>
      <c r="B52" s="60"/>
      <c r="C52" s="60"/>
      <c r="D52" s="62"/>
      <c r="E52" s="62"/>
      <c r="F52" s="62"/>
      <c r="G52" s="62"/>
      <c r="H52" s="62"/>
      <c r="I52" s="62"/>
      <c r="J52" s="62"/>
      <c r="K52" s="60"/>
      <c r="L52" s="62"/>
      <c r="M52" s="60"/>
      <c r="N52" s="62"/>
      <c r="O52" s="60"/>
      <c r="P52" s="62"/>
      <c r="Q52" s="62"/>
      <c r="R52" s="63"/>
      <c r="S52" s="63"/>
      <c r="T52" s="63"/>
      <c r="U52" s="63"/>
      <c r="V52" s="63"/>
      <c r="W52" s="62"/>
    </row>
    <row r="53" spans="1:23" x14ac:dyDescent="0.25">
      <c r="A53" s="60"/>
      <c r="B53" s="60"/>
      <c r="C53" s="60"/>
      <c r="D53" s="62"/>
      <c r="E53" s="62"/>
      <c r="F53" s="62"/>
      <c r="G53" s="62"/>
      <c r="H53" s="62"/>
      <c r="I53" s="62"/>
      <c r="J53" s="62"/>
      <c r="K53" s="60"/>
      <c r="L53" s="62"/>
      <c r="M53" s="60"/>
      <c r="N53" s="62"/>
      <c r="O53" s="60"/>
      <c r="P53" s="62"/>
      <c r="Q53" s="62"/>
      <c r="R53" s="63"/>
      <c r="S53" s="63"/>
      <c r="T53" s="63"/>
      <c r="U53" s="63"/>
      <c r="V53" s="63"/>
      <c r="W53" s="62"/>
    </row>
    <row r="54" spans="1:23" x14ac:dyDescent="0.25">
      <c r="A54" s="60"/>
      <c r="B54" s="60"/>
      <c r="C54" s="60"/>
      <c r="D54" s="62"/>
      <c r="E54" s="62"/>
      <c r="F54" s="62"/>
      <c r="G54" s="62"/>
      <c r="H54" s="62"/>
      <c r="I54" s="62"/>
      <c r="J54" s="62"/>
      <c r="K54" s="60"/>
      <c r="L54" s="62"/>
      <c r="M54" s="60"/>
      <c r="N54" s="62"/>
      <c r="O54" s="60"/>
      <c r="P54" s="62"/>
      <c r="Q54" s="62"/>
      <c r="R54" s="63"/>
      <c r="S54" s="63"/>
      <c r="T54" s="63"/>
      <c r="U54" s="63"/>
      <c r="V54" s="63"/>
      <c r="W54" s="62"/>
    </row>
    <row r="55" spans="1:23" x14ac:dyDescent="0.25">
      <c r="A55" s="60"/>
      <c r="B55" s="60"/>
      <c r="C55" s="60"/>
      <c r="D55" s="62"/>
      <c r="E55" s="62"/>
      <c r="F55" s="62"/>
      <c r="G55" s="62"/>
      <c r="H55" s="62"/>
      <c r="I55" s="62"/>
      <c r="J55" s="62"/>
      <c r="K55" s="60"/>
      <c r="L55" s="62"/>
      <c r="M55" s="60"/>
      <c r="N55" s="62"/>
      <c r="O55" s="60"/>
      <c r="P55" s="62"/>
      <c r="Q55" s="62"/>
      <c r="R55" s="63"/>
      <c r="S55" s="63"/>
      <c r="T55" s="63"/>
      <c r="U55" s="63"/>
      <c r="V55" s="63"/>
      <c r="W55" s="62"/>
    </row>
    <row r="56" spans="1:23" x14ac:dyDescent="0.25">
      <c r="A56" s="60"/>
      <c r="B56" s="60"/>
      <c r="C56" s="60"/>
      <c r="D56" s="62"/>
      <c r="E56" s="62"/>
      <c r="F56" s="62"/>
      <c r="G56" s="62"/>
      <c r="H56" s="62"/>
      <c r="I56" s="62"/>
      <c r="J56" s="62"/>
      <c r="K56" s="60"/>
      <c r="L56" s="62"/>
      <c r="M56" s="60"/>
      <c r="N56" s="62"/>
      <c r="O56" s="60"/>
      <c r="P56" s="62"/>
      <c r="Q56" s="62"/>
      <c r="R56" s="63"/>
      <c r="S56" s="63"/>
      <c r="T56" s="63"/>
      <c r="U56" s="63"/>
      <c r="V56" s="63"/>
      <c r="W56" s="62"/>
    </row>
    <row r="57" spans="1:23" x14ac:dyDescent="0.25">
      <c r="A57" s="60"/>
      <c r="B57" s="60"/>
      <c r="C57" s="60"/>
      <c r="D57" s="62"/>
      <c r="E57" s="62"/>
      <c r="F57" s="62"/>
      <c r="G57" s="62"/>
      <c r="H57" s="62"/>
      <c r="I57" s="62"/>
      <c r="J57" s="62"/>
      <c r="K57" s="60"/>
      <c r="L57" s="62"/>
      <c r="M57" s="60"/>
      <c r="N57" s="62"/>
      <c r="O57" s="60"/>
      <c r="P57" s="62"/>
      <c r="Q57" s="62"/>
      <c r="R57" s="63"/>
      <c r="S57" s="63"/>
      <c r="T57" s="63"/>
      <c r="U57" s="63"/>
      <c r="V57" s="63"/>
      <c r="W57" s="62"/>
    </row>
    <row r="58" spans="1:23" x14ac:dyDescent="0.25">
      <c r="A58" s="60"/>
      <c r="B58" s="60"/>
      <c r="C58" s="60"/>
      <c r="D58" s="62"/>
      <c r="E58" s="62"/>
      <c r="F58" s="62"/>
      <c r="G58" s="62"/>
      <c r="H58" s="62"/>
      <c r="I58" s="62"/>
      <c r="J58" s="62"/>
      <c r="K58" s="60"/>
      <c r="L58" s="62"/>
      <c r="M58" s="60"/>
      <c r="N58" s="62"/>
      <c r="O58" s="60"/>
      <c r="P58" s="62"/>
      <c r="Q58" s="62"/>
      <c r="R58" s="63"/>
      <c r="S58" s="63"/>
      <c r="T58" s="63"/>
      <c r="U58" s="63"/>
      <c r="V58" s="63"/>
      <c r="W58" s="62"/>
    </row>
    <row r="59" spans="1:23" x14ac:dyDescent="0.25">
      <c r="A59" s="60"/>
      <c r="B59" s="60"/>
      <c r="C59" s="60"/>
      <c r="D59" s="62"/>
      <c r="E59" s="62"/>
      <c r="F59" s="62"/>
      <c r="G59" s="62"/>
      <c r="H59" s="62"/>
      <c r="I59" s="62"/>
      <c r="J59" s="62"/>
      <c r="K59" s="60"/>
      <c r="L59" s="62"/>
      <c r="M59" s="60"/>
      <c r="N59" s="62"/>
      <c r="O59" s="60"/>
      <c r="P59" s="62"/>
      <c r="Q59" s="62"/>
      <c r="R59" s="63"/>
      <c r="S59" s="63"/>
      <c r="T59" s="63"/>
      <c r="U59" s="63"/>
      <c r="V59" s="63"/>
      <c r="W59" s="62"/>
    </row>
    <row r="60" spans="1:23" x14ac:dyDescent="0.25">
      <c r="A60" s="60"/>
      <c r="B60" s="60"/>
      <c r="C60" s="60"/>
      <c r="D60" s="62"/>
      <c r="E60" s="62"/>
      <c r="F60" s="62"/>
      <c r="G60" s="62"/>
      <c r="H60" s="62"/>
      <c r="I60" s="62"/>
      <c r="J60" s="62"/>
      <c r="K60" s="60"/>
      <c r="L60" s="62"/>
      <c r="M60" s="60"/>
      <c r="N60" s="62"/>
      <c r="O60" s="60"/>
      <c r="P60" s="62"/>
      <c r="Q60" s="62"/>
      <c r="R60" s="63"/>
      <c r="S60" s="63"/>
      <c r="T60" s="63"/>
      <c r="U60" s="63"/>
      <c r="V60" s="63"/>
      <c r="W60" s="62"/>
    </row>
    <row r="61" spans="1:23" x14ac:dyDescent="0.25">
      <c r="A61" s="60"/>
      <c r="B61" s="60"/>
      <c r="C61" s="60"/>
      <c r="D61" s="62"/>
      <c r="E61" s="62"/>
      <c r="F61" s="62"/>
      <c r="G61" s="62"/>
      <c r="H61" s="62"/>
      <c r="I61" s="62"/>
      <c r="J61" s="62"/>
      <c r="K61" s="60"/>
      <c r="L61" s="62"/>
      <c r="M61" s="60"/>
      <c r="N61" s="62"/>
      <c r="O61" s="60"/>
      <c r="P61" s="62"/>
      <c r="Q61" s="62"/>
      <c r="R61" s="62"/>
      <c r="S61" s="62"/>
      <c r="T61" s="62"/>
      <c r="U61" s="62"/>
      <c r="V61" s="62"/>
      <c r="W61" s="62"/>
    </row>
    <row r="62" spans="1:23" x14ac:dyDescent="0.25">
      <c r="A62" s="60"/>
      <c r="B62" s="60"/>
      <c r="C62" s="60"/>
      <c r="D62" s="62"/>
      <c r="E62" s="62"/>
      <c r="F62" s="62"/>
      <c r="G62" s="62"/>
      <c r="H62" s="62"/>
      <c r="I62" s="62"/>
      <c r="J62" s="62"/>
      <c r="K62" s="60"/>
      <c r="L62" s="62"/>
      <c r="M62" s="60"/>
      <c r="N62" s="62"/>
      <c r="O62" s="60"/>
      <c r="P62" s="62"/>
      <c r="Q62" s="62"/>
      <c r="R62" s="62"/>
      <c r="S62" s="62"/>
      <c r="T62" s="62"/>
      <c r="U62" s="62"/>
      <c r="V62" s="62"/>
      <c r="W62" s="62"/>
    </row>
    <row r="63" spans="1:23" x14ac:dyDescent="0.25">
      <c r="A63" s="60"/>
      <c r="B63" s="60"/>
      <c r="C63" s="60"/>
      <c r="D63" s="62"/>
      <c r="E63" s="62"/>
      <c r="F63" s="62"/>
      <c r="G63" s="62"/>
      <c r="H63" s="62"/>
      <c r="I63" s="62"/>
      <c r="J63" s="62"/>
      <c r="K63" s="60"/>
      <c r="L63" s="62"/>
      <c r="M63" s="60"/>
      <c r="N63" s="62"/>
      <c r="O63" s="60"/>
      <c r="P63" s="62"/>
      <c r="Q63" s="62"/>
      <c r="R63" s="62"/>
      <c r="S63" s="62"/>
      <c r="T63" s="62"/>
      <c r="U63" s="62"/>
      <c r="V63" s="62"/>
      <c r="W63" s="62"/>
    </row>
    <row r="64" spans="1:23" x14ac:dyDescent="0.25">
      <c r="A64" s="60"/>
      <c r="B64" s="60"/>
      <c r="C64" s="60"/>
      <c r="D64" s="62"/>
      <c r="E64" s="62"/>
      <c r="F64" s="62"/>
      <c r="G64" s="62"/>
      <c r="H64" s="62"/>
      <c r="I64" s="62"/>
      <c r="J64" s="62"/>
      <c r="K64" s="60"/>
      <c r="L64" s="62"/>
      <c r="M64" s="60"/>
      <c r="N64" s="62"/>
      <c r="O64" s="60"/>
      <c r="P64" s="62"/>
      <c r="Q64" s="62"/>
      <c r="R64" s="62"/>
      <c r="S64" s="62"/>
      <c r="T64" s="62"/>
      <c r="U64" s="62"/>
      <c r="V64" s="62"/>
      <c r="W64" s="62"/>
    </row>
    <row r="65" spans="1:23" x14ac:dyDescent="0.25">
      <c r="A65" s="60"/>
      <c r="B65" s="60"/>
      <c r="C65" s="60"/>
      <c r="D65" s="62"/>
      <c r="E65" s="62"/>
      <c r="F65" s="62"/>
      <c r="G65" s="62"/>
      <c r="H65" s="62"/>
      <c r="I65" s="62"/>
      <c r="J65" s="62"/>
      <c r="K65" s="60"/>
      <c r="L65" s="62"/>
      <c r="M65" s="60"/>
      <c r="N65" s="62"/>
      <c r="O65" s="60"/>
      <c r="P65" s="62"/>
      <c r="Q65" s="62"/>
      <c r="R65" s="62"/>
      <c r="S65" s="62"/>
      <c r="T65" s="62"/>
      <c r="U65" s="62"/>
      <c r="V65" s="62"/>
      <c r="W65" s="62"/>
    </row>
    <row r="66" spans="1:23" x14ac:dyDescent="0.25">
      <c r="A66" s="60"/>
      <c r="B66" s="60"/>
      <c r="C66" s="60"/>
      <c r="D66" s="62"/>
      <c r="E66" s="62"/>
      <c r="F66" s="62"/>
      <c r="G66" s="62"/>
      <c r="H66" s="62"/>
      <c r="I66" s="62"/>
      <c r="J66" s="62"/>
      <c r="K66" s="60"/>
      <c r="L66" s="62"/>
      <c r="M66" s="60"/>
      <c r="N66" s="62"/>
      <c r="O66" s="60"/>
      <c r="P66" s="62"/>
      <c r="Q66" s="62"/>
      <c r="R66" s="62"/>
      <c r="S66" s="62"/>
      <c r="T66" s="62"/>
      <c r="U66" s="62"/>
      <c r="V66" s="62"/>
      <c r="W66" s="62"/>
    </row>
    <row r="67" spans="1:23" x14ac:dyDescent="0.25">
      <c r="A67" s="60"/>
      <c r="B67" s="60"/>
      <c r="C67" s="60"/>
      <c r="D67" s="62"/>
      <c r="E67" s="62"/>
      <c r="F67" s="62"/>
      <c r="G67" s="62"/>
      <c r="H67" s="62"/>
      <c r="I67" s="62"/>
      <c r="J67" s="62"/>
      <c r="K67" s="60"/>
      <c r="L67" s="62"/>
      <c r="M67" s="60"/>
      <c r="N67" s="62"/>
      <c r="O67" s="60"/>
      <c r="P67" s="62"/>
      <c r="Q67" s="62"/>
      <c r="R67" s="62"/>
      <c r="S67" s="62"/>
      <c r="T67" s="62"/>
      <c r="U67" s="62"/>
      <c r="V67" s="62"/>
      <c r="W67" s="62"/>
    </row>
    <row r="68" spans="1:23" x14ac:dyDescent="0.25">
      <c r="A68" s="60"/>
      <c r="B68" s="60"/>
      <c r="C68" s="60"/>
      <c r="D68" s="62"/>
      <c r="E68" s="62"/>
      <c r="F68" s="62"/>
      <c r="G68" s="62"/>
      <c r="H68" s="62"/>
      <c r="I68" s="62"/>
      <c r="J68" s="62"/>
      <c r="K68" s="60"/>
      <c r="L68" s="62"/>
      <c r="M68" s="60"/>
      <c r="N68" s="62"/>
      <c r="O68" s="60"/>
      <c r="P68" s="62"/>
      <c r="Q68" s="62"/>
      <c r="R68" s="62"/>
      <c r="S68" s="62"/>
      <c r="T68" s="62"/>
      <c r="U68" s="62"/>
      <c r="V68" s="62"/>
      <c r="W68" s="62"/>
    </row>
    <row r="69" spans="1:23" x14ac:dyDescent="0.25">
      <c r="A69" s="60"/>
      <c r="B69" s="60"/>
      <c r="C69" s="60"/>
      <c r="D69" s="62"/>
      <c r="E69" s="62"/>
      <c r="F69" s="62"/>
      <c r="G69" s="62"/>
      <c r="H69" s="62"/>
      <c r="I69" s="62"/>
      <c r="J69" s="62"/>
      <c r="K69" s="60"/>
      <c r="L69" s="62"/>
      <c r="M69" s="60"/>
      <c r="N69" s="62"/>
      <c r="O69" s="60"/>
      <c r="P69" s="62"/>
      <c r="Q69" s="62"/>
      <c r="R69" s="62"/>
      <c r="S69" s="62"/>
      <c r="T69" s="62"/>
      <c r="U69" s="62"/>
      <c r="V69" s="62"/>
      <c r="W69" s="62"/>
    </row>
    <row r="70" spans="1:23" x14ac:dyDescent="0.25">
      <c r="A70" s="60"/>
      <c r="B70" s="60"/>
      <c r="C70" s="60"/>
      <c r="D70" s="62"/>
      <c r="E70" s="62"/>
      <c r="F70" s="62"/>
      <c r="G70" s="62"/>
      <c r="H70" s="62"/>
      <c r="I70" s="62"/>
      <c r="J70" s="62"/>
      <c r="K70" s="60"/>
      <c r="L70" s="62"/>
      <c r="M70" s="60"/>
      <c r="N70" s="62"/>
      <c r="O70" s="60"/>
      <c r="P70" s="62"/>
      <c r="Q70" s="62"/>
      <c r="R70" s="62"/>
      <c r="S70" s="62"/>
      <c r="T70" s="62"/>
      <c r="U70" s="62"/>
      <c r="V70" s="62"/>
      <c r="W70" s="62"/>
    </row>
    <row r="71" spans="1:23" x14ac:dyDescent="0.25">
      <c r="A71" s="60"/>
      <c r="B71" s="60"/>
      <c r="C71" s="60"/>
      <c r="D71" s="62"/>
      <c r="E71" s="62"/>
      <c r="F71" s="62"/>
      <c r="G71" s="62"/>
      <c r="H71" s="62"/>
      <c r="I71" s="62"/>
      <c r="J71" s="62"/>
      <c r="K71" s="60"/>
      <c r="L71" s="62"/>
      <c r="M71" s="60"/>
      <c r="N71" s="62"/>
      <c r="O71" s="60"/>
      <c r="P71" s="62"/>
      <c r="Q71" s="62"/>
      <c r="R71" s="62"/>
      <c r="S71" s="62"/>
      <c r="T71" s="62"/>
      <c r="U71" s="62"/>
      <c r="V71" s="62"/>
      <c r="W71" s="62"/>
    </row>
    <row r="72" spans="1:23" x14ac:dyDescent="0.25">
      <c r="A72" s="60"/>
      <c r="B72" s="60"/>
      <c r="C72" s="60"/>
      <c r="D72" s="62"/>
      <c r="E72" s="62"/>
      <c r="F72" s="62"/>
      <c r="G72" s="62"/>
      <c r="H72" s="62"/>
      <c r="I72" s="62"/>
      <c r="J72" s="62"/>
      <c r="K72" s="60"/>
      <c r="L72" s="62"/>
      <c r="M72" s="60"/>
      <c r="N72" s="62"/>
      <c r="O72" s="60"/>
      <c r="P72" s="62"/>
      <c r="Q72" s="62"/>
      <c r="R72" s="62"/>
      <c r="S72" s="62"/>
      <c r="T72" s="62"/>
      <c r="U72" s="62"/>
      <c r="V72" s="62"/>
      <c r="W72" s="62"/>
    </row>
    <row r="73" spans="1:23" x14ac:dyDescent="0.25">
      <c r="A73" s="60"/>
      <c r="B73" s="60"/>
      <c r="C73" s="60"/>
      <c r="D73" s="62"/>
      <c r="E73" s="62"/>
      <c r="F73" s="62"/>
      <c r="G73" s="62"/>
      <c r="H73" s="62"/>
      <c r="I73" s="62"/>
      <c r="J73" s="62"/>
      <c r="K73" s="60"/>
      <c r="L73" s="62"/>
      <c r="M73" s="60"/>
      <c r="N73" s="62"/>
      <c r="O73" s="60"/>
      <c r="P73" s="62"/>
      <c r="Q73" s="62"/>
      <c r="R73" s="62"/>
      <c r="S73" s="62"/>
      <c r="T73" s="62"/>
      <c r="U73" s="62"/>
      <c r="V73" s="62"/>
      <c r="W73" s="62"/>
    </row>
    <row r="74" spans="1:23" x14ac:dyDescent="0.25">
      <c r="A74" s="60"/>
      <c r="B74" s="60"/>
      <c r="C74" s="60"/>
      <c r="D74" s="62"/>
      <c r="E74" s="62"/>
      <c r="F74" s="62"/>
      <c r="G74" s="62"/>
      <c r="H74" s="62"/>
      <c r="I74" s="62"/>
      <c r="J74" s="62"/>
      <c r="K74" s="60"/>
      <c r="L74" s="62"/>
      <c r="M74" s="60"/>
      <c r="N74" s="62"/>
      <c r="O74" s="60"/>
      <c r="P74" s="62"/>
      <c r="Q74" s="62"/>
      <c r="R74" s="62"/>
      <c r="S74" s="62"/>
      <c r="T74" s="62"/>
      <c r="U74" s="62"/>
      <c r="V74" s="62"/>
      <c r="W74" s="62"/>
    </row>
    <row r="75" spans="1:23" x14ac:dyDescent="0.25">
      <c r="A75" s="60"/>
      <c r="B75" s="60"/>
      <c r="C75" s="60"/>
      <c r="D75" s="62"/>
      <c r="E75" s="62"/>
      <c r="F75" s="62"/>
      <c r="G75" s="62"/>
      <c r="H75" s="62"/>
      <c r="I75" s="62"/>
      <c r="J75" s="62"/>
      <c r="K75" s="60"/>
      <c r="L75" s="62"/>
      <c r="M75" s="60"/>
      <c r="N75" s="62"/>
      <c r="O75" s="60"/>
      <c r="P75" s="62"/>
      <c r="Q75" s="62"/>
      <c r="R75" s="62"/>
      <c r="S75" s="62"/>
      <c r="T75" s="62"/>
      <c r="U75" s="62"/>
      <c r="V75" s="62"/>
      <c r="W75" s="62"/>
    </row>
    <row r="76" spans="1:23" x14ac:dyDescent="0.25">
      <c r="A76" s="60"/>
      <c r="B76" s="60"/>
      <c r="C76" s="60"/>
      <c r="D76" s="62"/>
      <c r="E76" s="62"/>
      <c r="F76" s="62"/>
      <c r="G76" s="62"/>
      <c r="H76" s="62"/>
      <c r="I76" s="62"/>
      <c r="J76" s="62"/>
      <c r="K76" s="60"/>
      <c r="L76" s="62"/>
      <c r="M76" s="60"/>
      <c r="N76" s="62"/>
      <c r="O76" s="60"/>
      <c r="P76" s="62"/>
      <c r="Q76" s="62"/>
      <c r="R76" s="62"/>
      <c r="S76" s="62"/>
      <c r="T76" s="62"/>
      <c r="U76" s="62"/>
      <c r="V76" s="62"/>
      <c r="W76" s="62"/>
    </row>
    <row r="77" spans="1:23" x14ac:dyDescent="0.25">
      <c r="A77" s="60"/>
      <c r="B77" s="60"/>
      <c r="C77" s="60"/>
      <c r="D77" s="62"/>
      <c r="E77" s="62"/>
      <c r="F77" s="62"/>
      <c r="G77" s="62"/>
      <c r="H77" s="62"/>
      <c r="I77" s="62"/>
      <c r="J77" s="62"/>
      <c r="K77" s="60"/>
      <c r="L77" s="62"/>
      <c r="M77" s="60"/>
      <c r="N77" s="62"/>
      <c r="O77" s="60"/>
      <c r="P77" s="62"/>
      <c r="Q77" s="62"/>
      <c r="R77" s="62"/>
      <c r="S77" s="62"/>
      <c r="T77" s="62"/>
      <c r="U77" s="62"/>
      <c r="V77" s="62"/>
      <c r="W77" s="62"/>
    </row>
    <row r="78" spans="1:23" x14ac:dyDescent="0.25">
      <c r="A78" s="60"/>
      <c r="B78" s="60"/>
      <c r="C78" s="60"/>
      <c r="D78" s="62"/>
      <c r="E78" s="62"/>
      <c r="F78" s="62"/>
      <c r="G78" s="62"/>
      <c r="H78" s="62"/>
      <c r="I78" s="62"/>
      <c r="J78" s="62"/>
      <c r="K78" s="60"/>
      <c r="L78" s="62"/>
      <c r="M78" s="60"/>
      <c r="N78" s="62"/>
      <c r="O78" s="60"/>
      <c r="P78" s="62"/>
      <c r="Q78" s="62"/>
      <c r="R78" s="62"/>
      <c r="S78" s="62"/>
      <c r="T78" s="62"/>
      <c r="U78" s="62"/>
      <c r="V78" s="62"/>
      <c r="W78" s="62"/>
    </row>
    <row r="79" spans="1:23" x14ac:dyDescent="0.25">
      <c r="A79" s="60"/>
      <c r="B79" s="60"/>
      <c r="C79" s="60"/>
      <c r="D79" s="62"/>
      <c r="E79" s="62"/>
      <c r="F79" s="62"/>
      <c r="G79" s="62"/>
      <c r="H79" s="62"/>
      <c r="I79" s="62"/>
      <c r="J79" s="62"/>
      <c r="K79" s="60"/>
      <c r="L79" s="62"/>
      <c r="M79" s="60"/>
      <c r="N79" s="62"/>
      <c r="O79" s="60"/>
      <c r="P79" s="62"/>
      <c r="Q79" s="62"/>
      <c r="R79" s="62"/>
      <c r="S79" s="62"/>
      <c r="T79" s="62"/>
      <c r="U79" s="62"/>
      <c r="V79" s="62"/>
      <c r="W79" s="62"/>
    </row>
    <row r="80" spans="1:23" x14ac:dyDescent="0.25">
      <c r="A80" s="60"/>
      <c r="B80" s="60"/>
      <c r="C80" s="60"/>
      <c r="D80" s="62"/>
      <c r="E80" s="62"/>
      <c r="F80" s="62"/>
      <c r="G80" s="62"/>
      <c r="H80" s="62"/>
      <c r="I80" s="62"/>
      <c r="J80" s="62"/>
      <c r="K80" s="60"/>
      <c r="L80" s="62"/>
      <c r="M80" s="60"/>
      <c r="N80" s="62"/>
      <c r="O80" s="60"/>
      <c r="P80" s="62"/>
      <c r="Q80" s="62"/>
      <c r="R80" s="62"/>
      <c r="S80" s="62"/>
      <c r="T80" s="62"/>
      <c r="U80" s="62"/>
      <c r="V80" s="62"/>
      <c r="W80" s="62"/>
    </row>
    <row r="81" spans="1:23" x14ac:dyDescent="0.25">
      <c r="A81" s="60"/>
      <c r="B81" s="60"/>
      <c r="C81" s="60"/>
      <c r="D81" s="62"/>
      <c r="E81" s="62"/>
      <c r="F81" s="62"/>
      <c r="G81" s="62"/>
      <c r="H81" s="62"/>
      <c r="I81" s="62"/>
      <c r="J81" s="62"/>
      <c r="K81" s="60"/>
      <c r="L81" s="62"/>
      <c r="M81" s="60"/>
      <c r="N81" s="62"/>
      <c r="O81" s="60"/>
      <c r="P81" s="62"/>
      <c r="Q81" s="62"/>
      <c r="R81" s="62"/>
      <c r="S81" s="62"/>
      <c r="T81" s="62"/>
      <c r="U81" s="62"/>
      <c r="V81" s="62"/>
      <c r="W81" s="62"/>
    </row>
    <row r="82" spans="1:23" x14ac:dyDescent="0.25">
      <c r="A82" s="60"/>
      <c r="B82" s="60"/>
      <c r="C82" s="60"/>
      <c r="D82" s="62"/>
      <c r="E82" s="62"/>
      <c r="F82" s="62"/>
      <c r="G82" s="62"/>
      <c r="H82" s="62"/>
      <c r="I82" s="62"/>
      <c r="J82" s="62"/>
      <c r="K82" s="60"/>
      <c r="L82" s="62"/>
      <c r="M82" s="60"/>
      <c r="N82" s="62"/>
      <c r="O82" s="60"/>
      <c r="P82" s="62"/>
      <c r="Q82" s="62"/>
      <c r="R82" s="62"/>
      <c r="S82" s="62"/>
      <c r="T82" s="62"/>
      <c r="U82" s="62"/>
      <c r="V82" s="62"/>
      <c r="W82" s="62"/>
    </row>
    <row r="83" spans="1:23" x14ac:dyDescent="0.25">
      <c r="A83" s="60"/>
      <c r="B83" s="60"/>
      <c r="C83" s="60"/>
      <c r="D83" s="62"/>
      <c r="E83" s="62"/>
      <c r="F83" s="62"/>
      <c r="G83" s="62"/>
      <c r="H83" s="62"/>
      <c r="I83" s="62"/>
      <c r="J83" s="62"/>
      <c r="K83" s="60"/>
      <c r="L83" s="62"/>
      <c r="M83" s="60"/>
      <c r="N83" s="62"/>
      <c r="O83" s="60"/>
      <c r="P83" s="62"/>
      <c r="Q83" s="62"/>
      <c r="R83" s="62"/>
      <c r="S83" s="62"/>
      <c r="T83" s="62"/>
      <c r="U83" s="62"/>
      <c r="V83" s="62"/>
      <c r="W83" s="62"/>
    </row>
    <row r="84" spans="1:23" x14ac:dyDescent="0.25">
      <c r="A84" s="31"/>
      <c r="B84" s="31"/>
      <c r="C84" s="31"/>
      <c r="D84" s="62"/>
      <c r="E84" s="62"/>
      <c r="F84" s="62"/>
      <c r="G84" s="62"/>
      <c r="H84" s="62"/>
      <c r="I84" s="62"/>
      <c r="J84" s="62"/>
      <c r="K84" s="31"/>
      <c r="L84" s="62"/>
      <c r="M84" s="31"/>
      <c r="N84" s="62"/>
      <c r="O84" s="31"/>
      <c r="P84" s="62"/>
      <c r="Q84" s="62"/>
      <c r="R84" s="62"/>
      <c r="S84" s="62"/>
      <c r="T84" s="62"/>
      <c r="U84" s="62"/>
      <c r="V84" s="62"/>
      <c r="W84" s="62"/>
    </row>
    <row r="85" spans="1:23" x14ac:dyDescent="0.25">
      <c r="A85" s="31"/>
      <c r="B85" s="31"/>
      <c r="C85" s="31"/>
      <c r="D85" s="62"/>
      <c r="E85" s="62"/>
      <c r="F85" s="62"/>
      <c r="G85" s="62"/>
      <c r="H85" s="62"/>
      <c r="I85" s="62"/>
      <c r="J85" s="62"/>
      <c r="K85" s="31"/>
      <c r="L85" s="62"/>
      <c r="M85" s="31"/>
      <c r="N85" s="62"/>
      <c r="O85" s="31"/>
      <c r="P85" s="62"/>
      <c r="Q85" s="62"/>
      <c r="R85" s="62"/>
      <c r="S85" s="62"/>
      <c r="T85" s="62"/>
      <c r="U85" s="62"/>
      <c r="V85" s="62"/>
      <c r="W85" s="62"/>
    </row>
    <row r="86" spans="1:23" x14ac:dyDescent="0.25">
      <c r="A86" s="31"/>
      <c r="B86" s="31"/>
      <c r="C86" s="31"/>
      <c r="D86" s="62"/>
      <c r="E86" s="62"/>
      <c r="F86" s="62"/>
      <c r="G86" s="62"/>
      <c r="H86" s="62"/>
      <c r="I86" s="62"/>
      <c r="J86" s="62"/>
      <c r="K86" s="31"/>
      <c r="L86" s="62"/>
      <c r="M86" s="31"/>
      <c r="N86" s="62"/>
      <c r="O86" s="31"/>
      <c r="P86" s="62"/>
      <c r="Q86" s="62"/>
      <c r="R86" s="62"/>
      <c r="S86" s="62"/>
      <c r="T86" s="62"/>
      <c r="U86" s="62"/>
      <c r="V86" s="62"/>
      <c r="W86" s="62"/>
    </row>
    <row r="87" spans="1:23" x14ac:dyDescent="0.25">
      <c r="A87" s="31"/>
      <c r="B87" s="31"/>
      <c r="C87" s="31"/>
      <c r="D87" s="62"/>
      <c r="E87" s="62"/>
      <c r="F87" s="62"/>
      <c r="G87" s="62"/>
      <c r="H87" s="62"/>
      <c r="I87" s="62"/>
      <c r="J87" s="62"/>
      <c r="K87" s="31"/>
      <c r="L87" s="62"/>
      <c r="M87" s="31"/>
      <c r="N87" s="62"/>
      <c r="O87" s="31"/>
      <c r="P87" s="62"/>
      <c r="Q87" s="62"/>
      <c r="R87" s="62"/>
      <c r="S87" s="62"/>
      <c r="T87" s="62"/>
      <c r="U87" s="62"/>
      <c r="V87" s="62"/>
      <c r="W87" s="62"/>
    </row>
    <row r="88" spans="1:23" x14ac:dyDescent="0.25">
      <c r="A88" s="31"/>
      <c r="B88" s="31"/>
      <c r="C88" s="31"/>
      <c r="D88" s="62"/>
      <c r="E88" s="62"/>
      <c r="F88" s="62"/>
      <c r="G88" s="62"/>
      <c r="H88" s="62"/>
      <c r="I88" s="62"/>
      <c r="J88" s="62"/>
      <c r="K88" s="31"/>
      <c r="L88" s="62"/>
      <c r="M88" s="31"/>
      <c r="N88" s="62"/>
      <c r="O88" s="31"/>
      <c r="P88" s="62"/>
      <c r="Q88" s="62"/>
      <c r="R88" s="62"/>
      <c r="S88" s="62"/>
      <c r="T88" s="62"/>
      <c r="U88" s="62"/>
      <c r="V88" s="62"/>
      <c r="W88" s="62"/>
    </row>
    <row r="89" spans="1:23" x14ac:dyDescent="0.25">
      <c r="A89" s="31"/>
      <c r="B89" s="31"/>
      <c r="C89" s="31"/>
      <c r="D89" s="62"/>
      <c r="E89" s="62"/>
      <c r="F89" s="62"/>
      <c r="G89" s="62"/>
      <c r="H89" s="62"/>
      <c r="I89" s="62"/>
      <c r="J89" s="62"/>
      <c r="K89" s="31"/>
      <c r="L89" s="62"/>
      <c r="M89" s="31"/>
      <c r="N89" s="62"/>
      <c r="O89" s="31"/>
      <c r="P89" s="62"/>
      <c r="Q89" s="62"/>
      <c r="R89" s="62"/>
      <c r="S89" s="62"/>
      <c r="T89" s="62"/>
      <c r="U89" s="62"/>
      <c r="V89" s="62"/>
      <c r="W89" s="62"/>
    </row>
    <row r="90" spans="1:23" x14ac:dyDescent="0.25">
      <c r="A90" s="31"/>
      <c r="B90" s="31"/>
      <c r="C90" s="31"/>
      <c r="D90" s="62"/>
      <c r="E90" s="62"/>
      <c r="F90" s="62"/>
      <c r="G90" s="62"/>
      <c r="H90" s="62"/>
      <c r="I90" s="62"/>
      <c r="J90" s="62"/>
      <c r="K90" s="31"/>
      <c r="L90" s="62"/>
      <c r="M90" s="31"/>
      <c r="N90" s="62"/>
      <c r="O90" s="31"/>
      <c r="P90" s="62"/>
      <c r="Q90" s="62"/>
      <c r="R90" s="62"/>
      <c r="S90" s="62"/>
      <c r="T90" s="62"/>
      <c r="U90" s="62"/>
      <c r="V90" s="62"/>
      <c r="W90" s="62"/>
    </row>
    <row r="91" spans="1:23" x14ac:dyDescent="0.25">
      <c r="A91" s="31"/>
      <c r="B91" s="31"/>
      <c r="C91" s="31"/>
      <c r="D91" s="62"/>
      <c r="E91" s="62"/>
      <c r="F91" s="62"/>
      <c r="G91" s="62"/>
      <c r="H91" s="62"/>
      <c r="I91" s="62"/>
      <c r="J91" s="62"/>
      <c r="K91" s="31"/>
      <c r="L91" s="62"/>
      <c r="M91" s="31"/>
      <c r="N91" s="62"/>
      <c r="O91" s="31"/>
      <c r="P91" s="62"/>
      <c r="Q91" s="62"/>
      <c r="R91" s="62"/>
      <c r="S91" s="62"/>
      <c r="T91" s="62"/>
      <c r="U91" s="62"/>
      <c r="V91" s="62"/>
      <c r="W91" s="62"/>
    </row>
    <row r="92" spans="1:23" x14ac:dyDescent="0.25">
      <c r="A92" s="31"/>
      <c r="B92" s="31"/>
      <c r="C92" s="31"/>
      <c r="D92" s="62"/>
      <c r="E92" s="62"/>
      <c r="F92" s="62"/>
      <c r="G92" s="62"/>
      <c r="H92" s="62"/>
      <c r="I92" s="62"/>
      <c r="J92" s="62"/>
      <c r="K92" s="31"/>
      <c r="L92" s="62"/>
      <c r="M92" s="31"/>
      <c r="N92" s="62"/>
      <c r="O92" s="31"/>
      <c r="P92" s="62"/>
      <c r="Q92" s="62"/>
      <c r="R92" s="62"/>
      <c r="S92" s="62"/>
      <c r="T92" s="62"/>
      <c r="U92" s="62"/>
      <c r="V92" s="62"/>
      <c r="W92" s="62"/>
    </row>
    <row r="93" spans="1:23" x14ac:dyDescent="0.25">
      <c r="A93" s="31"/>
      <c r="B93" s="31"/>
      <c r="C93" s="31"/>
      <c r="D93" s="62"/>
      <c r="E93" s="62"/>
      <c r="F93" s="62"/>
      <c r="G93" s="62"/>
      <c r="H93" s="62"/>
      <c r="I93" s="62"/>
      <c r="J93" s="62"/>
      <c r="K93" s="31"/>
      <c r="L93" s="62"/>
      <c r="M93" s="31"/>
      <c r="N93" s="62"/>
      <c r="O93" s="31"/>
      <c r="P93" s="62"/>
      <c r="Q93" s="62"/>
      <c r="R93" s="62"/>
      <c r="S93" s="62"/>
      <c r="T93" s="62"/>
      <c r="U93" s="62"/>
      <c r="V93" s="62"/>
      <c r="W93" s="62"/>
    </row>
    <row r="94" spans="1:23" x14ac:dyDescent="0.25">
      <c r="A94" s="31"/>
      <c r="B94" s="31"/>
      <c r="C94" s="31"/>
      <c r="D94" s="62"/>
      <c r="E94" s="62"/>
      <c r="F94" s="62"/>
      <c r="G94" s="62"/>
      <c r="H94" s="62"/>
      <c r="I94" s="62"/>
      <c r="J94" s="62"/>
      <c r="K94" s="31"/>
      <c r="L94" s="62"/>
      <c r="M94" s="31"/>
      <c r="N94" s="62"/>
      <c r="O94" s="31"/>
      <c r="P94" s="62"/>
      <c r="Q94" s="62"/>
      <c r="R94" s="62"/>
      <c r="S94" s="62"/>
      <c r="T94" s="62"/>
      <c r="U94" s="62"/>
      <c r="V94" s="62"/>
      <c r="W94" s="62"/>
    </row>
    <row r="95" spans="1:23" x14ac:dyDescent="0.25">
      <c r="A95" s="31"/>
      <c r="B95" s="31"/>
      <c r="C95" s="31"/>
      <c r="D95" s="62"/>
      <c r="E95" s="62"/>
      <c r="F95" s="62"/>
      <c r="G95" s="62"/>
      <c r="H95" s="62"/>
      <c r="I95" s="62"/>
      <c r="J95" s="62"/>
      <c r="K95" s="31"/>
      <c r="L95" s="62"/>
      <c r="M95" s="31"/>
      <c r="N95" s="62"/>
      <c r="O95" s="31"/>
      <c r="P95" s="62"/>
      <c r="Q95" s="62"/>
      <c r="R95" s="62"/>
      <c r="S95" s="62"/>
      <c r="T95" s="62"/>
      <c r="U95" s="62"/>
      <c r="V95" s="62"/>
      <c r="W95" s="62"/>
    </row>
    <row r="96" spans="1:23" x14ac:dyDescent="0.25">
      <c r="A96" s="31"/>
      <c r="B96" s="31"/>
      <c r="C96" s="31"/>
      <c r="D96" s="62"/>
      <c r="E96" s="62"/>
      <c r="F96" s="62"/>
      <c r="G96" s="62"/>
      <c r="H96" s="62"/>
      <c r="I96" s="62"/>
      <c r="J96" s="62"/>
      <c r="K96" s="31"/>
      <c r="L96" s="62"/>
      <c r="M96" s="31"/>
      <c r="N96" s="62"/>
      <c r="O96" s="31"/>
      <c r="P96" s="62"/>
      <c r="Q96" s="62"/>
      <c r="R96" s="62"/>
      <c r="S96" s="62"/>
      <c r="T96" s="62"/>
      <c r="U96" s="62"/>
      <c r="V96" s="62"/>
      <c r="W96" s="62"/>
    </row>
    <row r="97" spans="1:23" x14ac:dyDescent="0.25">
      <c r="A97" s="31"/>
      <c r="B97" s="31"/>
      <c r="C97" s="31"/>
      <c r="D97" s="62"/>
      <c r="E97" s="62"/>
      <c r="F97" s="62"/>
      <c r="G97" s="62"/>
      <c r="H97" s="62"/>
      <c r="I97" s="62"/>
      <c r="J97" s="62"/>
      <c r="K97" s="31"/>
      <c r="L97" s="62"/>
      <c r="M97" s="31"/>
      <c r="N97" s="62"/>
      <c r="O97" s="31"/>
      <c r="P97" s="62"/>
      <c r="Q97" s="62"/>
      <c r="R97" s="62"/>
      <c r="S97" s="62"/>
      <c r="T97" s="62"/>
      <c r="U97" s="62"/>
      <c r="V97" s="62"/>
      <c r="W97" s="62"/>
    </row>
    <row r="98" spans="1:23" x14ac:dyDescent="0.25">
      <c r="A98" s="31"/>
      <c r="B98" s="31"/>
      <c r="C98" s="31"/>
      <c r="D98" s="62"/>
      <c r="E98" s="62"/>
      <c r="F98" s="62"/>
      <c r="G98" s="62"/>
      <c r="H98" s="62"/>
      <c r="I98" s="62"/>
      <c r="J98" s="62"/>
      <c r="K98" s="31"/>
      <c r="L98" s="62"/>
      <c r="M98" s="31"/>
      <c r="N98" s="62"/>
      <c r="O98" s="31"/>
      <c r="P98" s="62"/>
      <c r="Q98" s="62"/>
      <c r="R98" s="62"/>
      <c r="S98" s="62"/>
      <c r="T98" s="62"/>
      <c r="U98" s="62"/>
      <c r="V98" s="62"/>
      <c r="W98" s="62"/>
    </row>
    <row r="99" spans="1:23" x14ac:dyDescent="0.25">
      <c r="A99" s="31"/>
      <c r="B99" s="31"/>
      <c r="C99" s="31"/>
      <c r="D99" s="62"/>
      <c r="E99" s="62"/>
      <c r="F99" s="62"/>
      <c r="G99" s="62"/>
      <c r="H99" s="62"/>
      <c r="I99" s="62"/>
      <c r="J99" s="62"/>
      <c r="K99" s="31"/>
      <c r="L99" s="62"/>
      <c r="M99" s="31"/>
      <c r="N99" s="62"/>
      <c r="O99" s="31"/>
      <c r="P99" s="62"/>
      <c r="Q99" s="62"/>
      <c r="R99" s="62"/>
      <c r="S99" s="62"/>
      <c r="T99" s="62"/>
      <c r="U99" s="62"/>
      <c r="V99" s="62"/>
      <c r="W99" s="62"/>
    </row>
    <row r="100" spans="1:23" x14ac:dyDescent="0.25">
      <c r="A100" s="31"/>
      <c r="B100" s="31"/>
      <c r="C100" s="31"/>
      <c r="D100" s="62"/>
      <c r="E100" s="62"/>
      <c r="F100" s="62"/>
      <c r="G100" s="62"/>
      <c r="H100" s="62"/>
      <c r="I100" s="62"/>
      <c r="J100" s="62"/>
      <c r="K100" s="31"/>
      <c r="L100" s="62"/>
      <c r="M100" s="31"/>
      <c r="N100" s="62"/>
      <c r="O100" s="31"/>
      <c r="P100" s="62"/>
      <c r="Q100" s="62"/>
      <c r="R100" s="62"/>
      <c r="S100" s="62"/>
      <c r="T100" s="62"/>
      <c r="U100" s="62"/>
      <c r="V100" s="62"/>
      <c r="W100" s="62"/>
    </row>
    <row r="101" spans="1:23" x14ac:dyDescent="0.25">
      <c r="A101" s="31"/>
      <c r="B101" s="31"/>
      <c r="C101" s="31"/>
      <c r="D101" s="62"/>
      <c r="E101" s="62"/>
      <c r="F101" s="62"/>
      <c r="G101" s="62"/>
      <c r="H101" s="62"/>
      <c r="I101" s="62"/>
      <c r="J101" s="62"/>
      <c r="K101" s="31"/>
      <c r="L101" s="62"/>
      <c r="M101" s="31"/>
      <c r="N101" s="62"/>
      <c r="O101" s="31"/>
      <c r="P101" s="62"/>
      <c r="Q101" s="62"/>
      <c r="R101" s="62"/>
      <c r="S101" s="62"/>
      <c r="T101" s="62"/>
      <c r="U101" s="62"/>
      <c r="V101" s="62"/>
      <c r="W101" s="62"/>
    </row>
    <row r="102" spans="1:23" x14ac:dyDescent="0.25">
      <c r="A102" s="31"/>
      <c r="B102" s="31"/>
      <c r="C102" s="31"/>
      <c r="D102" s="62"/>
      <c r="E102" s="62"/>
      <c r="F102" s="62"/>
      <c r="G102" s="62"/>
      <c r="H102" s="62"/>
      <c r="I102" s="62"/>
      <c r="J102" s="62"/>
      <c r="K102" s="31"/>
      <c r="L102" s="62"/>
      <c r="M102" s="31"/>
      <c r="N102" s="62"/>
      <c r="O102" s="31"/>
      <c r="P102" s="62"/>
      <c r="Q102" s="62"/>
      <c r="R102" s="62"/>
      <c r="S102" s="62"/>
      <c r="T102" s="62"/>
      <c r="U102" s="62"/>
      <c r="V102" s="62"/>
      <c r="W102" s="62"/>
    </row>
    <row r="103" spans="1:23" x14ac:dyDescent="0.25">
      <c r="A103" s="31"/>
      <c r="B103" s="31"/>
      <c r="C103" s="31"/>
      <c r="D103" s="62"/>
      <c r="E103" s="62"/>
      <c r="F103" s="62"/>
      <c r="G103" s="62"/>
      <c r="H103" s="62"/>
      <c r="I103" s="62"/>
      <c r="J103" s="62"/>
      <c r="K103" s="31"/>
      <c r="L103" s="62"/>
      <c r="M103" s="31"/>
      <c r="N103" s="62"/>
      <c r="O103" s="31"/>
      <c r="P103" s="62"/>
      <c r="Q103" s="62"/>
      <c r="R103" s="62"/>
      <c r="S103" s="62"/>
      <c r="T103" s="62"/>
      <c r="U103" s="62"/>
      <c r="V103" s="62"/>
      <c r="W103" s="62"/>
    </row>
    <row r="104" spans="1:23" x14ac:dyDescent="0.25">
      <c r="A104" s="31"/>
      <c r="B104" s="31"/>
      <c r="C104" s="31"/>
      <c r="D104" s="62"/>
      <c r="E104" s="62"/>
      <c r="F104" s="62"/>
      <c r="G104" s="62"/>
      <c r="H104" s="62"/>
      <c r="I104" s="62"/>
      <c r="J104" s="62"/>
      <c r="K104" s="31"/>
      <c r="L104" s="62"/>
      <c r="M104" s="31"/>
      <c r="N104" s="62"/>
      <c r="O104" s="31"/>
      <c r="P104" s="62"/>
      <c r="Q104" s="62"/>
      <c r="R104" s="62"/>
      <c r="S104" s="62"/>
      <c r="T104" s="62"/>
      <c r="U104" s="62"/>
      <c r="V104" s="62"/>
      <c r="W104" s="62"/>
    </row>
    <row r="105" spans="1:23" x14ac:dyDescent="0.25">
      <c r="A105" s="31"/>
      <c r="B105" s="31"/>
      <c r="C105" s="31"/>
      <c r="D105" s="62"/>
      <c r="E105" s="62"/>
      <c r="F105" s="62"/>
      <c r="G105" s="62"/>
      <c r="H105" s="62"/>
      <c r="I105" s="62"/>
      <c r="J105" s="62"/>
      <c r="K105" s="31"/>
      <c r="L105" s="62"/>
      <c r="M105" s="31"/>
      <c r="N105" s="62"/>
      <c r="O105" s="31"/>
      <c r="P105" s="62"/>
      <c r="Q105" s="62"/>
      <c r="R105" s="62"/>
      <c r="S105" s="62"/>
      <c r="T105" s="62"/>
      <c r="U105" s="62"/>
      <c r="V105" s="62"/>
      <c r="W105" s="62"/>
    </row>
    <row r="106" spans="1:23" x14ac:dyDescent="0.25">
      <c r="A106" s="31"/>
      <c r="B106" s="31"/>
      <c r="C106" s="31"/>
      <c r="D106" s="62"/>
      <c r="E106" s="62"/>
      <c r="F106" s="62"/>
      <c r="G106" s="62"/>
      <c r="H106" s="62"/>
      <c r="I106" s="62"/>
      <c r="J106" s="62"/>
      <c r="K106" s="31"/>
      <c r="L106" s="62"/>
      <c r="M106" s="31"/>
      <c r="N106" s="62"/>
      <c r="O106" s="31"/>
      <c r="P106" s="62"/>
      <c r="Q106" s="62"/>
      <c r="R106" s="62"/>
      <c r="S106" s="62"/>
      <c r="T106" s="62"/>
      <c r="U106" s="62"/>
      <c r="V106" s="62"/>
      <c r="W106" s="62"/>
    </row>
    <row r="107" spans="1:23" x14ac:dyDescent="0.25">
      <c r="A107" s="31"/>
      <c r="B107" s="31"/>
      <c r="C107" s="31"/>
      <c r="D107" s="62"/>
      <c r="E107" s="62"/>
      <c r="F107" s="62"/>
      <c r="G107" s="62"/>
      <c r="H107" s="62"/>
      <c r="I107" s="62"/>
      <c r="J107" s="62"/>
      <c r="K107" s="31"/>
      <c r="L107" s="62"/>
      <c r="M107" s="31"/>
      <c r="N107" s="62"/>
      <c r="O107" s="31"/>
      <c r="P107" s="62"/>
      <c r="Q107" s="62"/>
      <c r="R107" s="62"/>
      <c r="S107" s="62"/>
      <c r="T107" s="62"/>
      <c r="U107" s="62"/>
      <c r="V107" s="62"/>
      <c r="W107" s="62"/>
    </row>
    <row r="108" spans="1:23" x14ac:dyDescent="0.25">
      <c r="A108" s="31"/>
      <c r="B108" s="31"/>
      <c r="C108" s="31"/>
      <c r="D108" s="62"/>
      <c r="E108" s="62"/>
      <c r="F108" s="62"/>
      <c r="G108" s="62"/>
      <c r="H108" s="62"/>
      <c r="I108" s="62"/>
      <c r="J108" s="62"/>
      <c r="K108" s="31"/>
      <c r="L108" s="62"/>
      <c r="M108" s="31"/>
      <c r="N108" s="62"/>
      <c r="O108" s="31"/>
      <c r="P108" s="62"/>
      <c r="Q108" s="62"/>
      <c r="R108" s="62"/>
      <c r="S108" s="62"/>
      <c r="T108" s="62"/>
      <c r="U108" s="62"/>
      <c r="V108" s="62"/>
      <c r="W108" s="62"/>
    </row>
    <row r="109" spans="1:23" x14ac:dyDescent="0.25">
      <c r="A109" s="31"/>
      <c r="B109" s="31"/>
      <c r="C109" s="31"/>
      <c r="D109" s="62"/>
      <c r="E109" s="62"/>
      <c r="F109" s="62"/>
      <c r="G109" s="62"/>
      <c r="H109" s="62"/>
      <c r="I109" s="62"/>
      <c r="J109" s="62"/>
      <c r="K109" s="31"/>
      <c r="L109" s="62"/>
      <c r="M109" s="31"/>
      <c r="N109" s="62"/>
      <c r="O109" s="31"/>
      <c r="P109" s="62"/>
      <c r="Q109" s="62"/>
      <c r="R109" s="62"/>
      <c r="S109" s="62"/>
      <c r="T109" s="62"/>
      <c r="U109" s="62"/>
      <c r="V109" s="62"/>
      <c r="W109" s="62"/>
    </row>
    <row r="110" spans="1:23" x14ac:dyDescent="0.25">
      <c r="A110" s="31"/>
      <c r="B110" s="31"/>
      <c r="C110" s="31"/>
      <c r="D110" s="62"/>
      <c r="E110" s="62"/>
      <c r="F110" s="62"/>
      <c r="G110" s="62"/>
      <c r="H110" s="62"/>
      <c r="I110" s="62"/>
      <c r="J110" s="62"/>
      <c r="K110" s="31"/>
      <c r="L110" s="62"/>
      <c r="M110" s="31"/>
      <c r="N110" s="62"/>
      <c r="O110" s="31"/>
      <c r="P110" s="62"/>
      <c r="Q110" s="62"/>
      <c r="R110" s="62"/>
      <c r="S110" s="62"/>
      <c r="T110" s="62"/>
      <c r="U110" s="62"/>
      <c r="V110" s="62"/>
      <c r="W110" s="62"/>
    </row>
    <row r="111" spans="1:23" x14ac:dyDescent="0.25">
      <c r="A111" s="31"/>
      <c r="B111" s="31"/>
      <c r="C111" s="31"/>
      <c r="D111" s="62"/>
      <c r="E111" s="62"/>
      <c r="F111" s="62"/>
      <c r="G111" s="62"/>
      <c r="H111" s="62"/>
      <c r="I111" s="62"/>
      <c r="J111" s="62"/>
      <c r="K111" s="31"/>
      <c r="L111" s="62"/>
      <c r="M111" s="31"/>
      <c r="N111" s="62"/>
      <c r="O111" s="31"/>
      <c r="P111" s="62"/>
      <c r="Q111" s="62"/>
      <c r="R111" s="62"/>
      <c r="S111" s="62"/>
      <c r="T111" s="62"/>
      <c r="U111" s="62"/>
      <c r="V111" s="62"/>
      <c r="W111" s="62"/>
    </row>
    <row r="112" spans="1:23" x14ac:dyDescent="0.25">
      <c r="A112" s="31"/>
      <c r="B112" s="31"/>
      <c r="C112" s="31"/>
      <c r="D112" s="62"/>
      <c r="E112" s="62"/>
      <c r="F112" s="62"/>
      <c r="G112" s="62"/>
      <c r="H112" s="62"/>
      <c r="I112" s="62"/>
      <c r="J112" s="62"/>
      <c r="K112" s="31"/>
      <c r="L112" s="62"/>
      <c r="M112" s="31"/>
      <c r="N112" s="62"/>
      <c r="O112" s="31"/>
      <c r="P112" s="62"/>
      <c r="Q112" s="62"/>
      <c r="R112" s="62"/>
      <c r="S112" s="62"/>
      <c r="T112" s="62"/>
      <c r="U112" s="62"/>
      <c r="V112" s="62"/>
      <c r="W112" s="62"/>
    </row>
    <row r="113" spans="1:23" x14ac:dyDescent="0.25">
      <c r="A113" s="31"/>
      <c r="B113" s="31"/>
      <c r="C113" s="31"/>
      <c r="D113" s="62"/>
      <c r="E113" s="62"/>
      <c r="F113" s="62"/>
      <c r="G113" s="62"/>
      <c r="H113" s="62"/>
      <c r="I113" s="62"/>
      <c r="J113" s="62"/>
      <c r="K113" s="31"/>
      <c r="L113" s="62"/>
      <c r="M113" s="31"/>
      <c r="N113" s="62"/>
      <c r="O113" s="31"/>
      <c r="P113" s="62"/>
      <c r="Q113" s="62"/>
      <c r="R113" s="62"/>
      <c r="S113" s="62"/>
      <c r="T113" s="62"/>
      <c r="U113" s="62"/>
      <c r="V113" s="62"/>
      <c r="W113" s="62"/>
    </row>
    <row r="114" spans="1:23" x14ac:dyDescent="0.25">
      <c r="A114" s="31"/>
      <c r="B114" s="31"/>
      <c r="C114" s="31"/>
      <c r="D114" s="62"/>
      <c r="E114" s="62"/>
      <c r="F114" s="62"/>
      <c r="G114" s="62"/>
      <c r="H114" s="62"/>
      <c r="I114" s="62"/>
      <c r="J114" s="62"/>
      <c r="K114" s="31"/>
      <c r="L114" s="62"/>
      <c r="M114" s="31"/>
      <c r="N114" s="62"/>
      <c r="O114" s="31"/>
      <c r="P114" s="62"/>
      <c r="Q114" s="62"/>
      <c r="R114" s="62"/>
      <c r="S114" s="62"/>
      <c r="T114" s="62"/>
      <c r="U114" s="62"/>
      <c r="V114" s="62"/>
      <c r="W114" s="62"/>
    </row>
    <row r="115" spans="1:23" x14ac:dyDescent="0.25">
      <c r="A115" s="31"/>
      <c r="B115" s="31"/>
      <c r="C115" s="31"/>
      <c r="D115" s="62"/>
      <c r="E115" s="62"/>
      <c r="F115" s="62"/>
      <c r="G115" s="62"/>
      <c r="H115" s="62"/>
      <c r="I115" s="62"/>
      <c r="J115" s="62"/>
      <c r="K115" s="31"/>
      <c r="L115" s="62"/>
      <c r="M115" s="31"/>
      <c r="N115" s="62"/>
      <c r="O115" s="31"/>
      <c r="P115" s="62"/>
      <c r="Q115" s="62"/>
      <c r="R115" s="62"/>
      <c r="S115" s="62"/>
      <c r="T115" s="62"/>
      <c r="U115" s="62"/>
      <c r="V115" s="62"/>
      <c r="W115" s="62"/>
    </row>
    <row r="116" spans="1:23" x14ac:dyDescent="0.25">
      <c r="A116" s="31"/>
      <c r="B116" s="31"/>
      <c r="C116" s="31"/>
      <c r="D116" s="62"/>
      <c r="E116" s="62"/>
      <c r="F116" s="62"/>
      <c r="G116" s="62"/>
      <c r="H116" s="62"/>
      <c r="I116" s="62"/>
      <c r="J116" s="62"/>
      <c r="K116" s="31"/>
      <c r="L116" s="62"/>
      <c r="M116" s="31"/>
      <c r="N116" s="62"/>
      <c r="O116" s="31"/>
      <c r="P116" s="62"/>
      <c r="Q116" s="62"/>
      <c r="R116" s="62"/>
      <c r="S116" s="62"/>
      <c r="T116" s="62"/>
      <c r="U116" s="62"/>
      <c r="V116" s="62"/>
      <c r="W116" s="62"/>
    </row>
    <row r="117" spans="1:23" x14ac:dyDescent="0.25">
      <c r="A117" s="31"/>
      <c r="B117" s="31"/>
      <c r="C117" s="31"/>
      <c r="D117" s="62"/>
      <c r="E117" s="62"/>
      <c r="F117" s="62"/>
      <c r="G117" s="62"/>
      <c r="H117" s="62"/>
      <c r="I117" s="62"/>
      <c r="J117" s="62"/>
      <c r="K117" s="31"/>
      <c r="L117" s="62"/>
      <c r="M117" s="31"/>
      <c r="N117" s="62"/>
      <c r="O117" s="31"/>
      <c r="P117" s="62"/>
      <c r="Q117" s="62"/>
      <c r="R117" s="62"/>
      <c r="S117" s="62"/>
      <c r="T117" s="62"/>
      <c r="U117" s="62"/>
      <c r="V117" s="62"/>
      <c r="W117" s="62"/>
    </row>
    <row r="118" spans="1:23" x14ac:dyDescent="0.25">
      <c r="A118" s="31"/>
      <c r="B118" s="31"/>
      <c r="C118" s="31"/>
      <c r="D118" s="62"/>
      <c r="E118" s="62"/>
      <c r="F118" s="62"/>
      <c r="G118" s="62"/>
      <c r="H118" s="62"/>
      <c r="I118" s="62"/>
      <c r="J118" s="62"/>
      <c r="K118" s="31"/>
      <c r="L118" s="62"/>
      <c r="M118" s="31"/>
      <c r="N118" s="62"/>
      <c r="O118" s="31"/>
      <c r="P118" s="62"/>
      <c r="Q118" s="62"/>
      <c r="R118" s="62"/>
      <c r="S118" s="62"/>
      <c r="T118" s="62"/>
      <c r="U118" s="62"/>
      <c r="V118" s="62"/>
      <c r="W118" s="62"/>
    </row>
    <row r="119" spans="1:23" x14ac:dyDescent="0.25">
      <c r="A119" s="31"/>
      <c r="B119" s="31"/>
      <c r="C119" s="31"/>
      <c r="D119" s="62"/>
      <c r="E119" s="62"/>
      <c r="F119" s="62"/>
      <c r="G119" s="62"/>
      <c r="H119" s="62"/>
      <c r="I119" s="62"/>
      <c r="J119" s="62"/>
      <c r="K119" s="31"/>
      <c r="L119" s="62"/>
      <c r="M119" s="31"/>
      <c r="N119" s="62"/>
      <c r="O119" s="31"/>
      <c r="P119" s="62"/>
      <c r="Q119" s="62"/>
      <c r="R119" s="62"/>
      <c r="S119" s="62"/>
      <c r="T119" s="62"/>
      <c r="U119" s="62"/>
      <c r="V119" s="62"/>
      <c r="W119" s="62"/>
    </row>
    <row r="120" spans="1:23" x14ac:dyDescent="0.25">
      <c r="D120" s="62"/>
      <c r="E120" s="62"/>
      <c r="F120" s="62"/>
      <c r="G120" s="62"/>
      <c r="H120" s="62"/>
      <c r="I120" s="62"/>
      <c r="J120" s="62"/>
      <c r="L120" s="62"/>
      <c r="N120" s="62"/>
      <c r="P120" s="62"/>
      <c r="Q120" s="62"/>
      <c r="R120" s="62"/>
      <c r="S120" s="62"/>
      <c r="T120" s="62"/>
      <c r="U120" s="62"/>
      <c r="V120" s="62"/>
      <c r="W120" s="62"/>
    </row>
    <row r="121" spans="1:23" x14ac:dyDescent="0.25">
      <c r="D121" s="62"/>
      <c r="E121" s="62"/>
      <c r="F121" s="62"/>
      <c r="G121" s="62"/>
      <c r="H121" s="62"/>
      <c r="I121" s="62"/>
      <c r="J121" s="62"/>
      <c r="L121" s="62"/>
      <c r="N121" s="62"/>
      <c r="P121" s="62"/>
      <c r="Q121" s="62"/>
      <c r="R121" s="62"/>
      <c r="S121" s="62"/>
      <c r="T121" s="62"/>
      <c r="U121" s="62"/>
      <c r="V121" s="62"/>
      <c r="W121" s="62"/>
    </row>
    <row r="122" spans="1:23" x14ac:dyDescent="0.25">
      <c r="D122" s="62"/>
      <c r="E122" s="62"/>
      <c r="F122" s="62"/>
      <c r="G122" s="62"/>
      <c r="H122" s="62"/>
      <c r="I122" s="62"/>
      <c r="J122" s="62"/>
      <c r="L122" s="62"/>
      <c r="N122" s="62"/>
      <c r="P122" s="62"/>
      <c r="Q122" s="62"/>
      <c r="R122" s="62"/>
      <c r="S122" s="62"/>
      <c r="T122" s="62"/>
      <c r="U122" s="62"/>
      <c r="V122" s="62"/>
      <c r="W122" s="62"/>
    </row>
    <row r="123" spans="1:23" x14ac:dyDescent="0.25">
      <c r="D123" s="62"/>
      <c r="E123" s="62"/>
      <c r="F123" s="62"/>
      <c r="G123" s="62"/>
      <c r="H123" s="62"/>
      <c r="I123" s="62"/>
      <c r="J123" s="62"/>
      <c r="L123" s="62"/>
      <c r="N123" s="62"/>
      <c r="P123" s="62"/>
      <c r="Q123" s="62"/>
      <c r="R123" s="62"/>
      <c r="S123" s="62"/>
      <c r="T123" s="62"/>
      <c r="U123" s="62"/>
      <c r="V123" s="62"/>
      <c r="W123" s="62"/>
    </row>
    <row r="124" spans="1:23" x14ac:dyDescent="0.25">
      <c r="D124" s="62"/>
      <c r="E124" s="62"/>
      <c r="F124" s="62"/>
      <c r="G124" s="62"/>
      <c r="H124" s="62"/>
      <c r="I124" s="62"/>
      <c r="J124" s="62"/>
      <c r="L124" s="62"/>
      <c r="N124" s="62"/>
      <c r="P124" s="62"/>
      <c r="Q124" s="62"/>
      <c r="R124" s="62"/>
      <c r="S124" s="62"/>
      <c r="T124" s="62"/>
      <c r="U124" s="62"/>
      <c r="V124" s="62"/>
      <c r="W124" s="62"/>
    </row>
    <row r="125" spans="1:23" x14ac:dyDescent="0.25">
      <c r="D125" s="62"/>
      <c r="E125" s="62"/>
      <c r="F125" s="62"/>
      <c r="G125" s="62"/>
      <c r="H125" s="62"/>
      <c r="I125" s="62"/>
      <c r="J125" s="62"/>
      <c r="L125" s="62"/>
      <c r="N125" s="62"/>
      <c r="P125" s="62"/>
      <c r="Q125" s="62"/>
      <c r="R125" s="62"/>
      <c r="S125" s="62"/>
      <c r="T125" s="62"/>
      <c r="U125" s="62"/>
      <c r="V125" s="62"/>
      <c r="W125" s="62"/>
    </row>
    <row r="126" spans="1:23" x14ac:dyDescent="0.25">
      <c r="D126" s="62"/>
      <c r="E126" s="62"/>
      <c r="F126" s="62"/>
      <c r="G126" s="62"/>
      <c r="H126" s="62"/>
      <c r="I126" s="62"/>
      <c r="J126" s="62"/>
      <c r="L126" s="62"/>
      <c r="N126" s="62"/>
      <c r="P126" s="62"/>
      <c r="Q126" s="62"/>
      <c r="R126" s="62"/>
      <c r="S126" s="62"/>
      <c r="T126" s="62"/>
      <c r="U126" s="62"/>
      <c r="V126" s="62"/>
      <c r="W126" s="62"/>
    </row>
    <row r="127" spans="1:23" x14ac:dyDescent="0.25">
      <c r="D127" s="62"/>
      <c r="E127" s="62"/>
      <c r="F127" s="62"/>
      <c r="G127" s="62"/>
      <c r="H127" s="62"/>
      <c r="I127" s="62"/>
      <c r="J127" s="62"/>
      <c r="L127" s="62"/>
      <c r="N127" s="62"/>
      <c r="P127" s="62"/>
      <c r="Q127" s="62"/>
      <c r="R127" s="62"/>
      <c r="S127" s="62"/>
      <c r="T127" s="62"/>
      <c r="U127" s="62"/>
      <c r="V127" s="62"/>
      <c r="W127" s="62"/>
    </row>
    <row r="128" spans="1:23" x14ac:dyDescent="0.25">
      <c r="D128" s="62"/>
      <c r="E128" s="62"/>
      <c r="F128" s="62"/>
      <c r="G128" s="62"/>
      <c r="H128" s="62"/>
      <c r="I128" s="62"/>
      <c r="J128" s="62"/>
      <c r="L128" s="62"/>
      <c r="N128" s="62"/>
      <c r="P128" s="62"/>
      <c r="Q128" s="62"/>
      <c r="R128" s="62"/>
      <c r="S128" s="62"/>
      <c r="T128" s="62"/>
      <c r="U128" s="62"/>
      <c r="V128" s="62"/>
      <c r="W128" s="62"/>
    </row>
    <row r="129" spans="4:23" x14ac:dyDescent="0.25">
      <c r="D129" s="62"/>
      <c r="E129" s="62"/>
      <c r="F129" s="62"/>
      <c r="G129" s="62"/>
      <c r="H129" s="62"/>
      <c r="I129" s="62"/>
      <c r="J129" s="62"/>
      <c r="L129" s="62"/>
      <c r="N129" s="62"/>
      <c r="P129" s="62"/>
      <c r="Q129" s="62"/>
      <c r="R129" s="62"/>
      <c r="S129" s="62"/>
      <c r="T129" s="62"/>
      <c r="U129" s="62"/>
      <c r="V129" s="62"/>
      <c r="W129" s="62"/>
    </row>
    <row r="130" spans="4:23" x14ac:dyDescent="0.25">
      <c r="D130" s="62"/>
      <c r="E130" s="62"/>
      <c r="F130" s="62"/>
      <c r="G130" s="62"/>
      <c r="H130" s="62"/>
      <c r="I130" s="62"/>
      <c r="J130" s="62"/>
      <c r="L130" s="62"/>
      <c r="N130" s="62"/>
      <c r="P130" s="62"/>
      <c r="Q130" s="62"/>
      <c r="R130" s="62"/>
      <c r="S130" s="62"/>
      <c r="T130" s="62"/>
      <c r="U130" s="62"/>
      <c r="V130" s="62"/>
      <c r="W130" s="62"/>
    </row>
    <row r="131" spans="4:23" x14ac:dyDescent="0.25">
      <c r="D131" s="62"/>
      <c r="E131" s="62"/>
      <c r="F131" s="62"/>
      <c r="G131" s="62"/>
      <c r="H131" s="62"/>
      <c r="I131" s="62"/>
      <c r="J131" s="62"/>
      <c r="L131" s="62"/>
      <c r="N131" s="62"/>
      <c r="P131" s="62"/>
      <c r="Q131" s="62"/>
      <c r="R131" s="62"/>
      <c r="S131" s="62"/>
      <c r="T131" s="62"/>
      <c r="U131" s="62"/>
      <c r="V131" s="62"/>
      <c r="W131" s="62"/>
    </row>
    <row r="132" spans="4:23" x14ac:dyDescent="0.25">
      <c r="D132" s="62"/>
      <c r="E132" s="62"/>
      <c r="F132" s="62"/>
      <c r="G132" s="62"/>
      <c r="H132" s="62"/>
      <c r="I132" s="62"/>
      <c r="J132" s="62"/>
      <c r="L132" s="62"/>
      <c r="N132" s="62"/>
      <c r="P132" s="62"/>
      <c r="Q132" s="62"/>
      <c r="R132" s="62"/>
      <c r="S132" s="62"/>
      <c r="T132" s="62"/>
      <c r="U132" s="62"/>
      <c r="V132" s="62"/>
      <c r="W132" s="62"/>
    </row>
    <row r="133" spans="4:23" x14ac:dyDescent="0.25">
      <c r="D133" s="62"/>
      <c r="E133" s="62"/>
      <c r="F133" s="62"/>
      <c r="G133" s="62"/>
      <c r="H133" s="62"/>
      <c r="I133" s="62"/>
      <c r="J133" s="62"/>
      <c r="L133" s="62"/>
      <c r="N133" s="62"/>
      <c r="P133" s="62"/>
      <c r="Q133" s="62"/>
      <c r="R133" s="62"/>
      <c r="S133" s="62"/>
      <c r="T133" s="62"/>
      <c r="U133" s="62"/>
      <c r="V133" s="62"/>
      <c r="W133" s="62"/>
    </row>
    <row r="134" spans="4:23" x14ac:dyDescent="0.25">
      <c r="D134" s="62"/>
      <c r="E134" s="62"/>
      <c r="F134" s="62"/>
      <c r="G134" s="62"/>
      <c r="H134" s="62"/>
      <c r="I134" s="62"/>
      <c r="J134" s="62"/>
      <c r="L134" s="62"/>
      <c r="N134" s="62"/>
      <c r="P134" s="62"/>
      <c r="Q134" s="62"/>
      <c r="R134" s="62"/>
      <c r="S134" s="62"/>
      <c r="T134" s="62"/>
      <c r="U134" s="62"/>
      <c r="V134" s="62"/>
      <c r="W134" s="62"/>
    </row>
    <row r="135" spans="4:23" x14ac:dyDescent="0.25">
      <c r="D135" s="62"/>
      <c r="E135" s="62"/>
      <c r="F135" s="62"/>
      <c r="G135" s="62"/>
      <c r="H135" s="62"/>
      <c r="I135" s="62"/>
      <c r="J135" s="62"/>
      <c r="L135" s="62"/>
      <c r="N135" s="62"/>
      <c r="P135" s="62"/>
      <c r="Q135" s="62"/>
      <c r="R135" s="62"/>
      <c r="S135" s="62"/>
      <c r="T135" s="62"/>
      <c r="U135" s="62"/>
      <c r="V135" s="62"/>
      <c r="W135" s="62"/>
    </row>
    <row r="136" spans="4:23" x14ac:dyDescent="0.25">
      <c r="D136" s="62"/>
      <c r="E136" s="62"/>
      <c r="F136" s="62"/>
      <c r="G136" s="62"/>
      <c r="H136" s="62"/>
      <c r="I136" s="62"/>
      <c r="J136" s="62"/>
      <c r="L136" s="62"/>
      <c r="N136" s="62"/>
      <c r="P136" s="62"/>
      <c r="Q136" s="62"/>
      <c r="R136" s="62"/>
      <c r="S136" s="62"/>
      <c r="T136" s="62"/>
      <c r="U136" s="62"/>
      <c r="V136" s="62"/>
      <c r="W136" s="62"/>
    </row>
    <row r="137" spans="4:23" x14ac:dyDescent="0.25">
      <c r="D137" s="62"/>
      <c r="E137" s="62"/>
      <c r="F137" s="62"/>
      <c r="G137" s="62"/>
      <c r="H137" s="62"/>
      <c r="I137" s="62"/>
      <c r="J137" s="62"/>
      <c r="L137" s="62"/>
      <c r="N137" s="62"/>
      <c r="P137" s="62"/>
      <c r="Q137" s="62"/>
      <c r="R137" s="62"/>
      <c r="S137" s="62"/>
      <c r="T137" s="62"/>
      <c r="U137" s="62"/>
      <c r="V137" s="62"/>
      <c r="W137" s="62"/>
    </row>
    <row r="138" spans="4:23" x14ac:dyDescent="0.25">
      <c r="D138" s="62"/>
      <c r="E138" s="62"/>
      <c r="F138" s="62"/>
      <c r="G138" s="62"/>
      <c r="H138" s="62"/>
      <c r="I138" s="62"/>
      <c r="J138" s="62"/>
      <c r="L138" s="62"/>
      <c r="N138" s="62"/>
      <c r="P138" s="62"/>
      <c r="Q138" s="62"/>
      <c r="R138" s="62"/>
      <c r="S138" s="62"/>
      <c r="T138" s="62"/>
      <c r="U138" s="62"/>
      <c r="V138" s="62"/>
      <c r="W138" s="62"/>
    </row>
    <row r="139" spans="4:23" x14ac:dyDescent="0.25">
      <c r="D139" s="62"/>
      <c r="E139" s="62"/>
      <c r="F139" s="62"/>
      <c r="G139" s="62"/>
      <c r="H139" s="62"/>
      <c r="I139" s="62"/>
      <c r="J139" s="62"/>
      <c r="L139" s="62"/>
      <c r="N139" s="62"/>
      <c r="P139" s="62"/>
      <c r="Q139" s="62"/>
      <c r="R139" s="62"/>
      <c r="S139" s="62"/>
      <c r="T139" s="62"/>
      <c r="U139" s="62"/>
      <c r="V139" s="62"/>
      <c r="W139" s="62"/>
    </row>
    <row r="140" spans="4:23" x14ac:dyDescent="0.25">
      <c r="D140" s="62"/>
      <c r="E140" s="62"/>
      <c r="F140" s="62"/>
      <c r="G140" s="62"/>
      <c r="H140" s="62"/>
      <c r="I140" s="62"/>
      <c r="J140" s="62"/>
      <c r="L140" s="62"/>
      <c r="N140" s="62"/>
      <c r="P140" s="62"/>
      <c r="Q140" s="62"/>
      <c r="R140" s="62"/>
      <c r="S140" s="62"/>
      <c r="T140" s="62"/>
      <c r="U140" s="62"/>
      <c r="V140" s="62"/>
      <c r="W140" s="62"/>
    </row>
    <row r="141" spans="4:23" x14ac:dyDescent="0.25">
      <c r="D141" s="62"/>
      <c r="E141" s="62"/>
      <c r="F141" s="62"/>
      <c r="G141" s="62"/>
      <c r="H141" s="62"/>
      <c r="I141" s="62"/>
      <c r="J141" s="62"/>
      <c r="L141" s="62"/>
      <c r="N141" s="62"/>
      <c r="P141" s="62"/>
      <c r="Q141" s="62"/>
      <c r="R141" s="62"/>
      <c r="S141" s="62"/>
      <c r="T141" s="62"/>
      <c r="U141" s="62"/>
      <c r="V141" s="62"/>
      <c r="W141" s="62"/>
    </row>
    <row r="142" spans="4:23" x14ac:dyDescent="0.25">
      <c r="D142" s="62"/>
      <c r="E142" s="62"/>
      <c r="F142" s="62"/>
      <c r="G142" s="62"/>
      <c r="H142" s="62"/>
      <c r="I142" s="62"/>
      <c r="J142" s="62"/>
      <c r="L142" s="62"/>
      <c r="N142" s="62"/>
      <c r="P142" s="62"/>
      <c r="Q142" s="62"/>
      <c r="R142" s="62"/>
      <c r="S142" s="62"/>
      <c r="T142" s="62"/>
      <c r="U142" s="62"/>
      <c r="V142" s="62"/>
      <c r="W142" s="62"/>
    </row>
    <row r="143" spans="4:23" x14ac:dyDescent="0.25">
      <c r="D143" s="62"/>
      <c r="E143" s="62"/>
      <c r="F143" s="62"/>
      <c r="G143" s="62"/>
      <c r="H143" s="62"/>
      <c r="I143" s="62"/>
      <c r="J143" s="62"/>
      <c r="L143" s="62"/>
      <c r="N143" s="62"/>
      <c r="P143" s="62"/>
      <c r="Q143" s="62"/>
      <c r="R143" s="62"/>
      <c r="S143" s="62"/>
      <c r="T143" s="62"/>
      <c r="U143" s="62"/>
      <c r="V143" s="62"/>
      <c r="W143" s="62"/>
    </row>
    <row r="144" spans="4:23" x14ac:dyDescent="0.25">
      <c r="D144" s="62"/>
      <c r="E144" s="62"/>
      <c r="F144" s="62"/>
      <c r="G144" s="62"/>
      <c r="H144" s="62"/>
      <c r="I144" s="62"/>
      <c r="J144" s="62"/>
      <c r="L144" s="62"/>
      <c r="N144" s="62"/>
      <c r="P144" s="62"/>
      <c r="Q144" s="62"/>
      <c r="R144" s="62"/>
      <c r="S144" s="62"/>
      <c r="T144" s="62"/>
      <c r="U144" s="62"/>
      <c r="V144" s="62"/>
      <c r="W144" s="62"/>
    </row>
    <row r="145" spans="4:23" x14ac:dyDescent="0.25">
      <c r="D145" s="62"/>
      <c r="E145" s="62"/>
      <c r="F145" s="62"/>
      <c r="G145" s="62"/>
      <c r="H145" s="62"/>
      <c r="I145" s="62"/>
      <c r="J145" s="62"/>
      <c r="L145" s="62"/>
      <c r="N145" s="62"/>
      <c r="P145" s="62"/>
      <c r="Q145" s="62"/>
      <c r="R145" s="62"/>
      <c r="S145" s="62"/>
      <c r="T145" s="62"/>
      <c r="U145" s="62"/>
      <c r="V145" s="62"/>
      <c r="W145" s="62"/>
    </row>
    <row r="146" spans="4:23" x14ac:dyDescent="0.25">
      <c r="D146" s="62"/>
      <c r="E146" s="62"/>
      <c r="F146" s="62"/>
      <c r="G146" s="62"/>
      <c r="H146" s="62"/>
      <c r="I146" s="62"/>
      <c r="J146" s="62"/>
      <c r="L146" s="62"/>
      <c r="N146" s="62"/>
      <c r="P146" s="62"/>
      <c r="Q146" s="62"/>
      <c r="R146" s="62"/>
      <c r="S146" s="62"/>
      <c r="T146" s="62"/>
      <c r="U146" s="62"/>
      <c r="V146" s="62"/>
      <c r="W146" s="62"/>
    </row>
    <row r="147" spans="4:23" x14ac:dyDescent="0.25">
      <c r="D147" s="62"/>
      <c r="E147" s="62"/>
      <c r="F147" s="62"/>
      <c r="G147" s="62"/>
      <c r="H147" s="62"/>
      <c r="I147" s="62"/>
      <c r="J147" s="62"/>
      <c r="L147" s="62"/>
      <c r="N147" s="62"/>
      <c r="P147" s="62"/>
      <c r="Q147" s="62"/>
      <c r="R147" s="62"/>
      <c r="S147" s="62"/>
      <c r="T147" s="62"/>
      <c r="U147" s="62"/>
      <c r="V147" s="62"/>
      <c r="W147" s="62"/>
    </row>
    <row r="148" spans="4:23" x14ac:dyDescent="0.25">
      <c r="D148" s="62"/>
      <c r="E148" s="62"/>
      <c r="F148" s="62"/>
      <c r="G148" s="62"/>
      <c r="H148" s="62"/>
      <c r="I148" s="62"/>
      <c r="J148" s="62"/>
      <c r="L148" s="62"/>
      <c r="N148" s="62"/>
      <c r="P148" s="62"/>
      <c r="Q148" s="62"/>
      <c r="R148" s="62"/>
      <c r="S148" s="62"/>
      <c r="T148" s="62"/>
      <c r="U148" s="62"/>
      <c r="V148" s="62"/>
      <c r="W148" s="62"/>
    </row>
    <row r="149" spans="4:23" x14ac:dyDescent="0.25">
      <c r="D149" s="62"/>
      <c r="E149" s="62"/>
      <c r="F149" s="62"/>
      <c r="G149" s="62"/>
      <c r="H149" s="62"/>
      <c r="I149" s="62"/>
      <c r="J149" s="62"/>
      <c r="L149" s="62"/>
      <c r="N149" s="62"/>
      <c r="P149" s="62"/>
      <c r="Q149" s="62"/>
      <c r="R149" s="62"/>
      <c r="S149" s="62"/>
      <c r="T149" s="62"/>
      <c r="U149" s="62"/>
      <c r="V149" s="62"/>
      <c r="W149" s="62"/>
    </row>
    <row r="150" spans="4:23" x14ac:dyDescent="0.25">
      <c r="D150" s="62"/>
      <c r="E150" s="62"/>
      <c r="F150" s="62"/>
      <c r="G150" s="62"/>
      <c r="H150" s="62"/>
      <c r="I150" s="62"/>
      <c r="J150" s="62"/>
      <c r="L150" s="62"/>
      <c r="N150" s="62"/>
      <c r="P150" s="62"/>
      <c r="Q150" s="62"/>
      <c r="R150" s="62"/>
      <c r="S150" s="62"/>
      <c r="T150" s="62"/>
      <c r="U150" s="62"/>
      <c r="V150" s="62"/>
      <c r="W150" s="62"/>
    </row>
    <row r="151" spans="4:23" x14ac:dyDescent="0.25">
      <c r="D151" s="62"/>
      <c r="E151" s="62"/>
      <c r="F151" s="62"/>
      <c r="G151" s="62"/>
      <c r="H151" s="62"/>
      <c r="I151" s="62"/>
      <c r="J151" s="62"/>
      <c r="L151" s="62"/>
      <c r="N151" s="62"/>
      <c r="P151" s="62"/>
      <c r="Q151" s="62"/>
      <c r="R151" s="62"/>
      <c r="S151" s="62"/>
      <c r="T151" s="62"/>
      <c r="U151" s="62"/>
      <c r="V151" s="62"/>
      <c r="W151" s="62"/>
    </row>
    <row r="152" spans="4:23" x14ac:dyDescent="0.25">
      <c r="D152" s="62"/>
      <c r="E152" s="62"/>
      <c r="F152" s="62"/>
      <c r="G152" s="62"/>
      <c r="H152" s="62"/>
      <c r="I152" s="62"/>
      <c r="J152" s="62"/>
      <c r="L152" s="62"/>
      <c r="N152" s="62"/>
      <c r="P152" s="62"/>
      <c r="Q152" s="62"/>
      <c r="R152" s="62"/>
      <c r="S152" s="62"/>
      <c r="T152" s="62"/>
      <c r="U152" s="62"/>
      <c r="V152" s="62"/>
      <c r="W152" s="62"/>
    </row>
    <row r="153" spans="4:23" x14ac:dyDescent="0.25">
      <c r="D153" s="62"/>
      <c r="E153" s="62"/>
      <c r="F153" s="62"/>
      <c r="G153" s="62"/>
      <c r="H153" s="62"/>
      <c r="I153" s="62"/>
      <c r="J153" s="62"/>
      <c r="L153" s="62"/>
      <c r="N153" s="62"/>
      <c r="P153" s="62"/>
      <c r="Q153" s="62"/>
      <c r="R153" s="62"/>
      <c r="S153" s="62"/>
      <c r="T153" s="62"/>
      <c r="U153" s="62"/>
      <c r="V153" s="62"/>
      <c r="W153" s="62"/>
    </row>
    <row r="154" spans="4:23" x14ac:dyDescent="0.25">
      <c r="D154" s="62"/>
      <c r="E154" s="62"/>
      <c r="F154" s="62"/>
      <c r="G154" s="62"/>
      <c r="H154" s="62"/>
      <c r="I154" s="62"/>
      <c r="J154" s="62"/>
      <c r="L154" s="62"/>
      <c r="N154" s="62"/>
      <c r="P154" s="62"/>
      <c r="Q154" s="62"/>
      <c r="R154" s="62"/>
      <c r="S154" s="62"/>
      <c r="T154" s="62"/>
      <c r="U154" s="62"/>
      <c r="V154" s="62"/>
      <c r="W154" s="62"/>
    </row>
    <row r="155" spans="4:23" x14ac:dyDescent="0.25">
      <c r="D155" s="62"/>
      <c r="E155" s="62"/>
      <c r="F155" s="62"/>
      <c r="G155" s="62"/>
      <c r="H155" s="62"/>
      <c r="I155" s="62"/>
      <c r="J155" s="62"/>
      <c r="L155" s="62"/>
      <c r="N155" s="62"/>
      <c r="P155" s="62"/>
      <c r="Q155" s="62"/>
      <c r="R155" s="62"/>
      <c r="S155" s="62"/>
      <c r="T155" s="62"/>
      <c r="U155" s="62"/>
      <c r="V155" s="62"/>
      <c r="W155" s="62"/>
    </row>
    <row r="156" spans="4:23" x14ac:dyDescent="0.25">
      <c r="D156" s="62"/>
      <c r="E156" s="62"/>
      <c r="F156" s="62"/>
      <c r="G156" s="62"/>
      <c r="H156" s="62"/>
      <c r="I156" s="62"/>
      <c r="J156" s="62"/>
      <c r="L156" s="62"/>
      <c r="N156" s="62"/>
      <c r="P156" s="62"/>
      <c r="Q156" s="62"/>
      <c r="R156" s="62"/>
      <c r="S156" s="62"/>
      <c r="T156" s="62"/>
      <c r="U156" s="62"/>
      <c r="V156" s="62"/>
      <c r="W156" s="62"/>
    </row>
    <row r="157" spans="4:23" x14ac:dyDescent="0.25">
      <c r="D157" s="62"/>
      <c r="E157" s="62"/>
      <c r="F157" s="62"/>
      <c r="G157" s="62"/>
      <c r="H157" s="62"/>
      <c r="I157" s="62"/>
      <c r="J157" s="62"/>
      <c r="L157" s="62"/>
      <c r="N157" s="62"/>
      <c r="P157" s="62"/>
      <c r="Q157" s="62"/>
      <c r="R157" s="62"/>
      <c r="S157" s="62"/>
      <c r="T157" s="62"/>
      <c r="U157" s="62"/>
      <c r="V157" s="62"/>
      <c r="W157" s="62"/>
    </row>
    <row r="158" spans="4:23" x14ac:dyDescent="0.25">
      <c r="D158" s="62"/>
      <c r="E158" s="62"/>
      <c r="F158" s="62"/>
      <c r="G158" s="62"/>
      <c r="H158" s="62"/>
      <c r="I158" s="62"/>
      <c r="J158" s="62"/>
      <c r="L158" s="62"/>
      <c r="N158" s="62"/>
      <c r="P158" s="62"/>
      <c r="Q158" s="62"/>
      <c r="R158" s="62"/>
      <c r="S158" s="62"/>
      <c r="T158" s="62"/>
      <c r="U158" s="62"/>
      <c r="V158" s="62"/>
      <c r="W158" s="62"/>
    </row>
    <row r="159" spans="4:23" x14ac:dyDescent="0.25">
      <c r="D159" s="62"/>
      <c r="E159" s="62"/>
      <c r="F159" s="62"/>
      <c r="G159" s="62"/>
      <c r="H159" s="62"/>
      <c r="I159" s="62"/>
      <c r="J159" s="62"/>
      <c r="L159" s="62"/>
      <c r="N159" s="62"/>
      <c r="P159" s="62"/>
      <c r="Q159" s="62"/>
      <c r="R159" s="62"/>
      <c r="S159" s="62"/>
      <c r="T159" s="62"/>
      <c r="U159" s="62"/>
      <c r="V159" s="62"/>
      <c r="W159" s="62"/>
    </row>
    <row r="160" spans="4:23" x14ac:dyDescent="0.25">
      <c r="D160" s="62"/>
      <c r="E160" s="62"/>
      <c r="F160" s="62"/>
      <c r="G160" s="62"/>
      <c r="H160" s="62"/>
      <c r="I160" s="62"/>
      <c r="J160" s="62"/>
      <c r="L160" s="62"/>
      <c r="N160" s="62"/>
      <c r="P160" s="62"/>
      <c r="Q160" s="62"/>
      <c r="R160" s="62"/>
      <c r="S160" s="62"/>
      <c r="T160" s="62"/>
      <c r="U160" s="62"/>
      <c r="V160" s="62"/>
      <c r="W160" s="62"/>
    </row>
    <row r="161" spans="4:23" x14ac:dyDescent="0.25">
      <c r="D161" s="62"/>
      <c r="E161" s="62"/>
      <c r="F161" s="62"/>
      <c r="G161" s="62"/>
      <c r="H161" s="62"/>
      <c r="I161" s="62"/>
      <c r="J161" s="62"/>
      <c r="L161" s="62"/>
      <c r="N161" s="62"/>
      <c r="P161" s="62"/>
      <c r="Q161" s="62"/>
      <c r="R161" s="62"/>
      <c r="S161" s="62"/>
      <c r="T161" s="62"/>
      <c r="U161" s="62"/>
      <c r="V161" s="62"/>
      <c r="W161" s="62"/>
    </row>
    <row r="162" spans="4:23" x14ac:dyDescent="0.25">
      <c r="D162" s="62"/>
      <c r="E162" s="62"/>
      <c r="F162" s="62"/>
      <c r="G162" s="62"/>
      <c r="H162" s="62"/>
      <c r="I162" s="62"/>
      <c r="J162" s="62"/>
      <c r="L162" s="62"/>
      <c r="N162" s="62"/>
      <c r="P162" s="62"/>
      <c r="Q162" s="62"/>
      <c r="R162" s="62"/>
      <c r="S162" s="62"/>
      <c r="T162" s="62"/>
      <c r="U162" s="62"/>
      <c r="V162" s="62"/>
      <c r="W162" s="62"/>
    </row>
    <row r="163" spans="4:23" x14ac:dyDescent="0.25">
      <c r="D163" s="62"/>
      <c r="E163" s="62"/>
      <c r="F163" s="62"/>
      <c r="G163" s="62"/>
      <c r="H163" s="62"/>
      <c r="I163" s="62"/>
      <c r="J163" s="62"/>
      <c r="L163" s="62"/>
      <c r="N163" s="62"/>
      <c r="P163" s="62"/>
      <c r="Q163" s="62"/>
      <c r="R163" s="62"/>
      <c r="S163" s="62"/>
      <c r="T163" s="62"/>
      <c r="U163" s="62"/>
      <c r="V163" s="62"/>
      <c r="W163" s="62"/>
    </row>
    <row r="164" spans="4:23" x14ac:dyDescent="0.25">
      <c r="D164" s="62"/>
      <c r="E164" s="62"/>
      <c r="F164" s="62"/>
      <c r="G164" s="62"/>
      <c r="H164" s="62"/>
      <c r="I164" s="62"/>
      <c r="J164" s="62"/>
      <c r="L164" s="62"/>
      <c r="N164" s="62"/>
      <c r="P164" s="62"/>
      <c r="Q164" s="62"/>
      <c r="R164" s="62"/>
      <c r="S164" s="62"/>
      <c r="T164" s="62"/>
      <c r="U164" s="62"/>
      <c r="V164" s="62"/>
      <c r="W164" s="62"/>
    </row>
    <row r="165" spans="4:23" x14ac:dyDescent="0.25">
      <c r="D165" s="62"/>
      <c r="E165" s="62"/>
      <c r="F165" s="62"/>
      <c r="G165" s="62"/>
      <c r="H165" s="62"/>
      <c r="I165" s="62"/>
      <c r="J165" s="62"/>
      <c r="L165" s="62"/>
      <c r="N165" s="62"/>
      <c r="P165" s="62"/>
      <c r="Q165" s="62"/>
      <c r="R165" s="62"/>
      <c r="S165" s="62"/>
      <c r="T165" s="62"/>
      <c r="U165" s="62"/>
      <c r="V165" s="62"/>
      <c r="W165" s="62"/>
    </row>
    <row r="166" spans="4:23" x14ac:dyDescent="0.25">
      <c r="D166" s="62"/>
      <c r="E166" s="62"/>
      <c r="F166" s="62"/>
      <c r="G166" s="62"/>
      <c r="H166" s="62"/>
      <c r="I166" s="62"/>
      <c r="J166" s="62"/>
      <c r="L166" s="62"/>
      <c r="N166" s="62"/>
      <c r="P166" s="62"/>
      <c r="Q166" s="62"/>
      <c r="R166" s="62"/>
      <c r="S166" s="62"/>
      <c r="T166" s="62"/>
      <c r="U166" s="62"/>
      <c r="V166" s="62"/>
      <c r="W166" s="62"/>
    </row>
    <row r="167" spans="4:23" x14ac:dyDescent="0.25">
      <c r="D167" s="62"/>
      <c r="E167" s="62"/>
      <c r="F167" s="62"/>
      <c r="G167" s="62"/>
      <c r="H167" s="62"/>
      <c r="I167" s="62"/>
      <c r="J167" s="62"/>
      <c r="L167" s="62"/>
      <c r="N167" s="62"/>
      <c r="P167" s="62"/>
      <c r="Q167" s="62"/>
      <c r="R167" s="62"/>
      <c r="S167" s="62"/>
      <c r="T167" s="62"/>
      <c r="U167" s="62"/>
      <c r="V167" s="62"/>
      <c r="W167" s="62"/>
    </row>
    <row r="168" spans="4:23" x14ac:dyDescent="0.25">
      <c r="D168" s="62"/>
      <c r="E168" s="62"/>
      <c r="F168" s="62"/>
      <c r="G168" s="62"/>
      <c r="H168" s="62"/>
      <c r="I168" s="62"/>
      <c r="J168" s="62"/>
      <c r="L168" s="62"/>
      <c r="N168" s="62"/>
      <c r="P168" s="62"/>
      <c r="Q168" s="62"/>
      <c r="R168" s="62"/>
      <c r="S168" s="62"/>
      <c r="T168" s="62"/>
      <c r="U168" s="62"/>
      <c r="V168" s="62"/>
      <c r="W168" s="62"/>
    </row>
    <row r="169" spans="4:23" x14ac:dyDescent="0.25">
      <c r="D169" s="62"/>
      <c r="E169" s="62"/>
      <c r="F169" s="62"/>
      <c r="G169" s="62"/>
      <c r="H169" s="62"/>
      <c r="I169" s="62"/>
      <c r="J169" s="62"/>
      <c r="L169" s="62"/>
      <c r="N169" s="62"/>
      <c r="P169" s="62"/>
      <c r="Q169" s="62"/>
      <c r="R169" s="62"/>
      <c r="S169" s="62"/>
      <c r="T169" s="62"/>
      <c r="U169" s="62"/>
      <c r="V169" s="62"/>
      <c r="W169" s="62"/>
    </row>
    <row r="170" spans="4:23" x14ac:dyDescent="0.25">
      <c r="D170" s="62"/>
      <c r="E170" s="62"/>
      <c r="F170" s="62"/>
      <c r="G170" s="62"/>
      <c r="H170" s="62"/>
      <c r="I170" s="62"/>
      <c r="J170" s="62"/>
      <c r="L170" s="62"/>
      <c r="N170" s="62"/>
      <c r="P170" s="62"/>
      <c r="Q170" s="62"/>
      <c r="R170" s="62"/>
      <c r="S170" s="62"/>
      <c r="T170" s="62"/>
      <c r="U170" s="62"/>
      <c r="V170" s="62"/>
      <c r="W170" s="62"/>
    </row>
    <row r="171" spans="4:23" x14ac:dyDescent="0.25">
      <c r="D171" s="62"/>
      <c r="E171" s="62"/>
      <c r="F171" s="62"/>
      <c r="G171" s="62"/>
      <c r="H171" s="62"/>
      <c r="I171" s="62"/>
      <c r="J171" s="62"/>
      <c r="L171" s="62"/>
      <c r="N171" s="62"/>
      <c r="P171" s="62"/>
      <c r="Q171" s="62"/>
      <c r="R171" s="62"/>
      <c r="S171" s="62"/>
      <c r="T171" s="62"/>
      <c r="U171" s="62"/>
      <c r="V171" s="62"/>
      <c r="W171" s="62"/>
    </row>
    <row r="172" spans="4:23" x14ac:dyDescent="0.25">
      <c r="D172" s="62"/>
      <c r="E172" s="62"/>
      <c r="F172" s="62"/>
      <c r="G172" s="62"/>
      <c r="H172" s="62"/>
      <c r="I172" s="62"/>
      <c r="J172" s="62"/>
      <c r="L172" s="62"/>
      <c r="N172" s="62"/>
      <c r="P172" s="62"/>
      <c r="Q172" s="62"/>
      <c r="R172" s="62"/>
      <c r="S172" s="62"/>
      <c r="T172" s="62"/>
      <c r="U172" s="62"/>
      <c r="V172" s="62"/>
      <c r="W172" s="62"/>
    </row>
    <row r="173" spans="4:23" x14ac:dyDescent="0.25">
      <c r="D173" s="62"/>
      <c r="E173" s="62"/>
      <c r="F173" s="62"/>
      <c r="G173" s="62"/>
      <c r="H173" s="62"/>
      <c r="I173" s="62"/>
      <c r="J173" s="62"/>
      <c r="L173" s="62"/>
      <c r="N173" s="62"/>
      <c r="P173" s="62"/>
      <c r="Q173" s="62"/>
      <c r="R173" s="62"/>
      <c r="S173" s="62"/>
      <c r="T173" s="62"/>
      <c r="U173" s="62"/>
      <c r="V173" s="62"/>
      <c r="W173" s="62"/>
    </row>
    <row r="174" spans="4:23" x14ac:dyDescent="0.25">
      <c r="D174" s="62"/>
      <c r="E174" s="62"/>
      <c r="F174" s="62"/>
      <c r="G174" s="62"/>
      <c r="H174" s="62"/>
      <c r="I174" s="62"/>
      <c r="J174" s="62"/>
      <c r="L174" s="62"/>
      <c r="N174" s="62"/>
      <c r="P174" s="62"/>
      <c r="Q174" s="62"/>
      <c r="R174" s="62"/>
      <c r="S174" s="62"/>
      <c r="T174" s="62"/>
      <c r="U174" s="62"/>
      <c r="V174" s="62"/>
      <c r="W174" s="62"/>
    </row>
    <row r="175" spans="4:23" x14ac:dyDescent="0.25">
      <c r="D175" s="62"/>
      <c r="E175" s="62"/>
      <c r="F175" s="62"/>
      <c r="G175" s="62"/>
      <c r="H175" s="62"/>
      <c r="I175" s="62"/>
      <c r="J175" s="62"/>
      <c r="L175" s="62"/>
      <c r="N175" s="62"/>
      <c r="P175" s="62"/>
      <c r="Q175" s="62"/>
      <c r="R175" s="62"/>
      <c r="S175" s="62"/>
      <c r="T175" s="62"/>
      <c r="U175" s="62"/>
      <c r="V175" s="62"/>
      <c r="W175" s="62"/>
    </row>
    <row r="176" spans="4:23" x14ac:dyDescent="0.25">
      <c r="D176" s="62"/>
      <c r="E176" s="62"/>
      <c r="F176" s="62"/>
      <c r="G176" s="62"/>
      <c r="H176" s="62"/>
      <c r="I176" s="62"/>
      <c r="J176" s="62"/>
      <c r="L176" s="62"/>
      <c r="N176" s="62"/>
      <c r="P176" s="62"/>
      <c r="Q176" s="62"/>
      <c r="R176" s="62"/>
      <c r="S176" s="62"/>
      <c r="T176" s="62"/>
      <c r="U176" s="62"/>
      <c r="V176" s="62"/>
      <c r="W176" s="62"/>
    </row>
    <row r="177" spans="4:23" x14ac:dyDescent="0.25">
      <c r="D177" s="62"/>
      <c r="E177" s="62"/>
      <c r="F177" s="62"/>
      <c r="G177" s="62"/>
      <c r="H177" s="62"/>
      <c r="I177" s="62"/>
      <c r="J177" s="62"/>
      <c r="L177" s="62"/>
      <c r="N177" s="62"/>
      <c r="P177" s="62"/>
      <c r="Q177" s="62"/>
      <c r="R177" s="62"/>
      <c r="S177" s="62"/>
      <c r="T177" s="62"/>
      <c r="U177" s="62"/>
      <c r="V177" s="62"/>
      <c r="W177" s="62"/>
    </row>
    <row r="178" spans="4:23" x14ac:dyDescent="0.25">
      <c r="D178" s="62"/>
      <c r="E178" s="62"/>
      <c r="F178" s="62"/>
      <c r="G178" s="62"/>
      <c r="H178" s="62"/>
      <c r="I178" s="62"/>
      <c r="J178" s="62"/>
      <c r="L178" s="62"/>
      <c r="N178" s="62"/>
      <c r="P178" s="62"/>
      <c r="Q178" s="62"/>
      <c r="R178" s="62"/>
      <c r="S178" s="62"/>
      <c r="T178" s="62"/>
      <c r="U178" s="62"/>
      <c r="V178" s="62"/>
      <c r="W178" s="62"/>
    </row>
    <row r="179" spans="4:23" x14ac:dyDescent="0.25">
      <c r="D179" s="62"/>
      <c r="E179" s="62"/>
      <c r="F179" s="62"/>
      <c r="G179" s="62"/>
      <c r="H179" s="62"/>
      <c r="I179" s="62"/>
      <c r="J179" s="62"/>
      <c r="L179" s="62"/>
      <c r="N179" s="62"/>
      <c r="P179" s="62"/>
      <c r="Q179" s="62"/>
      <c r="R179" s="62"/>
      <c r="S179" s="62"/>
      <c r="T179" s="62"/>
      <c r="U179" s="62"/>
      <c r="V179" s="62"/>
      <c r="W179" s="62"/>
    </row>
    <row r="180" spans="4:23" x14ac:dyDescent="0.25">
      <c r="D180" s="62"/>
      <c r="E180" s="62"/>
      <c r="F180" s="62"/>
      <c r="G180" s="62"/>
      <c r="H180" s="62"/>
      <c r="I180" s="62"/>
      <c r="J180" s="62"/>
      <c r="L180" s="62"/>
      <c r="N180" s="62"/>
      <c r="P180" s="62"/>
      <c r="Q180" s="62"/>
      <c r="R180" s="62"/>
      <c r="S180" s="62"/>
      <c r="T180" s="62"/>
      <c r="U180" s="62"/>
      <c r="V180" s="62"/>
      <c r="W180" s="62"/>
    </row>
    <row r="181" spans="4:23" x14ac:dyDescent="0.25">
      <c r="D181" s="62"/>
      <c r="E181" s="62"/>
      <c r="F181" s="62"/>
      <c r="G181" s="62"/>
      <c r="H181" s="62"/>
      <c r="I181" s="62"/>
      <c r="J181" s="62"/>
      <c r="L181" s="62"/>
      <c r="N181" s="62"/>
      <c r="P181" s="62"/>
      <c r="Q181" s="62"/>
      <c r="R181" s="62"/>
      <c r="S181" s="62"/>
      <c r="T181" s="62"/>
      <c r="U181" s="62"/>
      <c r="V181" s="62"/>
      <c r="W181" s="62"/>
    </row>
    <row r="182" spans="4:23" x14ac:dyDescent="0.25">
      <c r="D182" s="62"/>
      <c r="E182" s="62"/>
      <c r="F182" s="62"/>
      <c r="G182" s="62"/>
      <c r="H182" s="62"/>
      <c r="I182" s="62"/>
      <c r="J182" s="62"/>
      <c r="L182" s="62"/>
      <c r="N182" s="62"/>
      <c r="P182" s="62"/>
      <c r="Q182" s="62"/>
      <c r="R182" s="62"/>
      <c r="S182" s="62"/>
      <c r="T182" s="62"/>
      <c r="U182" s="62"/>
      <c r="V182" s="62"/>
      <c r="W182" s="62"/>
    </row>
    <row r="183" spans="4:23" x14ac:dyDescent="0.25">
      <c r="D183" s="62"/>
      <c r="E183" s="62"/>
      <c r="F183" s="62"/>
      <c r="G183" s="62"/>
      <c r="H183" s="62"/>
      <c r="I183" s="62"/>
      <c r="J183" s="62"/>
      <c r="L183" s="62"/>
      <c r="N183" s="62"/>
      <c r="P183" s="62"/>
      <c r="Q183" s="62"/>
      <c r="R183" s="62"/>
      <c r="S183" s="62"/>
      <c r="T183" s="62"/>
      <c r="U183" s="62"/>
      <c r="V183" s="62"/>
      <c r="W183" s="62"/>
    </row>
    <row r="184" spans="4:23" x14ac:dyDescent="0.25">
      <c r="D184" s="62"/>
      <c r="E184" s="62"/>
      <c r="F184" s="62"/>
      <c r="G184" s="62"/>
      <c r="H184" s="62"/>
      <c r="I184" s="62"/>
      <c r="J184" s="62"/>
      <c r="L184" s="62"/>
      <c r="N184" s="62"/>
      <c r="P184" s="62"/>
      <c r="Q184" s="62"/>
      <c r="R184" s="62"/>
      <c r="S184" s="62"/>
      <c r="T184" s="62"/>
      <c r="U184" s="62"/>
      <c r="V184" s="62"/>
      <c r="W184" s="62"/>
    </row>
    <row r="185" spans="4:23" x14ac:dyDescent="0.25">
      <c r="D185" s="62"/>
      <c r="E185" s="62"/>
      <c r="F185" s="62"/>
      <c r="G185" s="62"/>
      <c r="H185" s="62"/>
      <c r="I185" s="62"/>
      <c r="J185" s="62"/>
      <c r="L185" s="62"/>
      <c r="N185" s="62"/>
      <c r="P185" s="62"/>
      <c r="Q185" s="62"/>
      <c r="R185" s="62"/>
      <c r="S185" s="62"/>
      <c r="T185" s="62"/>
      <c r="U185" s="62"/>
      <c r="V185" s="62"/>
      <c r="W185" s="62"/>
    </row>
    <row r="186" spans="4:23" x14ac:dyDescent="0.25">
      <c r="D186" s="62"/>
      <c r="E186" s="62"/>
      <c r="F186" s="62"/>
      <c r="G186" s="62"/>
      <c r="H186" s="62"/>
      <c r="I186" s="62"/>
      <c r="J186" s="62"/>
      <c r="L186" s="62"/>
      <c r="N186" s="62"/>
      <c r="P186" s="62"/>
      <c r="Q186" s="62"/>
      <c r="R186" s="62"/>
      <c r="S186" s="62"/>
      <c r="T186" s="62"/>
      <c r="U186" s="62"/>
      <c r="V186" s="62"/>
      <c r="W186" s="62"/>
    </row>
    <row r="187" spans="4:23" x14ac:dyDescent="0.25">
      <c r="D187" s="62"/>
      <c r="E187" s="62"/>
      <c r="F187" s="62"/>
      <c r="G187" s="62"/>
      <c r="H187" s="62"/>
      <c r="I187" s="62"/>
      <c r="J187" s="62"/>
      <c r="L187" s="62"/>
      <c r="N187" s="62"/>
      <c r="P187" s="62"/>
      <c r="Q187" s="62"/>
      <c r="R187" s="62"/>
      <c r="S187" s="62"/>
      <c r="T187" s="62"/>
      <c r="U187" s="62"/>
      <c r="V187" s="62"/>
      <c r="W187" s="62"/>
    </row>
    <row r="188" spans="4:23" x14ac:dyDescent="0.25">
      <c r="D188" s="62"/>
      <c r="E188" s="62"/>
      <c r="F188" s="62"/>
      <c r="G188" s="62"/>
      <c r="H188" s="62"/>
      <c r="I188" s="62"/>
      <c r="J188" s="62"/>
      <c r="L188" s="62"/>
      <c r="N188" s="62"/>
      <c r="P188" s="62"/>
      <c r="Q188" s="62"/>
      <c r="R188" s="62"/>
      <c r="S188" s="62"/>
      <c r="T188" s="62"/>
      <c r="U188" s="62"/>
      <c r="V188" s="62"/>
      <c r="W188" s="62"/>
    </row>
    <row r="189" spans="4:23" x14ac:dyDescent="0.25">
      <c r="D189" s="62"/>
      <c r="E189" s="62"/>
      <c r="F189" s="62"/>
      <c r="G189" s="62"/>
      <c r="H189" s="62"/>
      <c r="I189" s="62"/>
      <c r="J189" s="62"/>
      <c r="L189" s="62"/>
      <c r="N189" s="62"/>
      <c r="P189" s="62"/>
      <c r="Q189" s="62"/>
      <c r="R189" s="62"/>
      <c r="S189" s="62"/>
      <c r="T189" s="62"/>
      <c r="U189" s="62"/>
      <c r="V189" s="62"/>
      <c r="W189" s="62"/>
    </row>
    <row r="190" spans="4:23" x14ac:dyDescent="0.25">
      <c r="D190" s="62"/>
      <c r="E190" s="62"/>
      <c r="F190" s="62"/>
      <c r="G190" s="62"/>
      <c r="H190" s="62"/>
      <c r="I190" s="62"/>
      <c r="J190" s="62"/>
      <c r="L190" s="62"/>
      <c r="N190" s="62"/>
      <c r="P190" s="62"/>
      <c r="Q190" s="62"/>
      <c r="R190" s="62"/>
      <c r="S190" s="62"/>
      <c r="T190" s="62"/>
      <c r="U190" s="62"/>
      <c r="V190" s="62"/>
      <c r="W190" s="62"/>
    </row>
    <row r="191" spans="4:23" x14ac:dyDescent="0.25">
      <c r="D191" s="62"/>
      <c r="E191" s="62"/>
      <c r="F191" s="62"/>
      <c r="G191" s="62"/>
      <c r="H191" s="62"/>
      <c r="I191" s="62"/>
      <c r="J191" s="62"/>
      <c r="L191" s="62"/>
      <c r="N191" s="62"/>
      <c r="P191" s="62"/>
      <c r="Q191" s="62"/>
      <c r="R191" s="62"/>
      <c r="S191" s="62"/>
      <c r="T191" s="62"/>
      <c r="U191" s="62"/>
      <c r="V191" s="62"/>
      <c r="W191" s="62"/>
    </row>
    <row r="192" spans="4:23" x14ac:dyDescent="0.25">
      <c r="D192" s="62"/>
      <c r="E192" s="62"/>
      <c r="F192" s="62"/>
      <c r="G192" s="62"/>
      <c r="H192" s="62"/>
      <c r="I192" s="62"/>
      <c r="J192" s="62"/>
      <c r="L192" s="62"/>
      <c r="N192" s="62"/>
      <c r="P192" s="62"/>
      <c r="Q192" s="62"/>
      <c r="R192" s="62"/>
      <c r="S192" s="62"/>
      <c r="T192" s="62"/>
      <c r="U192" s="62"/>
      <c r="V192" s="62"/>
      <c r="W192" s="62"/>
    </row>
    <row r="193" spans="4:23" x14ac:dyDescent="0.25">
      <c r="D193" s="62"/>
      <c r="E193" s="62"/>
      <c r="F193" s="62"/>
      <c r="G193" s="62"/>
      <c r="H193" s="62"/>
      <c r="I193" s="62"/>
      <c r="J193" s="62"/>
      <c r="L193" s="62"/>
      <c r="N193" s="62"/>
      <c r="P193" s="62"/>
      <c r="Q193" s="62"/>
      <c r="R193" s="62"/>
      <c r="S193" s="62"/>
      <c r="T193" s="62"/>
      <c r="U193" s="62"/>
      <c r="V193" s="62"/>
      <c r="W193" s="62"/>
    </row>
    <row r="194" spans="4:23" x14ac:dyDescent="0.25">
      <c r="D194" s="62"/>
      <c r="E194" s="62"/>
      <c r="F194" s="62"/>
      <c r="G194" s="62"/>
      <c r="H194" s="62"/>
      <c r="I194" s="62"/>
      <c r="J194" s="62"/>
      <c r="L194" s="62"/>
      <c r="N194" s="62"/>
      <c r="P194" s="62"/>
      <c r="Q194" s="62"/>
      <c r="R194" s="62"/>
      <c r="S194" s="62"/>
      <c r="T194" s="62"/>
      <c r="U194" s="62"/>
      <c r="V194" s="62"/>
      <c r="W194" s="62"/>
    </row>
    <row r="195" spans="4:23" x14ac:dyDescent="0.25">
      <c r="D195" s="62"/>
      <c r="E195" s="62"/>
      <c r="F195" s="62"/>
      <c r="G195" s="62"/>
      <c r="H195" s="62"/>
      <c r="I195" s="62"/>
      <c r="J195" s="62"/>
      <c r="L195" s="62"/>
      <c r="N195" s="62"/>
      <c r="P195" s="62"/>
      <c r="Q195" s="62"/>
      <c r="R195" s="62"/>
      <c r="S195" s="62"/>
      <c r="T195" s="62"/>
      <c r="U195" s="62"/>
      <c r="V195" s="62"/>
      <c r="W195" s="62"/>
    </row>
    <row r="196" spans="4:23" x14ac:dyDescent="0.25">
      <c r="D196" s="62"/>
      <c r="E196" s="62"/>
      <c r="F196" s="62"/>
      <c r="G196" s="62"/>
      <c r="H196" s="62"/>
      <c r="I196" s="62"/>
      <c r="J196" s="62"/>
      <c r="L196" s="62"/>
      <c r="N196" s="62"/>
      <c r="P196" s="62"/>
      <c r="Q196" s="62"/>
      <c r="R196" s="62"/>
      <c r="S196" s="62"/>
      <c r="T196" s="62"/>
      <c r="U196" s="62"/>
      <c r="V196" s="62"/>
      <c r="W196" s="62"/>
    </row>
    <row r="197" spans="4:23" x14ac:dyDescent="0.25">
      <c r="D197" s="62"/>
      <c r="E197" s="62"/>
      <c r="F197" s="62"/>
      <c r="G197" s="62"/>
      <c r="H197" s="62"/>
      <c r="I197" s="62"/>
      <c r="J197" s="62"/>
      <c r="L197" s="62"/>
      <c r="N197" s="62"/>
      <c r="P197" s="62"/>
      <c r="Q197" s="62"/>
      <c r="R197" s="62"/>
      <c r="S197" s="62"/>
      <c r="T197" s="62"/>
      <c r="U197" s="62"/>
      <c r="V197" s="62"/>
      <c r="W197" s="62"/>
    </row>
    <row r="198" spans="4:23" x14ac:dyDescent="0.25">
      <c r="D198" s="62"/>
      <c r="E198" s="62"/>
      <c r="F198" s="62"/>
      <c r="G198" s="62"/>
      <c r="H198" s="62"/>
      <c r="I198" s="62"/>
      <c r="J198" s="62"/>
      <c r="L198" s="62"/>
      <c r="N198" s="62"/>
      <c r="P198" s="62"/>
      <c r="Q198" s="62"/>
      <c r="R198" s="62"/>
      <c r="S198" s="62"/>
      <c r="T198" s="62"/>
      <c r="U198" s="62"/>
      <c r="V198" s="62"/>
      <c r="W198" s="62"/>
    </row>
    <row r="199" spans="4:23" x14ac:dyDescent="0.25">
      <c r="D199" s="62"/>
      <c r="E199" s="62"/>
      <c r="F199" s="62"/>
      <c r="G199" s="62"/>
      <c r="H199" s="62"/>
      <c r="I199" s="62"/>
      <c r="J199" s="62"/>
      <c r="L199" s="62"/>
      <c r="N199" s="62"/>
      <c r="P199" s="62"/>
      <c r="Q199" s="62"/>
      <c r="R199" s="62"/>
      <c r="S199" s="62"/>
      <c r="T199" s="62"/>
      <c r="U199" s="62"/>
      <c r="V199" s="62"/>
      <c r="W199" s="62"/>
    </row>
    <row r="200" spans="4:23" x14ac:dyDescent="0.25">
      <c r="D200" s="62"/>
      <c r="E200" s="62"/>
      <c r="F200" s="62"/>
      <c r="G200" s="62"/>
      <c r="H200" s="62"/>
      <c r="I200" s="62"/>
      <c r="J200" s="62"/>
      <c r="L200" s="62"/>
      <c r="N200" s="62"/>
      <c r="P200" s="62"/>
      <c r="Q200" s="62"/>
      <c r="R200" s="62"/>
      <c r="S200" s="62"/>
      <c r="T200" s="62"/>
      <c r="U200" s="62"/>
      <c r="V200" s="62"/>
      <c r="W200" s="62"/>
    </row>
    <row r="201" spans="4:23" x14ac:dyDescent="0.25">
      <c r="D201" s="62"/>
      <c r="E201" s="62"/>
      <c r="F201" s="62"/>
      <c r="G201" s="62"/>
      <c r="H201" s="62"/>
      <c r="I201" s="62"/>
      <c r="J201" s="62"/>
      <c r="L201" s="62"/>
      <c r="N201" s="62"/>
      <c r="P201" s="62"/>
      <c r="Q201" s="62"/>
      <c r="R201" s="62"/>
      <c r="S201" s="62"/>
      <c r="T201" s="62"/>
      <c r="U201" s="62"/>
      <c r="V201" s="62"/>
      <c r="W201" s="62"/>
    </row>
    <row r="202" spans="4:23" x14ac:dyDescent="0.25">
      <c r="D202" s="62"/>
      <c r="E202" s="62"/>
      <c r="F202" s="62"/>
      <c r="G202" s="62"/>
      <c r="H202" s="62"/>
      <c r="I202" s="62"/>
      <c r="J202" s="62"/>
      <c r="L202" s="62"/>
      <c r="N202" s="62"/>
      <c r="P202" s="62"/>
      <c r="Q202" s="62"/>
      <c r="R202" s="62"/>
      <c r="S202" s="62"/>
      <c r="T202" s="62"/>
      <c r="U202" s="62"/>
      <c r="V202" s="62"/>
      <c r="W202" s="62"/>
    </row>
    <row r="203" spans="4:23" x14ac:dyDescent="0.25">
      <c r="D203" s="62"/>
      <c r="E203" s="62"/>
      <c r="F203" s="62"/>
      <c r="G203" s="62"/>
      <c r="H203" s="62"/>
      <c r="I203" s="62"/>
      <c r="J203" s="62"/>
      <c r="L203" s="62"/>
      <c r="N203" s="62"/>
      <c r="P203" s="62"/>
      <c r="Q203" s="62"/>
      <c r="R203" s="62"/>
      <c r="S203" s="62"/>
      <c r="T203" s="62"/>
      <c r="U203" s="62"/>
      <c r="V203" s="62"/>
      <c r="W203" s="62"/>
    </row>
    <row r="204" spans="4:23" x14ac:dyDescent="0.25">
      <c r="D204" s="62"/>
      <c r="E204" s="62"/>
      <c r="F204" s="62"/>
      <c r="G204" s="62"/>
      <c r="H204" s="62"/>
      <c r="I204" s="62"/>
      <c r="J204" s="62"/>
      <c r="L204" s="62"/>
      <c r="N204" s="62"/>
      <c r="P204" s="62"/>
      <c r="Q204" s="62"/>
      <c r="R204" s="62"/>
      <c r="S204" s="62"/>
      <c r="T204" s="62"/>
      <c r="U204" s="62"/>
      <c r="V204" s="62"/>
      <c r="W204" s="62"/>
    </row>
    <row r="205" spans="4:23" x14ac:dyDescent="0.25">
      <c r="D205" s="62"/>
      <c r="E205" s="62"/>
      <c r="F205" s="62"/>
      <c r="G205" s="62"/>
      <c r="H205" s="62"/>
      <c r="I205" s="62"/>
      <c r="J205" s="62"/>
      <c r="L205" s="62"/>
      <c r="N205" s="62"/>
      <c r="P205" s="62"/>
      <c r="Q205" s="62"/>
      <c r="R205" s="62"/>
      <c r="S205" s="62"/>
      <c r="T205" s="62"/>
      <c r="U205" s="62"/>
      <c r="V205" s="62"/>
      <c r="W205" s="62"/>
    </row>
    <row r="206" spans="4:23" x14ac:dyDescent="0.25">
      <c r="D206" s="62"/>
      <c r="E206" s="62"/>
      <c r="F206" s="62"/>
      <c r="G206" s="62"/>
      <c r="H206" s="62"/>
      <c r="I206" s="62"/>
      <c r="J206" s="62"/>
      <c r="L206" s="62"/>
      <c r="N206" s="62"/>
      <c r="P206" s="62"/>
      <c r="Q206" s="62"/>
      <c r="R206" s="62"/>
      <c r="S206" s="62"/>
      <c r="T206" s="62"/>
      <c r="U206" s="62"/>
      <c r="V206" s="62"/>
      <c r="W206" s="62"/>
    </row>
    <row r="207" spans="4:23" x14ac:dyDescent="0.25">
      <c r="D207" s="62"/>
      <c r="E207" s="62"/>
      <c r="F207" s="62"/>
      <c r="G207" s="62"/>
      <c r="H207" s="62"/>
      <c r="I207" s="62"/>
      <c r="J207" s="62"/>
      <c r="L207" s="62"/>
      <c r="N207" s="62"/>
      <c r="P207" s="62"/>
      <c r="Q207" s="62"/>
      <c r="R207" s="62"/>
      <c r="S207" s="62"/>
      <c r="T207" s="62"/>
      <c r="U207" s="62"/>
      <c r="V207" s="62"/>
      <c r="W207" s="62"/>
    </row>
    <row r="208" spans="4:23" x14ac:dyDescent="0.25">
      <c r="D208" s="62"/>
      <c r="E208" s="62"/>
      <c r="F208" s="62"/>
      <c r="G208" s="62"/>
      <c r="H208" s="62"/>
      <c r="I208" s="62"/>
      <c r="J208" s="62"/>
      <c r="L208" s="62"/>
      <c r="N208" s="62"/>
      <c r="P208" s="62"/>
      <c r="Q208" s="62"/>
      <c r="R208" s="62"/>
      <c r="S208" s="62"/>
      <c r="T208" s="62"/>
      <c r="U208" s="62"/>
      <c r="V208" s="62"/>
      <c r="W208" s="62"/>
    </row>
    <row r="209" spans="4:23" x14ac:dyDescent="0.25">
      <c r="D209" s="62"/>
      <c r="E209" s="62"/>
      <c r="F209" s="62"/>
      <c r="G209" s="62"/>
      <c r="H209" s="62"/>
      <c r="I209" s="62"/>
      <c r="J209" s="62"/>
      <c r="L209" s="62"/>
      <c r="N209" s="62"/>
      <c r="P209" s="62"/>
      <c r="Q209" s="62"/>
      <c r="R209" s="62"/>
      <c r="S209" s="62"/>
      <c r="T209" s="62"/>
      <c r="U209" s="62"/>
      <c r="V209" s="62"/>
      <c r="W209" s="62"/>
    </row>
    <row r="210" spans="4:23" x14ac:dyDescent="0.25">
      <c r="D210" s="62"/>
      <c r="E210" s="62"/>
      <c r="F210" s="62"/>
      <c r="G210" s="62"/>
      <c r="H210" s="62"/>
      <c r="I210" s="62"/>
      <c r="J210" s="62"/>
      <c r="L210" s="62"/>
      <c r="N210" s="62"/>
      <c r="P210" s="62"/>
      <c r="Q210" s="62"/>
      <c r="R210" s="62"/>
      <c r="S210" s="62"/>
      <c r="T210" s="62"/>
      <c r="U210" s="62"/>
      <c r="V210" s="62"/>
      <c r="W210" s="62"/>
    </row>
    <row r="211" spans="4:23" x14ac:dyDescent="0.25">
      <c r="D211" s="62"/>
      <c r="E211" s="62"/>
      <c r="F211" s="62"/>
      <c r="G211" s="62"/>
      <c r="H211" s="62"/>
      <c r="I211" s="62"/>
      <c r="J211" s="62"/>
      <c r="L211" s="62"/>
      <c r="N211" s="62"/>
      <c r="P211" s="62"/>
      <c r="Q211" s="62"/>
      <c r="R211" s="62"/>
      <c r="S211" s="62"/>
      <c r="T211" s="62"/>
      <c r="U211" s="62"/>
      <c r="V211" s="62"/>
      <c r="W211" s="62"/>
    </row>
    <row r="212" spans="4:23" x14ac:dyDescent="0.25">
      <c r="D212" s="62"/>
      <c r="E212" s="62"/>
      <c r="F212" s="62"/>
      <c r="G212" s="62"/>
      <c r="H212" s="62"/>
      <c r="I212" s="62"/>
      <c r="J212" s="62"/>
      <c r="L212" s="62"/>
      <c r="N212" s="62"/>
      <c r="P212" s="62"/>
      <c r="Q212" s="62"/>
      <c r="R212" s="62"/>
      <c r="S212" s="62"/>
      <c r="T212" s="62"/>
      <c r="U212" s="62"/>
      <c r="V212" s="62"/>
      <c r="W212" s="62"/>
    </row>
    <row r="213" spans="4:23" x14ac:dyDescent="0.25">
      <c r="D213" s="62"/>
      <c r="E213" s="62"/>
      <c r="F213" s="62"/>
      <c r="G213" s="62"/>
      <c r="H213" s="62"/>
      <c r="I213" s="62"/>
      <c r="J213" s="62"/>
      <c r="L213" s="62"/>
      <c r="N213" s="62"/>
      <c r="P213" s="62"/>
      <c r="Q213" s="62"/>
      <c r="R213" s="62"/>
      <c r="S213" s="62"/>
      <c r="T213" s="62"/>
      <c r="U213" s="62"/>
      <c r="V213" s="62"/>
      <c r="W213" s="62"/>
    </row>
    <row r="214" spans="4:23" x14ac:dyDescent="0.25">
      <c r="D214" s="62"/>
      <c r="E214" s="62"/>
      <c r="F214" s="62"/>
      <c r="G214" s="62"/>
      <c r="H214" s="62"/>
      <c r="I214" s="62"/>
      <c r="J214" s="62"/>
      <c r="L214" s="62"/>
      <c r="N214" s="62"/>
      <c r="P214" s="62"/>
      <c r="Q214" s="62"/>
      <c r="R214" s="62"/>
      <c r="S214" s="62"/>
      <c r="T214" s="62"/>
      <c r="U214" s="62"/>
      <c r="V214" s="62"/>
      <c r="W214" s="62"/>
    </row>
    <row r="215" spans="4:23" x14ac:dyDescent="0.25">
      <c r="D215" s="62"/>
      <c r="E215" s="62"/>
      <c r="F215" s="62"/>
      <c r="G215" s="62"/>
      <c r="H215" s="62"/>
      <c r="I215" s="62"/>
      <c r="J215" s="62"/>
      <c r="L215" s="62"/>
      <c r="N215" s="62"/>
      <c r="P215" s="62"/>
      <c r="Q215" s="62"/>
      <c r="R215" s="62"/>
      <c r="S215" s="62"/>
      <c r="T215" s="62"/>
      <c r="U215" s="62"/>
      <c r="V215" s="62"/>
      <c r="W215" s="62"/>
    </row>
    <row r="216" spans="4:23" x14ac:dyDescent="0.25">
      <c r="D216" s="62"/>
      <c r="E216" s="62"/>
      <c r="F216" s="62"/>
      <c r="G216" s="62"/>
      <c r="H216" s="62"/>
      <c r="I216" s="62"/>
      <c r="J216" s="62"/>
      <c r="L216" s="62"/>
      <c r="N216" s="62"/>
      <c r="P216" s="62"/>
      <c r="Q216" s="62"/>
      <c r="R216" s="62"/>
      <c r="S216" s="62"/>
      <c r="T216" s="62"/>
      <c r="U216" s="62"/>
      <c r="V216" s="62"/>
      <c r="W216" s="62"/>
    </row>
    <row r="217" spans="4:23" x14ac:dyDescent="0.25">
      <c r="D217" s="62"/>
      <c r="E217" s="62"/>
      <c r="F217" s="62"/>
      <c r="G217" s="62"/>
      <c r="H217" s="62"/>
      <c r="I217" s="62"/>
      <c r="J217" s="62"/>
      <c r="L217" s="62"/>
      <c r="N217" s="62"/>
      <c r="P217" s="62"/>
      <c r="Q217" s="62"/>
      <c r="R217" s="62"/>
      <c r="S217" s="62"/>
      <c r="T217" s="62"/>
      <c r="U217" s="62"/>
      <c r="V217" s="62"/>
      <c r="W217" s="62"/>
    </row>
    <row r="218" spans="4:23" x14ac:dyDescent="0.25">
      <c r="D218" s="62"/>
      <c r="E218" s="62"/>
      <c r="F218" s="62"/>
      <c r="G218" s="62"/>
      <c r="H218" s="62"/>
      <c r="I218" s="62"/>
      <c r="J218" s="62"/>
      <c r="L218" s="62"/>
      <c r="N218" s="62"/>
      <c r="P218" s="62"/>
      <c r="Q218" s="62"/>
      <c r="R218" s="62"/>
      <c r="S218" s="62"/>
      <c r="T218" s="62"/>
      <c r="U218" s="62"/>
      <c r="V218" s="62"/>
      <c r="W218" s="62"/>
    </row>
    <row r="219" spans="4:23" x14ac:dyDescent="0.25">
      <c r="D219" s="62"/>
      <c r="E219" s="62"/>
      <c r="F219" s="62"/>
      <c r="G219" s="62"/>
      <c r="H219" s="62"/>
      <c r="I219" s="62"/>
      <c r="J219" s="62"/>
      <c r="L219" s="62"/>
      <c r="N219" s="62"/>
      <c r="P219" s="62"/>
      <c r="Q219" s="62"/>
      <c r="R219" s="62"/>
      <c r="S219" s="62"/>
      <c r="T219" s="62"/>
      <c r="U219" s="62"/>
      <c r="V219" s="62"/>
      <c r="W219" s="62"/>
    </row>
    <row r="220" spans="4:23" x14ac:dyDescent="0.25">
      <c r="D220" s="62"/>
      <c r="E220" s="62"/>
      <c r="F220" s="62"/>
      <c r="G220" s="62"/>
      <c r="H220" s="62"/>
      <c r="I220" s="62"/>
      <c r="J220" s="62"/>
      <c r="L220" s="62"/>
      <c r="N220" s="62"/>
      <c r="P220" s="62"/>
      <c r="Q220" s="62"/>
      <c r="R220" s="62"/>
      <c r="S220" s="62"/>
      <c r="T220" s="62"/>
      <c r="U220" s="62"/>
      <c r="V220" s="62"/>
      <c r="W220" s="62"/>
    </row>
    <row r="221" spans="4:23" x14ac:dyDescent="0.25">
      <c r="D221" s="62"/>
      <c r="E221" s="62"/>
      <c r="F221" s="62"/>
      <c r="G221" s="62"/>
      <c r="H221" s="62"/>
      <c r="I221" s="62"/>
      <c r="J221" s="62"/>
      <c r="L221" s="62"/>
      <c r="N221" s="62"/>
      <c r="P221" s="62"/>
      <c r="Q221" s="62"/>
      <c r="R221" s="62"/>
      <c r="S221" s="62"/>
      <c r="T221" s="62"/>
      <c r="U221" s="62"/>
      <c r="V221" s="62"/>
      <c r="W221" s="62"/>
    </row>
    <row r="222" spans="4:23" x14ac:dyDescent="0.25">
      <c r="D222" s="62"/>
      <c r="E222" s="62"/>
      <c r="F222" s="62"/>
      <c r="G222" s="62"/>
      <c r="H222" s="62"/>
      <c r="I222" s="62"/>
      <c r="J222" s="62"/>
      <c r="L222" s="62"/>
      <c r="N222" s="62"/>
      <c r="P222" s="62"/>
      <c r="Q222" s="62"/>
      <c r="R222" s="62"/>
      <c r="S222" s="62"/>
      <c r="T222" s="62"/>
      <c r="U222" s="62"/>
      <c r="V222" s="62"/>
      <c r="W222" s="62"/>
    </row>
    <row r="223" spans="4:23" x14ac:dyDescent="0.25">
      <c r="D223" s="62"/>
      <c r="E223" s="62"/>
      <c r="F223" s="62"/>
      <c r="G223" s="62"/>
      <c r="H223" s="62"/>
      <c r="I223" s="62"/>
      <c r="J223" s="62"/>
      <c r="L223" s="62"/>
      <c r="N223" s="62"/>
      <c r="P223" s="62"/>
      <c r="Q223" s="62"/>
      <c r="R223" s="62"/>
      <c r="S223" s="62"/>
      <c r="T223" s="62"/>
      <c r="U223" s="62"/>
      <c r="V223" s="62"/>
      <c r="W223" s="62"/>
    </row>
    <row r="224" spans="4:23" x14ac:dyDescent="0.25">
      <c r="D224" s="62"/>
      <c r="E224" s="62"/>
      <c r="F224" s="62"/>
      <c r="G224" s="62"/>
      <c r="H224" s="62"/>
      <c r="I224" s="62"/>
      <c r="J224" s="62"/>
      <c r="L224" s="62"/>
      <c r="N224" s="62"/>
      <c r="P224" s="62"/>
      <c r="Q224" s="62"/>
      <c r="R224" s="62"/>
      <c r="S224" s="62"/>
      <c r="T224" s="62"/>
      <c r="U224" s="62"/>
      <c r="V224" s="62"/>
      <c r="W224" s="62"/>
    </row>
    <row r="225" spans="4:23" x14ac:dyDescent="0.25">
      <c r="D225" s="62"/>
      <c r="E225" s="62"/>
      <c r="F225" s="62"/>
      <c r="G225" s="62"/>
      <c r="H225" s="62"/>
      <c r="I225" s="62"/>
      <c r="J225" s="62"/>
      <c r="L225" s="62"/>
      <c r="N225" s="62"/>
      <c r="P225" s="62"/>
      <c r="Q225" s="62"/>
      <c r="R225" s="62"/>
      <c r="S225" s="62"/>
      <c r="T225" s="62"/>
      <c r="U225" s="62"/>
      <c r="V225" s="62"/>
      <c r="W225" s="62"/>
    </row>
    <row r="226" spans="4:23" x14ac:dyDescent="0.25">
      <c r="D226" s="62"/>
      <c r="E226" s="62"/>
      <c r="F226" s="62"/>
      <c r="G226" s="62"/>
      <c r="H226" s="62"/>
      <c r="I226" s="62"/>
      <c r="J226" s="62"/>
      <c r="L226" s="62"/>
      <c r="N226" s="62"/>
      <c r="P226" s="62"/>
      <c r="Q226" s="62"/>
      <c r="R226" s="62"/>
      <c r="S226" s="62"/>
      <c r="T226" s="62"/>
      <c r="U226" s="62"/>
      <c r="V226" s="62"/>
      <c r="W226" s="62"/>
    </row>
    <row r="227" spans="4:23" x14ac:dyDescent="0.25">
      <c r="D227" s="62"/>
      <c r="E227" s="62"/>
      <c r="F227" s="62"/>
      <c r="G227" s="62"/>
      <c r="H227" s="62"/>
      <c r="I227" s="62"/>
      <c r="J227" s="62"/>
      <c r="L227" s="62"/>
      <c r="N227" s="62"/>
      <c r="P227" s="62"/>
      <c r="Q227" s="62"/>
      <c r="R227" s="62"/>
      <c r="S227" s="62"/>
      <c r="T227" s="62"/>
      <c r="U227" s="62"/>
      <c r="V227" s="62"/>
      <c r="W227" s="62"/>
    </row>
    <row r="228" spans="4:23" x14ac:dyDescent="0.25">
      <c r="D228" s="62"/>
      <c r="E228" s="62"/>
      <c r="F228" s="62"/>
      <c r="G228" s="62"/>
      <c r="H228" s="62"/>
      <c r="I228" s="62"/>
      <c r="J228" s="62"/>
      <c r="L228" s="62"/>
      <c r="N228" s="62"/>
      <c r="P228" s="62"/>
      <c r="Q228" s="62"/>
      <c r="R228" s="62"/>
      <c r="S228" s="62"/>
      <c r="T228" s="62"/>
      <c r="U228" s="62"/>
      <c r="V228" s="62"/>
      <c r="W228" s="62"/>
    </row>
    <row r="229" spans="4:23" x14ac:dyDescent="0.25">
      <c r="D229" s="62"/>
      <c r="E229" s="62"/>
      <c r="F229" s="62"/>
      <c r="G229" s="62"/>
      <c r="H229" s="62"/>
      <c r="I229" s="62"/>
      <c r="J229" s="62"/>
      <c r="L229" s="62"/>
      <c r="N229" s="62"/>
      <c r="P229" s="62"/>
      <c r="Q229" s="62"/>
      <c r="R229" s="62"/>
      <c r="S229" s="62"/>
      <c r="T229" s="62"/>
      <c r="U229" s="62"/>
      <c r="V229" s="62"/>
      <c r="W229" s="62"/>
    </row>
    <row r="230" spans="4:23" x14ac:dyDescent="0.25">
      <c r="D230" s="62"/>
      <c r="E230" s="62"/>
      <c r="F230" s="62"/>
      <c r="G230" s="62"/>
      <c r="H230" s="62"/>
      <c r="I230" s="62"/>
      <c r="J230" s="62"/>
      <c r="L230" s="62"/>
      <c r="N230" s="62"/>
      <c r="P230" s="62"/>
      <c r="Q230" s="62"/>
      <c r="R230" s="62"/>
      <c r="S230" s="62"/>
      <c r="T230" s="62"/>
      <c r="U230" s="62"/>
      <c r="V230" s="62"/>
      <c r="W230" s="62"/>
    </row>
    <row r="231" spans="4:23" x14ac:dyDescent="0.25">
      <c r="D231" s="62"/>
      <c r="E231" s="62"/>
      <c r="F231" s="62"/>
      <c r="G231" s="62"/>
      <c r="H231" s="62"/>
      <c r="I231" s="62"/>
      <c r="J231" s="62"/>
      <c r="L231" s="62"/>
      <c r="N231" s="62"/>
      <c r="P231" s="62"/>
      <c r="Q231" s="62"/>
      <c r="R231" s="62"/>
      <c r="S231" s="62"/>
      <c r="T231" s="62"/>
      <c r="U231" s="62"/>
      <c r="V231" s="62"/>
      <c r="W231" s="62"/>
    </row>
    <row r="232" spans="4:23" x14ac:dyDescent="0.25">
      <c r="D232" s="62"/>
      <c r="E232" s="62"/>
      <c r="F232" s="62"/>
      <c r="G232" s="62"/>
      <c r="H232" s="62"/>
      <c r="I232" s="62"/>
      <c r="J232" s="62"/>
      <c r="L232" s="62"/>
      <c r="N232" s="62"/>
      <c r="P232" s="62"/>
      <c r="Q232" s="62"/>
      <c r="R232" s="62"/>
      <c r="S232" s="62"/>
      <c r="T232" s="62"/>
      <c r="U232" s="62"/>
      <c r="V232" s="62"/>
      <c r="W232" s="62"/>
    </row>
    <row r="233" spans="4:23" x14ac:dyDescent="0.25">
      <c r="D233" s="62"/>
      <c r="E233" s="62"/>
      <c r="F233" s="62"/>
      <c r="G233" s="62"/>
      <c r="H233" s="62"/>
      <c r="I233" s="62"/>
      <c r="J233" s="62"/>
      <c r="L233" s="62"/>
      <c r="N233" s="62"/>
      <c r="P233" s="62"/>
      <c r="Q233" s="62"/>
      <c r="R233" s="62"/>
      <c r="S233" s="62"/>
      <c r="T233" s="62"/>
      <c r="U233" s="62"/>
      <c r="V233" s="62"/>
      <c r="W233" s="62"/>
    </row>
    <row r="234" spans="4:23" x14ac:dyDescent="0.25">
      <c r="D234" s="62"/>
      <c r="E234" s="62"/>
      <c r="F234" s="62"/>
      <c r="G234" s="62"/>
      <c r="H234" s="62"/>
      <c r="I234" s="62"/>
      <c r="J234" s="62"/>
      <c r="L234" s="62"/>
      <c r="N234" s="62"/>
      <c r="P234" s="62"/>
      <c r="Q234" s="62"/>
      <c r="R234" s="62"/>
      <c r="S234" s="62"/>
      <c r="T234" s="62"/>
      <c r="U234" s="62"/>
      <c r="V234" s="62"/>
      <c r="W234" s="62"/>
    </row>
    <row r="235" spans="4:23" x14ac:dyDescent="0.25">
      <c r="D235" s="62"/>
      <c r="E235" s="62"/>
      <c r="F235" s="62"/>
      <c r="G235" s="62"/>
      <c r="H235" s="62"/>
      <c r="I235" s="62"/>
      <c r="J235" s="62"/>
      <c r="L235" s="62"/>
      <c r="N235" s="62"/>
      <c r="P235" s="62"/>
      <c r="Q235" s="62"/>
      <c r="R235" s="62"/>
      <c r="S235" s="62"/>
      <c r="T235" s="62"/>
      <c r="U235" s="62"/>
      <c r="V235" s="62"/>
      <c r="W235" s="62"/>
    </row>
    <row r="236" spans="4:23" x14ac:dyDescent="0.25">
      <c r="D236" s="62"/>
      <c r="E236" s="62"/>
      <c r="F236" s="62"/>
      <c r="G236" s="62"/>
      <c r="H236" s="62"/>
      <c r="I236" s="62"/>
      <c r="J236" s="62"/>
      <c r="L236" s="62"/>
      <c r="N236" s="62"/>
      <c r="P236" s="62"/>
      <c r="Q236" s="62"/>
      <c r="R236" s="62"/>
      <c r="S236" s="62"/>
      <c r="T236" s="62"/>
      <c r="U236" s="62"/>
      <c r="V236" s="62"/>
      <c r="W236" s="62"/>
    </row>
    <row r="237" spans="4:23" x14ac:dyDescent="0.25">
      <c r="D237" s="62"/>
      <c r="E237" s="62"/>
      <c r="F237" s="62"/>
      <c r="G237" s="62"/>
      <c r="H237" s="62"/>
      <c r="I237" s="62"/>
      <c r="J237" s="62"/>
      <c r="L237" s="62"/>
      <c r="N237" s="62"/>
      <c r="P237" s="62"/>
      <c r="Q237" s="62"/>
      <c r="R237" s="62"/>
      <c r="S237" s="62"/>
      <c r="T237" s="62"/>
      <c r="U237" s="62"/>
      <c r="V237" s="62"/>
      <c r="W237" s="62"/>
    </row>
    <row r="238" spans="4:23" x14ac:dyDescent="0.25">
      <c r="D238" s="62"/>
      <c r="E238" s="62"/>
      <c r="F238" s="62"/>
      <c r="G238" s="62"/>
      <c r="H238" s="62"/>
      <c r="I238" s="62"/>
      <c r="J238" s="62"/>
      <c r="L238" s="62"/>
      <c r="N238" s="62"/>
      <c r="P238" s="62"/>
      <c r="Q238" s="62"/>
      <c r="R238" s="62"/>
      <c r="S238" s="62"/>
      <c r="T238" s="62"/>
      <c r="U238" s="62"/>
      <c r="V238" s="62"/>
      <c r="W238" s="62"/>
    </row>
    <row r="239" spans="4:23" x14ac:dyDescent="0.25">
      <c r="D239" s="62"/>
      <c r="E239" s="62"/>
      <c r="F239" s="62"/>
      <c r="G239" s="62"/>
      <c r="H239" s="62"/>
      <c r="I239" s="62"/>
      <c r="J239" s="62"/>
      <c r="L239" s="62"/>
      <c r="N239" s="62"/>
      <c r="P239" s="62"/>
      <c r="Q239" s="62"/>
      <c r="R239" s="62"/>
      <c r="S239" s="62"/>
      <c r="T239" s="62"/>
      <c r="U239" s="62"/>
      <c r="V239" s="62"/>
      <c r="W239" s="62"/>
    </row>
    <row r="240" spans="4:23" x14ac:dyDescent="0.25">
      <c r="D240" s="62"/>
      <c r="E240" s="62"/>
      <c r="F240" s="62"/>
      <c r="G240" s="62"/>
      <c r="H240" s="62"/>
      <c r="I240" s="62"/>
      <c r="J240" s="62"/>
      <c r="L240" s="62"/>
      <c r="N240" s="62"/>
      <c r="P240" s="62"/>
      <c r="Q240" s="62"/>
      <c r="R240" s="62"/>
      <c r="S240" s="62"/>
      <c r="T240" s="62"/>
      <c r="U240" s="62"/>
      <c r="V240" s="62"/>
      <c r="W240" s="62"/>
    </row>
    <row r="241" spans="4:23" x14ac:dyDescent="0.25">
      <c r="D241" s="62"/>
      <c r="E241" s="62"/>
      <c r="F241" s="62"/>
      <c r="G241" s="62"/>
      <c r="H241" s="62"/>
      <c r="I241" s="62"/>
      <c r="J241" s="62"/>
      <c r="L241" s="62"/>
      <c r="N241" s="62"/>
      <c r="P241" s="62"/>
      <c r="Q241" s="62"/>
      <c r="R241" s="62"/>
      <c r="S241" s="62"/>
      <c r="T241" s="62"/>
      <c r="U241" s="62"/>
      <c r="V241" s="62"/>
      <c r="W241" s="62"/>
    </row>
    <row r="242" spans="4:23" x14ac:dyDescent="0.25">
      <c r="D242" s="62"/>
      <c r="E242" s="62"/>
      <c r="F242" s="62"/>
      <c r="G242" s="62"/>
      <c r="H242" s="62"/>
      <c r="I242" s="62"/>
      <c r="J242" s="62"/>
      <c r="L242" s="62"/>
      <c r="N242" s="62"/>
      <c r="P242" s="62"/>
      <c r="Q242" s="62"/>
      <c r="R242" s="62"/>
      <c r="S242" s="62"/>
      <c r="T242" s="62"/>
      <c r="U242" s="62"/>
      <c r="V242" s="62"/>
      <c r="W242" s="62"/>
    </row>
    <row r="243" spans="4:23" x14ac:dyDescent="0.25">
      <c r="D243" s="62"/>
      <c r="E243" s="62"/>
      <c r="F243" s="62"/>
      <c r="G243" s="62"/>
      <c r="H243" s="62"/>
      <c r="I243" s="62"/>
      <c r="J243" s="62"/>
      <c r="L243" s="62"/>
      <c r="N243" s="62"/>
      <c r="P243" s="62"/>
      <c r="Q243" s="62"/>
      <c r="R243" s="62"/>
      <c r="S243" s="62"/>
      <c r="T243" s="62"/>
      <c r="U243" s="62"/>
      <c r="V243" s="62"/>
      <c r="W243" s="62"/>
    </row>
    <row r="244" spans="4:23" x14ac:dyDescent="0.25">
      <c r="D244" s="62"/>
      <c r="E244" s="62"/>
      <c r="F244" s="62"/>
      <c r="G244" s="62"/>
      <c r="H244" s="62"/>
      <c r="I244" s="62"/>
      <c r="J244" s="62"/>
      <c r="L244" s="62"/>
      <c r="N244" s="62"/>
      <c r="P244" s="62"/>
      <c r="Q244" s="62"/>
      <c r="R244" s="62"/>
      <c r="S244" s="62"/>
      <c r="T244" s="62"/>
      <c r="U244" s="62"/>
      <c r="V244" s="62"/>
      <c r="W244" s="62"/>
    </row>
    <row r="245" spans="4:23" x14ac:dyDescent="0.25">
      <c r="D245" s="62"/>
      <c r="E245" s="62"/>
      <c r="F245" s="62"/>
      <c r="G245" s="62"/>
      <c r="H245" s="62"/>
      <c r="I245" s="62"/>
      <c r="J245" s="62"/>
      <c r="L245" s="62"/>
      <c r="N245" s="62"/>
      <c r="P245" s="62"/>
      <c r="Q245" s="62"/>
      <c r="R245" s="62"/>
      <c r="S245" s="62"/>
      <c r="T245" s="62"/>
      <c r="U245" s="62"/>
      <c r="V245" s="62"/>
      <c r="W245" s="62"/>
    </row>
    <row r="246" spans="4:23" x14ac:dyDescent="0.25">
      <c r="D246" s="62"/>
      <c r="E246" s="62"/>
      <c r="F246" s="62"/>
      <c r="G246" s="62"/>
      <c r="H246" s="62"/>
      <c r="I246" s="62"/>
      <c r="J246" s="62"/>
      <c r="L246" s="62"/>
      <c r="N246" s="62"/>
      <c r="P246" s="62"/>
      <c r="Q246" s="62"/>
      <c r="R246" s="62"/>
      <c r="S246" s="62"/>
      <c r="T246" s="62"/>
      <c r="U246" s="62"/>
      <c r="V246" s="62"/>
      <c r="W246" s="62"/>
    </row>
    <row r="247" spans="4:23" x14ac:dyDescent="0.25">
      <c r="D247" s="62"/>
      <c r="E247" s="62"/>
      <c r="F247" s="62"/>
      <c r="G247" s="62"/>
      <c r="H247" s="62"/>
      <c r="I247" s="62"/>
      <c r="J247" s="62"/>
      <c r="L247" s="62"/>
      <c r="N247" s="62"/>
      <c r="P247" s="62"/>
      <c r="Q247" s="62"/>
      <c r="R247" s="62"/>
      <c r="S247" s="62"/>
      <c r="T247" s="62"/>
      <c r="U247" s="62"/>
      <c r="V247" s="62"/>
      <c r="W247" s="62"/>
    </row>
    <row r="248" spans="4:23" x14ac:dyDescent="0.25">
      <c r="D248" s="62"/>
      <c r="E248" s="62"/>
      <c r="F248" s="62"/>
      <c r="G248" s="62"/>
      <c r="H248" s="62"/>
      <c r="I248" s="62"/>
      <c r="J248" s="62"/>
      <c r="L248" s="62"/>
      <c r="N248" s="62"/>
      <c r="P248" s="62"/>
      <c r="Q248" s="62"/>
      <c r="R248" s="62"/>
      <c r="S248" s="62"/>
      <c r="T248" s="62"/>
      <c r="U248" s="62"/>
      <c r="V248" s="62"/>
      <c r="W248" s="62"/>
    </row>
    <row r="249" spans="4:23" x14ac:dyDescent="0.25">
      <c r="D249" s="62"/>
      <c r="E249" s="62"/>
      <c r="F249" s="62"/>
      <c r="G249" s="62"/>
      <c r="H249" s="62"/>
      <c r="I249" s="62"/>
      <c r="J249" s="62"/>
      <c r="L249" s="62"/>
      <c r="N249" s="62"/>
      <c r="P249" s="62"/>
      <c r="Q249" s="62"/>
      <c r="R249" s="62"/>
      <c r="S249" s="62"/>
      <c r="T249" s="62"/>
      <c r="U249" s="62"/>
      <c r="V249" s="62"/>
      <c r="W249" s="62"/>
    </row>
    <row r="250" spans="4:23" x14ac:dyDescent="0.25">
      <c r="D250" s="62"/>
      <c r="E250" s="62"/>
      <c r="F250" s="62"/>
      <c r="G250" s="62"/>
      <c r="H250" s="62"/>
      <c r="I250" s="62"/>
      <c r="J250" s="62"/>
      <c r="L250" s="62"/>
      <c r="N250" s="62"/>
      <c r="P250" s="62"/>
      <c r="Q250" s="62"/>
      <c r="R250" s="62"/>
      <c r="S250" s="62"/>
      <c r="T250" s="62"/>
      <c r="U250" s="62"/>
      <c r="V250" s="62"/>
      <c r="W250" s="62"/>
    </row>
    <row r="251" spans="4:23" x14ac:dyDescent="0.25">
      <c r="D251" s="62"/>
      <c r="E251" s="62"/>
      <c r="F251" s="62"/>
      <c r="G251" s="62"/>
      <c r="H251" s="62"/>
      <c r="I251" s="62"/>
      <c r="J251" s="62"/>
      <c r="L251" s="62"/>
      <c r="N251" s="62"/>
      <c r="P251" s="62"/>
      <c r="Q251" s="62"/>
      <c r="R251" s="62"/>
      <c r="S251" s="62"/>
      <c r="T251" s="62"/>
      <c r="U251" s="62"/>
      <c r="V251" s="62"/>
      <c r="W251" s="62"/>
    </row>
    <row r="252" spans="4:23" x14ac:dyDescent="0.25">
      <c r="D252" s="62"/>
      <c r="E252" s="62"/>
      <c r="F252" s="62"/>
      <c r="G252" s="62"/>
      <c r="H252" s="62"/>
      <c r="I252" s="62"/>
      <c r="J252" s="62"/>
      <c r="L252" s="62"/>
      <c r="N252" s="62"/>
      <c r="P252" s="62"/>
      <c r="Q252" s="62"/>
      <c r="R252" s="62"/>
      <c r="S252" s="62"/>
      <c r="T252" s="62"/>
      <c r="U252" s="62"/>
      <c r="V252" s="62"/>
      <c r="W252" s="62"/>
    </row>
    <row r="253" spans="4:23" x14ac:dyDescent="0.25">
      <c r="D253" s="62"/>
      <c r="E253" s="62"/>
      <c r="F253" s="62"/>
      <c r="G253" s="62"/>
      <c r="H253" s="62"/>
      <c r="I253" s="62"/>
      <c r="J253" s="62"/>
      <c r="L253" s="62"/>
      <c r="N253" s="62"/>
      <c r="P253" s="62"/>
      <c r="Q253" s="62"/>
      <c r="R253" s="62"/>
      <c r="S253" s="62"/>
      <c r="T253" s="62"/>
      <c r="U253" s="62"/>
      <c r="V253" s="62"/>
      <c r="W253" s="62"/>
    </row>
    <row r="254" spans="4:23" x14ac:dyDescent="0.25">
      <c r="D254" s="62"/>
      <c r="E254" s="62"/>
      <c r="F254" s="62"/>
      <c r="G254" s="62"/>
      <c r="H254" s="62"/>
      <c r="I254" s="62"/>
      <c r="J254" s="62"/>
      <c r="L254" s="62"/>
      <c r="N254" s="62"/>
      <c r="P254" s="62"/>
      <c r="Q254" s="62"/>
      <c r="R254" s="62"/>
      <c r="S254" s="62"/>
      <c r="T254" s="62"/>
      <c r="U254" s="62"/>
      <c r="V254" s="62"/>
      <c r="W254" s="62"/>
    </row>
    <row r="255" spans="4:23" x14ac:dyDescent="0.25">
      <c r="D255" s="62"/>
      <c r="E255" s="62"/>
      <c r="F255" s="62"/>
      <c r="G255" s="62"/>
      <c r="H255" s="62"/>
      <c r="I255" s="62"/>
      <c r="J255" s="62"/>
      <c r="L255" s="62"/>
      <c r="N255" s="62"/>
      <c r="P255" s="62"/>
      <c r="Q255" s="62"/>
      <c r="R255" s="62"/>
      <c r="S255" s="62"/>
      <c r="T255" s="62"/>
      <c r="U255" s="62"/>
      <c r="V255" s="62"/>
      <c r="W255" s="62"/>
    </row>
    <row r="256" spans="4:23" x14ac:dyDescent="0.25">
      <c r="D256" s="62"/>
      <c r="E256" s="62"/>
      <c r="F256" s="62"/>
      <c r="G256" s="62"/>
      <c r="H256" s="62"/>
      <c r="I256" s="62"/>
      <c r="J256" s="62"/>
      <c r="L256" s="62"/>
      <c r="N256" s="62"/>
      <c r="P256" s="62"/>
      <c r="Q256" s="62"/>
      <c r="R256" s="62"/>
      <c r="S256" s="62"/>
      <c r="T256" s="62"/>
      <c r="U256" s="62"/>
      <c r="V256" s="62"/>
      <c r="W256" s="62"/>
    </row>
    <row r="257" spans="4:23" x14ac:dyDescent="0.25">
      <c r="D257" s="62"/>
      <c r="E257" s="62"/>
      <c r="F257" s="62"/>
      <c r="G257" s="62"/>
      <c r="H257" s="62"/>
      <c r="I257" s="62"/>
      <c r="J257" s="62"/>
      <c r="L257" s="62"/>
      <c r="N257" s="62"/>
      <c r="P257" s="62"/>
      <c r="Q257" s="62"/>
      <c r="R257" s="62"/>
      <c r="S257" s="62"/>
      <c r="T257" s="62"/>
      <c r="U257" s="62"/>
      <c r="V257" s="62"/>
      <c r="W257" s="62"/>
    </row>
    <row r="258" spans="4:23" x14ac:dyDescent="0.25">
      <c r="D258" s="62"/>
      <c r="E258" s="62"/>
      <c r="F258" s="62"/>
      <c r="G258" s="62"/>
      <c r="H258" s="62"/>
      <c r="I258" s="62"/>
      <c r="J258" s="62"/>
      <c r="L258" s="62"/>
      <c r="N258" s="62"/>
      <c r="P258" s="62"/>
      <c r="Q258" s="62"/>
      <c r="R258" s="62"/>
      <c r="S258" s="62"/>
      <c r="T258" s="62"/>
      <c r="U258" s="62"/>
      <c r="V258" s="62"/>
      <c r="W258" s="62"/>
    </row>
    <row r="259" spans="4:23" x14ac:dyDescent="0.25">
      <c r="D259" s="62"/>
      <c r="E259" s="62"/>
      <c r="F259" s="62"/>
      <c r="G259" s="62"/>
      <c r="H259" s="62"/>
      <c r="I259" s="62"/>
      <c r="J259" s="62"/>
      <c r="L259" s="62"/>
      <c r="N259" s="62"/>
      <c r="P259" s="62"/>
      <c r="Q259" s="62"/>
      <c r="R259" s="62"/>
      <c r="S259" s="62"/>
      <c r="T259" s="62"/>
      <c r="U259" s="62"/>
      <c r="V259" s="62"/>
      <c r="W259" s="62"/>
    </row>
    <row r="260" spans="4:23" x14ac:dyDescent="0.25">
      <c r="D260" s="62"/>
      <c r="E260" s="62"/>
      <c r="F260" s="62"/>
      <c r="G260" s="62"/>
      <c r="H260" s="62"/>
      <c r="I260" s="62"/>
      <c r="J260" s="62"/>
      <c r="L260" s="62"/>
      <c r="N260" s="62"/>
      <c r="P260" s="62"/>
      <c r="Q260" s="62"/>
      <c r="R260" s="62"/>
      <c r="S260" s="62"/>
      <c r="T260" s="62"/>
      <c r="U260" s="62"/>
      <c r="V260" s="62"/>
      <c r="W260" s="62"/>
    </row>
    <row r="261" spans="4:23" x14ac:dyDescent="0.25">
      <c r="D261" s="62"/>
      <c r="E261" s="62"/>
      <c r="F261" s="62"/>
      <c r="G261" s="62"/>
      <c r="H261" s="62"/>
      <c r="I261" s="62"/>
      <c r="J261" s="62"/>
      <c r="L261" s="62"/>
      <c r="N261" s="62"/>
      <c r="P261" s="62"/>
      <c r="Q261" s="62"/>
      <c r="R261" s="62"/>
      <c r="S261" s="62"/>
      <c r="T261" s="62"/>
      <c r="U261" s="62"/>
      <c r="V261" s="62"/>
      <c r="W261" s="62"/>
    </row>
    <row r="262" spans="4:23" x14ac:dyDescent="0.25">
      <c r="D262" s="62"/>
      <c r="E262" s="62"/>
      <c r="F262" s="62"/>
      <c r="G262" s="62"/>
      <c r="H262" s="62"/>
      <c r="I262" s="62"/>
      <c r="J262" s="62"/>
      <c r="L262" s="62"/>
      <c r="N262" s="62"/>
      <c r="P262" s="62"/>
      <c r="Q262" s="62"/>
      <c r="R262" s="62"/>
      <c r="S262" s="62"/>
      <c r="T262" s="62"/>
      <c r="U262" s="62"/>
      <c r="V262" s="62"/>
      <c r="W262" s="62"/>
    </row>
    <row r="263" spans="4:23" x14ac:dyDescent="0.25">
      <c r="D263" s="62"/>
      <c r="E263" s="62"/>
      <c r="F263" s="62"/>
      <c r="G263" s="62"/>
      <c r="H263" s="62"/>
      <c r="I263" s="62"/>
      <c r="J263" s="62"/>
      <c r="L263" s="62"/>
      <c r="N263" s="62"/>
      <c r="P263" s="62"/>
      <c r="Q263" s="62"/>
      <c r="R263" s="62"/>
      <c r="S263" s="62"/>
      <c r="T263" s="62"/>
      <c r="U263" s="62"/>
      <c r="V263" s="62"/>
      <c r="W263" s="62"/>
    </row>
    <row r="264" spans="4:23" x14ac:dyDescent="0.25">
      <c r="D264" s="62"/>
      <c r="E264" s="62"/>
      <c r="F264" s="62"/>
      <c r="G264" s="62"/>
      <c r="H264" s="62"/>
      <c r="I264" s="62"/>
      <c r="J264" s="62"/>
      <c r="L264" s="62"/>
      <c r="N264" s="62"/>
      <c r="P264" s="62"/>
      <c r="Q264" s="62"/>
      <c r="R264" s="62"/>
      <c r="S264" s="62"/>
      <c r="T264" s="62"/>
      <c r="U264" s="62"/>
      <c r="V264" s="62"/>
      <c r="W264" s="62"/>
    </row>
    <row r="265" spans="4:23" x14ac:dyDescent="0.25">
      <c r="D265" s="62"/>
      <c r="E265" s="62"/>
      <c r="F265" s="62"/>
      <c r="G265" s="62"/>
      <c r="H265" s="62"/>
      <c r="I265" s="62"/>
      <c r="J265" s="62"/>
      <c r="L265" s="62"/>
      <c r="N265" s="62"/>
      <c r="P265" s="62"/>
      <c r="Q265" s="62"/>
      <c r="R265" s="62"/>
      <c r="S265" s="62"/>
      <c r="T265" s="62"/>
      <c r="U265" s="62"/>
      <c r="V265" s="62"/>
      <c r="W265" s="62"/>
    </row>
    <row r="266" spans="4:23" x14ac:dyDescent="0.25">
      <c r="D266" s="62"/>
      <c r="E266" s="62"/>
      <c r="F266" s="62"/>
      <c r="G266" s="62"/>
      <c r="H266" s="62"/>
      <c r="I266" s="62"/>
      <c r="J266" s="62"/>
      <c r="L266" s="62"/>
      <c r="N266" s="62"/>
      <c r="P266" s="62"/>
      <c r="Q266" s="62"/>
      <c r="R266" s="62"/>
      <c r="S266" s="62"/>
      <c r="T266" s="62"/>
      <c r="U266" s="62"/>
      <c r="V266" s="62"/>
      <c r="W266" s="62"/>
    </row>
    <row r="267" spans="4:23" x14ac:dyDescent="0.25">
      <c r="D267" s="62"/>
      <c r="E267" s="62"/>
      <c r="F267" s="62"/>
      <c r="G267" s="62"/>
      <c r="H267" s="62"/>
      <c r="I267" s="62"/>
      <c r="J267" s="62"/>
      <c r="L267" s="62"/>
      <c r="N267" s="62"/>
      <c r="P267" s="62"/>
      <c r="Q267" s="62"/>
      <c r="R267" s="62"/>
      <c r="S267" s="62"/>
      <c r="T267" s="62"/>
      <c r="U267" s="62"/>
      <c r="V267" s="62"/>
      <c r="W267" s="62"/>
    </row>
    <row r="268" spans="4:23" x14ac:dyDescent="0.25">
      <c r="D268" s="62"/>
      <c r="E268" s="62"/>
      <c r="F268" s="62"/>
      <c r="G268" s="62"/>
      <c r="H268" s="62"/>
      <c r="I268" s="62"/>
      <c r="J268" s="62"/>
      <c r="L268" s="62"/>
      <c r="N268" s="62"/>
      <c r="P268" s="62"/>
      <c r="Q268" s="62"/>
      <c r="R268" s="62"/>
      <c r="S268" s="62"/>
      <c r="T268" s="62"/>
      <c r="U268" s="62"/>
      <c r="V268" s="62"/>
      <c r="W268" s="62"/>
    </row>
    <row r="269" spans="4:23" x14ac:dyDescent="0.25">
      <c r="D269" s="62"/>
      <c r="E269" s="62"/>
      <c r="F269" s="62"/>
      <c r="G269" s="62"/>
      <c r="H269" s="62"/>
      <c r="I269" s="62"/>
      <c r="J269" s="62"/>
      <c r="L269" s="62"/>
      <c r="N269" s="62"/>
      <c r="P269" s="62"/>
      <c r="Q269" s="62"/>
      <c r="R269" s="62"/>
      <c r="S269" s="62"/>
      <c r="T269" s="62"/>
      <c r="U269" s="62"/>
      <c r="V269" s="62"/>
      <c r="W269" s="62"/>
    </row>
    <row r="270" spans="4:23" x14ac:dyDescent="0.25">
      <c r="D270" s="62"/>
      <c r="E270" s="62"/>
      <c r="F270" s="62"/>
      <c r="G270" s="62"/>
      <c r="H270" s="62"/>
      <c r="I270" s="62"/>
      <c r="J270" s="62"/>
      <c r="L270" s="62"/>
      <c r="N270" s="62"/>
      <c r="P270" s="62"/>
      <c r="Q270" s="62"/>
      <c r="R270" s="62"/>
      <c r="S270" s="62"/>
      <c r="T270" s="62"/>
      <c r="U270" s="62"/>
      <c r="V270" s="62"/>
      <c r="W270" s="62"/>
    </row>
    <row r="271" spans="4:23" x14ac:dyDescent="0.25">
      <c r="D271" s="62"/>
      <c r="E271" s="62"/>
      <c r="F271" s="62"/>
      <c r="G271" s="62"/>
      <c r="H271" s="62"/>
      <c r="I271" s="62"/>
      <c r="J271" s="62"/>
      <c r="L271" s="62"/>
      <c r="N271" s="62"/>
      <c r="P271" s="62"/>
      <c r="Q271" s="62"/>
      <c r="R271" s="62"/>
      <c r="S271" s="62"/>
      <c r="T271" s="62"/>
      <c r="U271" s="62"/>
      <c r="V271" s="62"/>
      <c r="W271" s="62"/>
    </row>
    <row r="272" spans="4:23" x14ac:dyDescent="0.25">
      <c r="D272" s="62"/>
      <c r="E272" s="62"/>
      <c r="F272" s="62"/>
      <c r="G272" s="62"/>
      <c r="H272" s="62"/>
      <c r="I272" s="62"/>
      <c r="J272" s="62"/>
      <c r="L272" s="62"/>
      <c r="N272" s="62"/>
      <c r="P272" s="62"/>
      <c r="Q272" s="62"/>
      <c r="R272" s="62"/>
      <c r="S272" s="62"/>
      <c r="T272" s="62"/>
      <c r="U272" s="62"/>
      <c r="V272" s="62"/>
      <c r="W272" s="62"/>
    </row>
    <row r="273" spans="4:23" x14ac:dyDescent="0.25">
      <c r="D273" s="62"/>
      <c r="E273" s="62"/>
      <c r="F273" s="62"/>
      <c r="G273" s="62"/>
      <c r="H273" s="62"/>
      <c r="I273" s="62"/>
      <c r="J273" s="62"/>
      <c r="L273" s="62"/>
      <c r="N273" s="62"/>
      <c r="P273" s="62"/>
      <c r="Q273" s="62"/>
      <c r="R273" s="62"/>
      <c r="S273" s="62"/>
      <c r="T273" s="62"/>
      <c r="U273" s="62"/>
      <c r="V273" s="62"/>
      <c r="W273" s="62"/>
    </row>
    <row r="274" spans="4:23" x14ac:dyDescent="0.25">
      <c r="D274" s="62"/>
      <c r="E274" s="62"/>
      <c r="F274" s="62"/>
      <c r="G274" s="62"/>
      <c r="H274" s="62"/>
      <c r="I274" s="62"/>
      <c r="J274" s="62"/>
      <c r="L274" s="62"/>
      <c r="N274" s="62"/>
      <c r="P274" s="62"/>
      <c r="Q274" s="62"/>
      <c r="R274" s="62"/>
      <c r="S274" s="62"/>
      <c r="T274" s="62"/>
      <c r="U274" s="62"/>
      <c r="V274" s="62"/>
      <c r="W274" s="62"/>
    </row>
    <row r="275" spans="4:23" x14ac:dyDescent="0.25">
      <c r="D275" s="62"/>
      <c r="E275" s="62"/>
      <c r="F275" s="62"/>
      <c r="G275" s="62"/>
      <c r="H275" s="62"/>
      <c r="I275" s="62"/>
      <c r="J275" s="62"/>
      <c r="L275" s="62"/>
      <c r="N275" s="62"/>
      <c r="P275" s="62"/>
      <c r="Q275" s="62"/>
      <c r="R275" s="62"/>
      <c r="S275" s="62"/>
      <c r="T275" s="62"/>
      <c r="U275" s="62"/>
      <c r="V275" s="62"/>
      <c r="W275" s="62"/>
    </row>
    <row r="276" spans="4:23" x14ac:dyDescent="0.25">
      <c r="D276" s="62"/>
      <c r="E276" s="62"/>
      <c r="F276" s="62"/>
      <c r="G276" s="62"/>
      <c r="H276" s="62"/>
      <c r="I276" s="62"/>
      <c r="J276" s="62"/>
      <c r="L276" s="62"/>
      <c r="N276" s="62"/>
      <c r="P276" s="62"/>
      <c r="Q276" s="62"/>
      <c r="R276" s="62"/>
      <c r="S276" s="62"/>
      <c r="T276" s="62"/>
      <c r="U276" s="62"/>
      <c r="V276" s="62"/>
      <c r="W276" s="62"/>
    </row>
    <row r="277" spans="4:23" x14ac:dyDescent="0.25">
      <c r="D277" s="62"/>
      <c r="E277" s="62"/>
      <c r="F277" s="62"/>
      <c r="G277" s="62"/>
      <c r="H277" s="62"/>
      <c r="I277" s="62"/>
      <c r="J277" s="62"/>
      <c r="L277" s="62"/>
      <c r="N277" s="62"/>
      <c r="P277" s="62"/>
      <c r="Q277" s="62"/>
      <c r="R277" s="62"/>
      <c r="S277" s="62"/>
      <c r="T277" s="62"/>
      <c r="U277" s="62"/>
      <c r="V277" s="62"/>
      <c r="W277" s="62"/>
    </row>
    <row r="278" spans="4:23" x14ac:dyDescent="0.25">
      <c r="D278" s="62"/>
      <c r="E278" s="62"/>
      <c r="F278" s="62"/>
      <c r="G278" s="62"/>
      <c r="H278" s="62"/>
      <c r="I278" s="62"/>
      <c r="J278" s="62"/>
      <c r="L278" s="62"/>
      <c r="N278" s="62"/>
      <c r="P278" s="62"/>
      <c r="Q278" s="62"/>
      <c r="R278" s="62"/>
      <c r="S278" s="62"/>
      <c r="T278" s="62"/>
      <c r="U278" s="62"/>
      <c r="V278" s="62"/>
      <c r="W278" s="62"/>
    </row>
    <row r="279" spans="4:23" x14ac:dyDescent="0.25">
      <c r="D279" s="62"/>
      <c r="E279" s="62"/>
      <c r="F279" s="62"/>
      <c r="G279" s="62"/>
      <c r="H279" s="62"/>
      <c r="I279" s="62"/>
      <c r="J279" s="62"/>
      <c r="L279" s="62"/>
      <c r="N279" s="62"/>
      <c r="P279" s="62"/>
      <c r="Q279" s="62"/>
      <c r="R279" s="62"/>
      <c r="S279" s="62"/>
      <c r="T279" s="62"/>
      <c r="U279" s="62"/>
      <c r="V279" s="62"/>
      <c r="W279" s="62"/>
    </row>
    <row r="280" spans="4:23" x14ac:dyDescent="0.25">
      <c r="D280" s="62"/>
      <c r="E280" s="62"/>
      <c r="F280" s="62"/>
      <c r="G280" s="62"/>
      <c r="H280" s="62"/>
      <c r="I280" s="62"/>
      <c r="J280" s="62"/>
      <c r="L280" s="62"/>
      <c r="N280" s="62"/>
      <c r="P280" s="62"/>
      <c r="Q280" s="62"/>
      <c r="R280" s="62"/>
      <c r="S280" s="62"/>
      <c r="T280" s="62"/>
      <c r="U280" s="62"/>
      <c r="V280" s="62"/>
      <c r="W280" s="62"/>
    </row>
    <row r="281" spans="4:23" x14ac:dyDescent="0.25">
      <c r="D281" s="62"/>
      <c r="E281" s="62"/>
      <c r="F281" s="62"/>
      <c r="G281" s="62"/>
      <c r="H281" s="62"/>
      <c r="I281" s="62"/>
      <c r="J281" s="62"/>
      <c r="L281" s="62"/>
      <c r="N281" s="62"/>
      <c r="P281" s="62"/>
      <c r="Q281" s="62"/>
      <c r="R281" s="62"/>
      <c r="S281" s="62"/>
      <c r="T281" s="62"/>
      <c r="U281" s="62"/>
      <c r="V281" s="62"/>
      <c r="W281" s="62"/>
    </row>
    <row r="282" spans="4:23" x14ac:dyDescent="0.25">
      <c r="D282" s="62"/>
      <c r="E282" s="62"/>
      <c r="F282" s="62"/>
      <c r="G282" s="62"/>
      <c r="H282" s="62"/>
      <c r="I282" s="62"/>
      <c r="J282" s="62"/>
      <c r="L282" s="62"/>
      <c r="N282" s="62"/>
      <c r="P282" s="62"/>
      <c r="Q282" s="62"/>
      <c r="R282" s="62"/>
      <c r="S282" s="62"/>
      <c r="T282" s="62"/>
      <c r="U282" s="62"/>
      <c r="V282" s="62"/>
      <c r="W282" s="62"/>
    </row>
    <row r="283" spans="4:23" x14ac:dyDescent="0.25">
      <c r="D283" s="62"/>
      <c r="E283" s="62"/>
      <c r="F283" s="62"/>
      <c r="G283" s="62"/>
      <c r="H283" s="62"/>
      <c r="I283" s="62"/>
      <c r="J283" s="62"/>
      <c r="L283" s="62"/>
      <c r="N283" s="62"/>
      <c r="P283" s="62"/>
      <c r="Q283" s="62"/>
      <c r="R283" s="62"/>
      <c r="S283" s="62"/>
      <c r="T283" s="62"/>
      <c r="U283" s="62"/>
      <c r="V283" s="62"/>
      <c r="W283" s="62"/>
    </row>
    <row r="284" spans="4:23" x14ac:dyDescent="0.25">
      <c r="D284" s="62"/>
      <c r="E284" s="62"/>
      <c r="F284" s="62"/>
      <c r="G284" s="62"/>
      <c r="H284" s="62"/>
      <c r="I284" s="62"/>
      <c r="J284" s="62"/>
      <c r="L284" s="62"/>
      <c r="N284" s="62"/>
      <c r="P284" s="62"/>
      <c r="Q284" s="62"/>
      <c r="R284" s="62"/>
      <c r="S284" s="62"/>
      <c r="T284" s="62"/>
      <c r="U284" s="62"/>
      <c r="V284" s="62"/>
      <c r="W284" s="62"/>
    </row>
    <row r="285" spans="4:23" x14ac:dyDescent="0.25">
      <c r="D285" s="62"/>
      <c r="E285" s="62"/>
      <c r="F285" s="62"/>
      <c r="G285" s="62"/>
      <c r="H285" s="62"/>
      <c r="I285" s="62"/>
      <c r="J285" s="62"/>
      <c r="L285" s="62"/>
      <c r="N285" s="62"/>
      <c r="P285" s="62"/>
      <c r="Q285" s="62"/>
      <c r="R285" s="62"/>
      <c r="S285" s="62"/>
      <c r="T285" s="62"/>
      <c r="U285" s="62"/>
      <c r="V285" s="62"/>
      <c r="W285" s="62"/>
    </row>
    <row r="286" spans="4:23" x14ac:dyDescent="0.25">
      <c r="D286" s="62"/>
      <c r="E286" s="62"/>
      <c r="F286" s="62"/>
      <c r="G286" s="62"/>
      <c r="H286" s="62"/>
      <c r="I286" s="62"/>
      <c r="J286" s="62"/>
      <c r="L286" s="62"/>
      <c r="N286" s="62"/>
      <c r="P286" s="62"/>
      <c r="Q286" s="62"/>
      <c r="R286" s="62"/>
      <c r="S286" s="62"/>
      <c r="T286" s="62"/>
      <c r="U286" s="62"/>
      <c r="V286" s="62"/>
      <c r="W286" s="62"/>
    </row>
    <row r="287" spans="4:23" x14ac:dyDescent="0.25">
      <c r="D287" s="62"/>
      <c r="E287" s="62"/>
      <c r="F287" s="62"/>
      <c r="G287" s="62"/>
      <c r="H287" s="62"/>
      <c r="I287" s="62"/>
      <c r="J287" s="62"/>
      <c r="L287" s="62"/>
      <c r="N287" s="62"/>
      <c r="P287" s="62"/>
      <c r="Q287" s="62"/>
      <c r="R287" s="62"/>
      <c r="S287" s="62"/>
      <c r="T287" s="62"/>
      <c r="U287" s="62"/>
      <c r="V287" s="62"/>
      <c r="W287" s="62"/>
    </row>
    <row r="288" spans="4:23" x14ac:dyDescent="0.25">
      <c r="D288" s="62"/>
      <c r="E288" s="62"/>
      <c r="F288" s="62"/>
      <c r="G288" s="62"/>
      <c r="H288" s="62"/>
      <c r="I288" s="62"/>
      <c r="J288" s="62"/>
      <c r="L288" s="62"/>
      <c r="N288" s="62"/>
      <c r="P288" s="62"/>
      <c r="Q288" s="62"/>
      <c r="R288" s="62"/>
      <c r="S288" s="62"/>
      <c r="T288" s="62"/>
      <c r="U288" s="62"/>
      <c r="V288" s="62"/>
      <c r="W288" s="62"/>
    </row>
    <row r="289" spans="4:23" x14ac:dyDescent="0.25">
      <c r="D289" s="62"/>
      <c r="E289" s="62"/>
      <c r="F289" s="62"/>
      <c r="G289" s="62"/>
      <c r="H289" s="62"/>
      <c r="I289" s="62"/>
      <c r="J289" s="62"/>
      <c r="L289" s="62"/>
      <c r="N289" s="62"/>
      <c r="P289" s="62"/>
      <c r="Q289" s="62"/>
      <c r="R289" s="62"/>
      <c r="S289" s="62"/>
      <c r="T289" s="62"/>
      <c r="U289" s="62"/>
      <c r="V289" s="62"/>
      <c r="W289" s="62"/>
    </row>
    <row r="290" spans="4:23" x14ac:dyDescent="0.25">
      <c r="D290" s="62"/>
      <c r="E290" s="62"/>
      <c r="F290" s="62"/>
      <c r="G290" s="62"/>
      <c r="H290" s="62"/>
      <c r="I290" s="62"/>
      <c r="J290" s="62"/>
      <c r="L290" s="62"/>
      <c r="N290" s="62"/>
      <c r="P290" s="62"/>
      <c r="Q290" s="62"/>
      <c r="R290" s="62"/>
      <c r="S290" s="62"/>
      <c r="T290" s="62"/>
      <c r="U290" s="62"/>
      <c r="V290" s="62"/>
      <c r="W290" s="62"/>
    </row>
    <row r="291" spans="4:23" x14ac:dyDescent="0.25">
      <c r="D291" s="62"/>
      <c r="E291" s="62"/>
      <c r="F291" s="62"/>
      <c r="G291" s="62"/>
      <c r="H291" s="62"/>
      <c r="I291" s="62"/>
      <c r="J291" s="62"/>
      <c r="L291" s="62"/>
      <c r="N291" s="62"/>
      <c r="P291" s="62"/>
      <c r="Q291" s="62"/>
      <c r="R291" s="62"/>
      <c r="S291" s="62"/>
      <c r="T291" s="62"/>
      <c r="U291" s="62"/>
      <c r="V291" s="62"/>
      <c r="W291" s="62"/>
    </row>
    <row r="292" spans="4:23" x14ac:dyDescent="0.25">
      <c r="D292" s="62"/>
      <c r="E292" s="62"/>
      <c r="F292" s="62"/>
      <c r="G292" s="62"/>
      <c r="H292" s="62"/>
      <c r="I292" s="62"/>
      <c r="J292" s="62"/>
      <c r="L292" s="62"/>
      <c r="N292" s="62"/>
      <c r="P292" s="62"/>
      <c r="Q292" s="62"/>
      <c r="R292" s="62"/>
      <c r="S292" s="62"/>
      <c r="T292" s="62"/>
      <c r="U292" s="62"/>
      <c r="V292" s="62"/>
      <c r="W292" s="62"/>
    </row>
    <row r="293" spans="4:23" x14ac:dyDescent="0.25">
      <c r="D293" s="62"/>
      <c r="E293" s="62"/>
      <c r="F293" s="62"/>
      <c r="G293" s="62"/>
      <c r="H293" s="62"/>
      <c r="I293" s="62"/>
      <c r="J293" s="62"/>
      <c r="L293" s="62"/>
      <c r="N293" s="62"/>
      <c r="P293" s="62"/>
      <c r="Q293" s="62"/>
      <c r="R293" s="62"/>
      <c r="S293" s="62"/>
      <c r="T293" s="62"/>
      <c r="U293" s="62"/>
      <c r="V293" s="62"/>
      <c r="W293" s="62"/>
    </row>
    <row r="294" spans="4:23" x14ac:dyDescent="0.25">
      <c r="D294" s="62"/>
      <c r="E294" s="62"/>
      <c r="F294" s="62"/>
      <c r="G294" s="62"/>
      <c r="H294" s="62"/>
      <c r="I294" s="62"/>
      <c r="J294" s="62"/>
      <c r="L294" s="62"/>
      <c r="N294" s="62"/>
      <c r="P294" s="62"/>
      <c r="Q294" s="62"/>
      <c r="R294" s="62"/>
      <c r="S294" s="62"/>
      <c r="T294" s="62"/>
      <c r="U294" s="62"/>
      <c r="V294" s="62"/>
      <c r="W294" s="62"/>
    </row>
    <row r="295" spans="4:23" x14ac:dyDescent="0.25">
      <c r="D295" s="62"/>
      <c r="E295" s="62"/>
      <c r="F295" s="62"/>
      <c r="G295" s="62"/>
      <c r="H295" s="62"/>
      <c r="I295" s="62"/>
      <c r="J295" s="62"/>
      <c r="L295" s="62"/>
      <c r="N295" s="62"/>
      <c r="P295" s="62"/>
      <c r="Q295" s="62"/>
      <c r="R295" s="62"/>
      <c r="S295" s="62"/>
      <c r="T295" s="62"/>
      <c r="U295" s="62"/>
      <c r="V295" s="62"/>
      <c r="W295" s="62"/>
    </row>
    <row r="296" spans="4:23" x14ac:dyDescent="0.25">
      <c r="D296" s="62"/>
      <c r="E296" s="62"/>
      <c r="F296" s="62"/>
      <c r="G296" s="62"/>
      <c r="H296" s="62"/>
      <c r="I296" s="62"/>
      <c r="J296" s="62"/>
      <c r="L296" s="62"/>
      <c r="N296" s="62"/>
      <c r="P296" s="62"/>
      <c r="Q296" s="62"/>
      <c r="R296" s="62"/>
      <c r="S296" s="62"/>
      <c r="T296" s="62"/>
      <c r="U296" s="62"/>
      <c r="V296" s="62"/>
      <c r="W296" s="62"/>
    </row>
    <row r="297" spans="4:23" x14ac:dyDescent="0.25">
      <c r="D297" s="62"/>
      <c r="E297" s="62"/>
      <c r="F297" s="62"/>
      <c r="G297" s="62"/>
      <c r="H297" s="62"/>
      <c r="I297" s="62"/>
      <c r="J297" s="62"/>
      <c r="L297" s="62"/>
      <c r="N297" s="62"/>
      <c r="P297" s="62"/>
      <c r="Q297" s="62"/>
      <c r="R297" s="62"/>
      <c r="S297" s="62"/>
      <c r="T297" s="62"/>
      <c r="U297" s="62"/>
      <c r="V297" s="62"/>
      <c r="W297" s="62"/>
    </row>
    <row r="298" spans="4:23" x14ac:dyDescent="0.25">
      <c r="D298" s="62"/>
      <c r="E298" s="62"/>
      <c r="F298" s="62"/>
      <c r="G298" s="62"/>
      <c r="H298" s="62"/>
      <c r="I298" s="62"/>
      <c r="J298" s="62"/>
      <c r="L298" s="62"/>
      <c r="N298" s="62"/>
      <c r="P298" s="62"/>
      <c r="Q298" s="62"/>
      <c r="R298" s="62"/>
      <c r="S298" s="62"/>
      <c r="T298" s="62"/>
      <c r="U298" s="62"/>
      <c r="V298" s="62"/>
      <c r="W298" s="62"/>
    </row>
    <row r="299" spans="4:23" x14ac:dyDescent="0.25">
      <c r="D299" s="62"/>
      <c r="E299" s="62"/>
      <c r="F299" s="62"/>
      <c r="G299" s="62"/>
      <c r="H299" s="62"/>
      <c r="I299" s="62"/>
      <c r="J299" s="62"/>
      <c r="L299" s="62"/>
      <c r="N299" s="62"/>
      <c r="P299" s="62"/>
      <c r="Q299" s="62"/>
      <c r="R299" s="62"/>
      <c r="S299" s="62"/>
      <c r="T299" s="62"/>
      <c r="U299" s="62"/>
      <c r="V299" s="62"/>
      <c r="W299" s="62"/>
    </row>
    <row r="300" spans="4:23" x14ac:dyDescent="0.25">
      <c r="D300" s="62"/>
      <c r="E300" s="62"/>
      <c r="F300" s="62"/>
      <c r="G300" s="62"/>
      <c r="H300" s="62"/>
      <c r="I300" s="62"/>
      <c r="J300" s="62"/>
      <c r="L300" s="62"/>
      <c r="N300" s="62"/>
      <c r="P300" s="62"/>
      <c r="Q300" s="62"/>
      <c r="R300" s="62"/>
      <c r="S300" s="62"/>
      <c r="T300" s="62"/>
      <c r="U300" s="62"/>
      <c r="V300" s="62"/>
      <c r="W300" s="62"/>
    </row>
    <row r="301" spans="4:23" x14ac:dyDescent="0.25">
      <c r="D301" s="62"/>
      <c r="E301" s="62"/>
      <c r="F301" s="62"/>
      <c r="G301" s="62"/>
      <c r="H301" s="62"/>
      <c r="I301" s="62"/>
      <c r="J301" s="62"/>
      <c r="L301" s="62"/>
      <c r="N301" s="62"/>
      <c r="P301" s="62"/>
      <c r="Q301" s="62"/>
      <c r="R301" s="62"/>
      <c r="S301" s="62"/>
      <c r="T301" s="62"/>
      <c r="U301" s="62"/>
      <c r="V301" s="62"/>
      <c r="W301" s="62"/>
    </row>
    <row r="302" spans="4:23" x14ac:dyDescent="0.25">
      <c r="D302" s="62"/>
      <c r="E302" s="62"/>
      <c r="F302" s="62"/>
      <c r="G302" s="62"/>
      <c r="H302" s="62"/>
      <c r="I302" s="62"/>
      <c r="J302" s="62"/>
      <c r="L302" s="62"/>
      <c r="N302" s="62"/>
      <c r="P302" s="62"/>
      <c r="Q302" s="62"/>
      <c r="R302" s="62"/>
      <c r="S302" s="62"/>
      <c r="T302" s="62"/>
      <c r="U302" s="62"/>
      <c r="V302" s="62"/>
      <c r="W302" s="62"/>
    </row>
    <row r="303" spans="4:23" x14ac:dyDescent="0.25">
      <c r="D303" s="62"/>
      <c r="E303" s="62"/>
      <c r="F303" s="62"/>
      <c r="G303" s="62"/>
      <c r="H303" s="62"/>
      <c r="I303" s="62"/>
      <c r="J303" s="62"/>
      <c r="L303" s="62"/>
      <c r="N303" s="62"/>
      <c r="P303" s="62"/>
      <c r="Q303" s="62"/>
      <c r="R303" s="62"/>
      <c r="S303" s="62"/>
      <c r="T303" s="62"/>
      <c r="U303" s="62"/>
      <c r="V303" s="62"/>
      <c r="W303" s="62"/>
    </row>
    <row r="304" spans="4:23" x14ac:dyDescent="0.25">
      <c r="D304" s="62"/>
      <c r="E304" s="62"/>
      <c r="F304" s="62"/>
      <c r="G304" s="62"/>
      <c r="H304" s="62"/>
      <c r="I304" s="62"/>
      <c r="J304" s="62"/>
      <c r="L304" s="62"/>
      <c r="N304" s="62"/>
      <c r="P304" s="62"/>
      <c r="Q304" s="62"/>
      <c r="R304" s="62"/>
      <c r="S304" s="62"/>
      <c r="T304" s="62"/>
      <c r="U304" s="62"/>
      <c r="V304" s="62"/>
      <c r="W304" s="62"/>
    </row>
    <row r="305" spans="4:23" x14ac:dyDescent="0.25">
      <c r="D305" s="62"/>
      <c r="E305" s="62"/>
      <c r="F305" s="62"/>
      <c r="G305" s="62"/>
      <c r="H305" s="62"/>
      <c r="I305" s="62"/>
      <c r="J305" s="62"/>
      <c r="L305" s="62"/>
      <c r="N305" s="62"/>
      <c r="P305" s="62"/>
      <c r="Q305" s="62"/>
      <c r="R305" s="62"/>
      <c r="S305" s="62"/>
      <c r="T305" s="62"/>
      <c r="U305" s="62"/>
      <c r="V305" s="62"/>
      <c r="W305" s="62"/>
    </row>
    <row r="306" spans="4:23" x14ac:dyDescent="0.25">
      <c r="D306" s="62"/>
      <c r="E306" s="62"/>
      <c r="F306" s="62"/>
      <c r="G306" s="62"/>
      <c r="H306" s="62"/>
      <c r="I306" s="62"/>
      <c r="J306" s="62"/>
      <c r="L306" s="62"/>
      <c r="N306" s="62"/>
      <c r="P306" s="62"/>
      <c r="Q306" s="62"/>
      <c r="R306" s="62"/>
      <c r="S306" s="62"/>
      <c r="T306" s="62"/>
      <c r="U306" s="62"/>
      <c r="V306" s="62"/>
      <c r="W306" s="62"/>
    </row>
    <row r="307" spans="4:23" x14ac:dyDescent="0.25">
      <c r="D307" s="62"/>
      <c r="E307" s="62"/>
      <c r="F307" s="62"/>
      <c r="G307" s="62"/>
      <c r="H307" s="62"/>
      <c r="I307" s="62"/>
      <c r="J307" s="62"/>
      <c r="L307" s="62"/>
      <c r="N307" s="62"/>
      <c r="P307" s="62"/>
      <c r="Q307" s="62"/>
      <c r="R307" s="62"/>
      <c r="S307" s="62"/>
      <c r="T307" s="62"/>
      <c r="U307" s="62"/>
      <c r="V307" s="62"/>
      <c r="W307" s="62"/>
    </row>
    <row r="308" spans="4:23" x14ac:dyDescent="0.25">
      <c r="D308" s="62"/>
      <c r="E308" s="62"/>
      <c r="F308" s="62"/>
      <c r="G308" s="62"/>
      <c r="H308" s="62"/>
      <c r="I308" s="62"/>
      <c r="J308" s="62"/>
      <c r="L308" s="62"/>
      <c r="N308" s="62"/>
      <c r="P308" s="62"/>
      <c r="Q308" s="62"/>
      <c r="R308" s="62"/>
      <c r="S308" s="62"/>
      <c r="T308" s="62"/>
      <c r="U308" s="62"/>
      <c r="V308" s="62"/>
      <c r="W308" s="62"/>
    </row>
    <row r="309" spans="4:23" x14ac:dyDescent="0.25">
      <c r="D309" s="62"/>
      <c r="E309" s="62"/>
      <c r="F309" s="62"/>
      <c r="G309" s="62"/>
      <c r="H309" s="62"/>
      <c r="I309" s="62"/>
      <c r="J309" s="62"/>
      <c r="L309" s="62"/>
      <c r="N309" s="62"/>
      <c r="P309" s="62"/>
      <c r="Q309" s="62"/>
      <c r="R309" s="62"/>
      <c r="S309" s="62"/>
      <c r="T309" s="62"/>
      <c r="U309" s="62"/>
      <c r="V309" s="62"/>
      <c r="W309" s="62"/>
    </row>
    <row r="310" spans="4:23" x14ac:dyDescent="0.25">
      <c r="D310" s="62"/>
      <c r="E310" s="62"/>
      <c r="F310" s="62"/>
      <c r="G310" s="62"/>
      <c r="H310" s="62"/>
      <c r="I310" s="62"/>
      <c r="J310" s="62"/>
      <c r="L310" s="62"/>
      <c r="N310" s="62"/>
      <c r="P310" s="62"/>
      <c r="Q310" s="62"/>
      <c r="R310" s="62"/>
      <c r="S310" s="62"/>
      <c r="T310" s="62"/>
      <c r="U310" s="62"/>
      <c r="V310" s="62"/>
      <c r="W310" s="62"/>
    </row>
    <row r="311" spans="4:23" x14ac:dyDescent="0.25">
      <c r="D311" s="62"/>
      <c r="E311" s="62"/>
      <c r="F311" s="62"/>
      <c r="G311" s="62"/>
      <c r="H311" s="62"/>
      <c r="I311" s="62"/>
      <c r="J311" s="62"/>
      <c r="L311" s="62"/>
      <c r="N311" s="62"/>
      <c r="P311" s="62"/>
      <c r="Q311" s="62"/>
      <c r="R311" s="62"/>
      <c r="S311" s="62"/>
      <c r="T311" s="62"/>
      <c r="U311" s="62"/>
      <c r="V311" s="62"/>
      <c r="W311" s="62"/>
    </row>
    <row r="312" spans="4:23" x14ac:dyDescent="0.25">
      <c r="D312" s="62"/>
      <c r="E312" s="62"/>
      <c r="F312" s="62"/>
      <c r="G312" s="62"/>
      <c r="H312" s="62"/>
      <c r="I312" s="62"/>
      <c r="J312" s="62"/>
      <c r="L312" s="62"/>
      <c r="N312" s="62"/>
      <c r="P312" s="62"/>
      <c r="Q312" s="62"/>
      <c r="R312" s="62"/>
      <c r="S312" s="62"/>
      <c r="T312" s="62"/>
      <c r="U312" s="62"/>
      <c r="V312" s="62"/>
      <c r="W312" s="62"/>
    </row>
    <row r="313" spans="4:23" x14ac:dyDescent="0.25">
      <c r="D313" s="62"/>
      <c r="E313" s="62"/>
      <c r="F313" s="62"/>
      <c r="G313" s="62"/>
      <c r="H313" s="62"/>
      <c r="I313" s="62"/>
      <c r="J313" s="62"/>
      <c r="L313" s="62"/>
      <c r="N313" s="62"/>
      <c r="P313" s="62"/>
      <c r="Q313" s="62"/>
      <c r="R313" s="62"/>
      <c r="S313" s="62"/>
      <c r="T313" s="62"/>
      <c r="U313" s="62"/>
      <c r="V313" s="62"/>
      <c r="W313" s="62"/>
    </row>
    <row r="314" spans="4:23" x14ac:dyDescent="0.25">
      <c r="D314" s="62"/>
      <c r="E314" s="62"/>
      <c r="F314" s="62"/>
      <c r="G314" s="62"/>
      <c r="H314" s="62"/>
      <c r="I314" s="62"/>
      <c r="J314" s="62"/>
      <c r="L314" s="62"/>
      <c r="N314" s="62"/>
      <c r="P314" s="62"/>
      <c r="Q314" s="62"/>
      <c r="R314" s="62"/>
      <c r="S314" s="62"/>
      <c r="T314" s="62"/>
      <c r="U314" s="62"/>
      <c r="V314" s="62"/>
      <c r="W314" s="62"/>
    </row>
    <row r="315" spans="4:23" x14ac:dyDescent="0.25">
      <c r="D315" s="62"/>
      <c r="E315" s="62"/>
      <c r="F315" s="62"/>
      <c r="G315" s="62"/>
      <c r="H315" s="62"/>
      <c r="I315" s="62"/>
      <c r="J315" s="62"/>
      <c r="L315" s="62"/>
      <c r="N315" s="62"/>
      <c r="P315" s="62"/>
      <c r="Q315" s="62"/>
      <c r="R315" s="62"/>
      <c r="S315" s="62"/>
      <c r="T315" s="62"/>
      <c r="U315" s="62"/>
      <c r="V315" s="62"/>
      <c r="W315" s="62"/>
    </row>
    <row r="316" spans="4:23" x14ac:dyDescent="0.25">
      <c r="D316" s="62"/>
      <c r="E316" s="62"/>
      <c r="F316" s="62"/>
      <c r="G316" s="62"/>
      <c r="H316" s="62"/>
      <c r="I316" s="62"/>
      <c r="J316" s="62"/>
      <c r="L316" s="62"/>
      <c r="N316" s="62"/>
      <c r="P316" s="62"/>
      <c r="Q316" s="62"/>
      <c r="R316" s="62"/>
      <c r="S316" s="62"/>
      <c r="T316" s="62"/>
      <c r="U316" s="62"/>
      <c r="V316" s="62"/>
      <c r="W316" s="62"/>
    </row>
    <row r="317" spans="4:23" x14ac:dyDescent="0.25">
      <c r="D317" s="62"/>
      <c r="E317" s="62"/>
      <c r="F317" s="62"/>
      <c r="G317" s="62"/>
      <c r="H317" s="62"/>
      <c r="I317" s="62"/>
      <c r="J317" s="62"/>
      <c r="L317" s="62"/>
      <c r="N317" s="62"/>
      <c r="P317" s="62"/>
      <c r="Q317" s="62"/>
      <c r="R317" s="62"/>
      <c r="S317" s="62"/>
      <c r="T317" s="62"/>
      <c r="U317" s="62"/>
      <c r="V317" s="62"/>
      <c r="W317" s="62"/>
    </row>
    <row r="318" spans="4:23" x14ac:dyDescent="0.25">
      <c r="D318" s="62"/>
      <c r="E318" s="62"/>
      <c r="F318" s="62"/>
      <c r="G318" s="62"/>
      <c r="H318" s="62"/>
      <c r="I318" s="62"/>
      <c r="J318" s="62"/>
      <c r="L318" s="62"/>
      <c r="N318" s="62"/>
      <c r="P318" s="62"/>
      <c r="Q318" s="62"/>
      <c r="R318" s="62"/>
      <c r="S318" s="62"/>
      <c r="T318" s="62"/>
      <c r="U318" s="62"/>
      <c r="V318" s="62"/>
      <c r="W318" s="62"/>
    </row>
    <row r="319" spans="4:23" x14ac:dyDescent="0.25">
      <c r="D319" s="62"/>
      <c r="E319" s="62"/>
      <c r="F319" s="62"/>
      <c r="G319" s="62"/>
      <c r="H319" s="62"/>
      <c r="I319" s="62"/>
      <c r="J319" s="62"/>
      <c r="L319" s="62"/>
      <c r="N319" s="62"/>
      <c r="P319" s="62"/>
      <c r="Q319" s="62"/>
      <c r="R319" s="62"/>
      <c r="S319" s="62"/>
      <c r="T319" s="62"/>
      <c r="U319" s="62"/>
      <c r="V319" s="62"/>
      <c r="W319" s="62"/>
    </row>
    <row r="320" spans="4:23" x14ac:dyDescent="0.25">
      <c r="D320" s="62"/>
      <c r="E320" s="62"/>
      <c r="F320" s="62"/>
      <c r="G320" s="62"/>
      <c r="H320" s="62"/>
      <c r="I320" s="62"/>
      <c r="J320" s="62"/>
      <c r="L320" s="62"/>
      <c r="N320" s="62"/>
      <c r="P320" s="62"/>
      <c r="Q320" s="62"/>
      <c r="R320" s="62"/>
      <c r="S320" s="62"/>
      <c r="T320" s="62"/>
      <c r="U320" s="62"/>
      <c r="V320" s="62"/>
      <c r="W320" s="62"/>
    </row>
    <row r="321" spans="4:23" x14ac:dyDescent="0.25">
      <c r="D321" s="62"/>
      <c r="E321" s="62"/>
      <c r="F321" s="62"/>
      <c r="G321" s="62"/>
      <c r="H321" s="62"/>
      <c r="I321" s="62"/>
      <c r="J321" s="62"/>
      <c r="L321" s="62"/>
      <c r="N321" s="62"/>
      <c r="P321" s="62"/>
      <c r="Q321" s="62"/>
      <c r="R321" s="62"/>
      <c r="S321" s="62"/>
      <c r="T321" s="62"/>
      <c r="U321" s="62"/>
      <c r="V321" s="62"/>
      <c r="W321" s="62"/>
    </row>
    <row r="322" spans="4:23" x14ac:dyDescent="0.25">
      <c r="D322" s="62"/>
      <c r="E322" s="62"/>
      <c r="F322" s="62"/>
      <c r="G322" s="62"/>
      <c r="H322" s="62"/>
      <c r="I322" s="62"/>
      <c r="J322" s="62"/>
      <c r="L322" s="62"/>
      <c r="N322" s="62"/>
      <c r="P322" s="62"/>
      <c r="Q322" s="62"/>
      <c r="R322" s="62"/>
      <c r="S322" s="62"/>
      <c r="T322" s="62"/>
      <c r="U322" s="62"/>
      <c r="V322" s="62"/>
      <c r="W322" s="62"/>
    </row>
    <row r="323" spans="4:23" x14ac:dyDescent="0.25">
      <c r="D323" s="62"/>
      <c r="E323" s="62"/>
      <c r="F323" s="62"/>
      <c r="G323" s="62"/>
      <c r="H323" s="62"/>
      <c r="I323" s="62"/>
      <c r="J323" s="62"/>
      <c r="L323" s="62"/>
      <c r="N323" s="62"/>
      <c r="P323" s="62"/>
      <c r="Q323" s="62"/>
      <c r="R323" s="62"/>
      <c r="S323" s="62"/>
      <c r="T323" s="62"/>
      <c r="U323" s="62"/>
      <c r="V323" s="62"/>
      <c r="W323" s="62"/>
    </row>
    <row r="324" spans="4:23" x14ac:dyDescent="0.25">
      <c r="D324" s="62"/>
      <c r="E324" s="62"/>
      <c r="F324" s="62"/>
      <c r="G324" s="62"/>
      <c r="H324" s="62"/>
      <c r="I324" s="62"/>
      <c r="J324" s="62"/>
      <c r="L324" s="62"/>
      <c r="N324" s="62"/>
      <c r="P324" s="62"/>
      <c r="Q324" s="62"/>
      <c r="R324" s="62"/>
      <c r="S324" s="62"/>
      <c r="T324" s="62"/>
      <c r="U324" s="62"/>
      <c r="V324" s="62"/>
      <c r="W324" s="62"/>
    </row>
    <row r="325" spans="4:23" x14ac:dyDescent="0.25">
      <c r="D325" s="62"/>
      <c r="E325" s="62"/>
      <c r="F325" s="62"/>
      <c r="G325" s="62"/>
      <c r="H325" s="62"/>
      <c r="I325" s="62"/>
      <c r="J325" s="62"/>
      <c r="L325" s="62"/>
      <c r="N325" s="62"/>
      <c r="P325" s="62"/>
      <c r="Q325" s="62"/>
      <c r="R325" s="62"/>
      <c r="S325" s="62"/>
      <c r="T325" s="62"/>
      <c r="U325" s="62"/>
      <c r="V325" s="62"/>
      <c r="W325" s="62"/>
    </row>
    <row r="326" spans="4:23" x14ac:dyDescent="0.25">
      <c r="D326" s="62"/>
      <c r="E326" s="62"/>
      <c r="F326" s="62"/>
      <c r="G326" s="62"/>
      <c r="H326" s="62"/>
      <c r="I326" s="62"/>
      <c r="J326" s="62"/>
      <c r="L326" s="62"/>
      <c r="N326" s="62"/>
      <c r="P326" s="62"/>
      <c r="Q326" s="62"/>
      <c r="R326" s="62"/>
      <c r="S326" s="62"/>
      <c r="T326" s="62"/>
      <c r="U326" s="62"/>
      <c r="V326" s="62"/>
      <c r="W326" s="62"/>
    </row>
    <row r="327" spans="4:23" x14ac:dyDescent="0.25">
      <c r="D327" s="62"/>
      <c r="E327" s="62"/>
      <c r="F327" s="62"/>
      <c r="G327" s="62"/>
      <c r="H327" s="62"/>
      <c r="I327" s="62"/>
      <c r="J327" s="62"/>
      <c r="L327" s="62"/>
      <c r="N327" s="62"/>
      <c r="P327" s="62"/>
      <c r="Q327" s="62"/>
      <c r="R327" s="62"/>
      <c r="S327" s="62"/>
      <c r="T327" s="62"/>
      <c r="U327" s="62"/>
      <c r="V327" s="62"/>
      <c r="W327" s="62"/>
    </row>
    <row r="328" spans="4:23" x14ac:dyDescent="0.25">
      <c r="D328" s="62"/>
      <c r="E328" s="62"/>
      <c r="F328" s="62"/>
      <c r="G328" s="62"/>
      <c r="H328" s="62"/>
      <c r="I328" s="62"/>
      <c r="J328" s="62"/>
      <c r="L328" s="62"/>
      <c r="N328" s="62"/>
      <c r="P328" s="62"/>
      <c r="Q328" s="62"/>
      <c r="R328" s="62"/>
      <c r="S328" s="62"/>
      <c r="T328" s="62"/>
      <c r="U328" s="62"/>
      <c r="V328" s="62"/>
      <c r="W328" s="62"/>
    </row>
    <row r="329" spans="4:23" x14ac:dyDescent="0.25">
      <c r="D329" s="62"/>
      <c r="E329" s="62"/>
      <c r="F329" s="62"/>
      <c r="G329" s="62"/>
      <c r="H329" s="62"/>
      <c r="I329" s="62"/>
      <c r="J329" s="62"/>
      <c r="L329" s="62"/>
      <c r="N329" s="62"/>
      <c r="P329" s="62"/>
      <c r="Q329" s="62"/>
      <c r="R329" s="62"/>
      <c r="S329" s="62"/>
      <c r="T329" s="62"/>
      <c r="U329" s="62"/>
      <c r="V329" s="62"/>
      <c r="W329" s="62"/>
    </row>
    <row r="330" spans="4:23" x14ac:dyDescent="0.25">
      <c r="D330" s="62"/>
      <c r="E330" s="62"/>
      <c r="F330" s="62"/>
      <c r="G330" s="62"/>
      <c r="H330" s="62"/>
      <c r="I330" s="62"/>
      <c r="J330" s="62"/>
      <c r="L330" s="62"/>
      <c r="N330" s="62"/>
      <c r="P330" s="62"/>
      <c r="Q330" s="62"/>
      <c r="R330" s="62"/>
      <c r="S330" s="62"/>
      <c r="T330" s="62"/>
      <c r="U330" s="62"/>
      <c r="V330" s="62"/>
      <c r="W330" s="62"/>
    </row>
    <row r="331" spans="4:23" x14ac:dyDescent="0.25">
      <c r="D331" s="62"/>
      <c r="E331" s="62"/>
      <c r="F331" s="62"/>
      <c r="G331" s="62"/>
      <c r="H331" s="62"/>
      <c r="I331" s="62"/>
      <c r="J331" s="62"/>
      <c r="L331" s="62"/>
      <c r="N331" s="62"/>
      <c r="P331" s="62"/>
      <c r="Q331" s="62"/>
      <c r="R331" s="62"/>
      <c r="S331" s="62"/>
      <c r="T331" s="62"/>
      <c r="U331" s="62"/>
      <c r="V331" s="62"/>
      <c r="W331" s="62"/>
    </row>
    <row r="332" spans="4:23" x14ac:dyDescent="0.25">
      <c r="D332" s="62"/>
      <c r="E332" s="62"/>
      <c r="F332" s="62"/>
      <c r="G332" s="62"/>
      <c r="H332" s="62"/>
      <c r="I332" s="62"/>
      <c r="J332" s="62"/>
      <c r="L332" s="62"/>
      <c r="N332" s="62"/>
      <c r="P332" s="62"/>
      <c r="Q332" s="62"/>
      <c r="R332" s="62"/>
      <c r="S332" s="62"/>
      <c r="T332" s="62"/>
      <c r="U332" s="62"/>
      <c r="V332" s="62"/>
      <c r="W332" s="62"/>
    </row>
    <row r="333" spans="4:23" x14ac:dyDescent="0.25">
      <c r="D333" s="62"/>
      <c r="E333" s="62"/>
      <c r="F333" s="62"/>
      <c r="G333" s="62"/>
      <c r="H333" s="62"/>
      <c r="I333" s="62"/>
      <c r="J333" s="62"/>
      <c r="L333" s="62"/>
      <c r="N333" s="62"/>
      <c r="P333" s="62"/>
      <c r="Q333" s="62"/>
      <c r="R333" s="62"/>
      <c r="S333" s="62"/>
      <c r="T333" s="62"/>
      <c r="U333" s="62"/>
      <c r="V333" s="62"/>
      <c r="W333" s="62"/>
    </row>
    <row r="334" spans="4:23" x14ac:dyDescent="0.25">
      <c r="D334" s="62"/>
      <c r="E334" s="62"/>
      <c r="F334" s="62"/>
      <c r="G334" s="62"/>
      <c r="H334" s="62"/>
      <c r="I334" s="62"/>
      <c r="J334" s="62"/>
      <c r="L334" s="62"/>
      <c r="N334" s="62"/>
      <c r="P334" s="62"/>
      <c r="Q334" s="62"/>
      <c r="R334" s="62"/>
      <c r="S334" s="62"/>
      <c r="T334" s="62"/>
      <c r="U334" s="62"/>
      <c r="V334" s="62"/>
      <c r="W334" s="62"/>
    </row>
    <row r="335" spans="4:23" x14ac:dyDescent="0.25">
      <c r="D335" s="62"/>
      <c r="E335" s="62"/>
      <c r="F335" s="62"/>
      <c r="G335" s="62"/>
      <c r="H335" s="62"/>
      <c r="I335" s="62"/>
      <c r="J335" s="62"/>
      <c r="L335" s="62"/>
      <c r="N335" s="62"/>
      <c r="P335" s="62"/>
      <c r="Q335" s="62"/>
      <c r="R335" s="62"/>
      <c r="S335" s="62"/>
      <c r="T335" s="62"/>
      <c r="U335" s="62"/>
      <c r="V335" s="62"/>
      <c r="W335" s="62"/>
    </row>
    <row r="336" spans="4:23" x14ac:dyDescent="0.25">
      <c r="D336" s="62"/>
      <c r="E336" s="62"/>
      <c r="F336" s="62"/>
      <c r="G336" s="62"/>
      <c r="H336" s="62"/>
      <c r="I336" s="62"/>
      <c r="J336" s="62"/>
      <c r="L336" s="62"/>
      <c r="N336" s="62"/>
      <c r="P336" s="62"/>
      <c r="Q336" s="62"/>
      <c r="R336" s="62"/>
      <c r="S336" s="62"/>
      <c r="T336" s="62"/>
      <c r="U336" s="62"/>
      <c r="V336" s="62"/>
      <c r="W336" s="62"/>
    </row>
    <row r="337" spans="4:23" x14ac:dyDescent="0.25">
      <c r="D337" s="62"/>
      <c r="E337" s="62"/>
      <c r="F337" s="62"/>
      <c r="G337" s="62"/>
      <c r="H337" s="62"/>
      <c r="I337" s="62"/>
      <c r="J337" s="62"/>
      <c r="L337" s="62"/>
      <c r="N337" s="62"/>
      <c r="P337" s="62"/>
      <c r="Q337" s="62"/>
      <c r="R337" s="62"/>
      <c r="S337" s="62"/>
      <c r="T337" s="62"/>
      <c r="U337" s="62"/>
      <c r="V337" s="62"/>
      <c r="W337" s="62"/>
    </row>
    <row r="338" spans="4:23" x14ac:dyDescent="0.25">
      <c r="D338" s="62"/>
      <c r="E338" s="62"/>
      <c r="F338" s="62"/>
      <c r="G338" s="62"/>
      <c r="H338" s="62"/>
      <c r="I338" s="62"/>
      <c r="J338" s="62"/>
      <c r="L338" s="62"/>
      <c r="N338" s="62"/>
      <c r="P338" s="62"/>
      <c r="Q338" s="62"/>
      <c r="R338" s="62"/>
      <c r="S338" s="62"/>
      <c r="T338" s="62"/>
      <c r="U338" s="62"/>
      <c r="V338" s="62"/>
      <c r="W338" s="62"/>
    </row>
    <row r="339" spans="4:23" x14ac:dyDescent="0.25">
      <c r="D339" s="62"/>
      <c r="E339" s="62"/>
      <c r="F339" s="62"/>
      <c r="G339" s="62"/>
      <c r="H339" s="62"/>
      <c r="I339" s="62"/>
      <c r="J339" s="62"/>
      <c r="L339" s="62"/>
      <c r="N339" s="62"/>
      <c r="P339" s="62"/>
      <c r="Q339" s="62"/>
      <c r="R339" s="62"/>
      <c r="S339" s="62"/>
      <c r="T339" s="62"/>
      <c r="U339" s="62"/>
      <c r="V339" s="62"/>
      <c r="W339" s="62"/>
    </row>
    <row r="340" spans="4:23" x14ac:dyDescent="0.25">
      <c r="D340" s="62"/>
      <c r="E340" s="62"/>
      <c r="F340" s="62"/>
      <c r="G340" s="62"/>
      <c r="H340" s="62"/>
      <c r="I340" s="62"/>
      <c r="J340" s="62"/>
      <c r="L340" s="62"/>
      <c r="N340" s="62"/>
      <c r="P340" s="62"/>
      <c r="Q340" s="62"/>
      <c r="R340" s="62"/>
      <c r="S340" s="62"/>
      <c r="T340" s="62"/>
      <c r="U340" s="62"/>
      <c r="V340" s="62"/>
      <c r="W340" s="62"/>
    </row>
    <row r="341" spans="4:23" x14ac:dyDescent="0.25">
      <c r="D341" s="62"/>
      <c r="E341" s="62"/>
      <c r="F341" s="62"/>
      <c r="G341" s="62"/>
      <c r="H341" s="62"/>
      <c r="I341" s="62"/>
      <c r="J341" s="62"/>
      <c r="L341" s="62"/>
      <c r="N341" s="62"/>
      <c r="P341" s="62"/>
      <c r="Q341" s="62"/>
      <c r="R341" s="62"/>
      <c r="S341" s="62"/>
      <c r="T341" s="62"/>
      <c r="U341" s="62"/>
      <c r="V341" s="62"/>
      <c r="W341" s="62"/>
    </row>
    <row r="342" spans="4:23" x14ac:dyDescent="0.25">
      <c r="D342" s="62"/>
      <c r="E342" s="62"/>
      <c r="F342" s="62"/>
      <c r="G342" s="62"/>
      <c r="H342" s="62"/>
      <c r="I342" s="62"/>
      <c r="J342" s="62"/>
      <c r="L342" s="62"/>
      <c r="N342" s="62"/>
      <c r="P342" s="62"/>
      <c r="Q342" s="62"/>
      <c r="R342" s="62"/>
      <c r="S342" s="62"/>
      <c r="T342" s="62"/>
      <c r="U342" s="62"/>
      <c r="V342" s="62"/>
      <c r="W342" s="62"/>
    </row>
    <row r="343" spans="4:23" x14ac:dyDescent="0.25">
      <c r="D343" s="62"/>
      <c r="E343" s="62"/>
      <c r="F343" s="62"/>
      <c r="G343" s="62"/>
      <c r="H343" s="62"/>
      <c r="I343" s="62"/>
      <c r="J343" s="62"/>
      <c r="L343" s="62"/>
      <c r="N343" s="62"/>
      <c r="P343" s="62"/>
      <c r="Q343" s="62"/>
      <c r="R343" s="62"/>
      <c r="S343" s="62"/>
      <c r="T343" s="62"/>
      <c r="U343" s="62"/>
      <c r="V343" s="62"/>
      <c r="W343" s="62"/>
    </row>
    <row r="344" spans="4:23" x14ac:dyDescent="0.25">
      <c r="D344" s="62"/>
      <c r="E344" s="62"/>
      <c r="F344" s="62"/>
      <c r="G344" s="62"/>
      <c r="H344" s="62"/>
      <c r="I344" s="62"/>
      <c r="J344" s="62"/>
      <c r="L344" s="62"/>
      <c r="N344" s="62"/>
      <c r="P344" s="62"/>
      <c r="Q344" s="62"/>
      <c r="R344" s="62"/>
      <c r="S344" s="62"/>
      <c r="T344" s="62"/>
      <c r="U344" s="62"/>
      <c r="V344" s="62"/>
      <c r="W344" s="62"/>
    </row>
    <row r="345" spans="4:23" x14ac:dyDescent="0.25">
      <c r="D345" s="62"/>
      <c r="E345" s="62"/>
      <c r="F345" s="62"/>
      <c r="G345" s="62"/>
      <c r="H345" s="62"/>
      <c r="I345" s="62"/>
      <c r="J345" s="62"/>
      <c r="L345" s="62"/>
      <c r="N345" s="62"/>
      <c r="P345" s="62"/>
      <c r="Q345" s="62"/>
      <c r="R345" s="62"/>
      <c r="S345" s="62"/>
      <c r="T345" s="62"/>
      <c r="U345" s="62"/>
      <c r="V345" s="62"/>
      <c r="W345" s="62"/>
    </row>
    <row r="346" spans="4:23" x14ac:dyDescent="0.25">
      <c r="D346" s="62"/>
      <c r="E346" s="62"/>
      <c r="F346" s="62"/>
      <c r="G346" s="62"/>
      <c r="H346" s="62"/>
      <c r="I346" s="62"/>
      <c r="J346" s="62"/>
      <c r="L346" s="62"/>
      <c r="N346" s="62"/>
      <c r="P346" s="62"/>
      <c r="Q346" s="62"/>
      <c r="R346" s="62"/>
      <c r="S346" s="62"/>
      <c r="T346" s="62"/>
      <c r="U346" s="62"/>
      <c r="V346" s="62"/>
      <c r="W346" s="62"/>
    </row>
    <row r="347" spans="4:23" x14ac:dyDescent="0.25">
      <c r="D347" s="62"/>
      <c r="E347" s="62"/>
      <c r="F347" s="62"/>
      <c r="G347" s="62"/>
      <c r="H347" s="62"/>
      <c r="I347" s="62"/>
      <c r="J347" s="62"/>
      <c r="L347" s="62"/>
      <c r="N347" s="62"/>
      <c r="P347" s="62"/>
      <c r="Q347" s="62"/>
      <c r="R347" s="62"/>
      <c r="S347" s="62"/>
      <c r="T347" s="62"/>
      <c r="U347" s="62"/>
      <c r="V347" s="62"/>
      <c r="W347" s="62"/>
    </row>
    <row r="348" spans="4:23" x14ac:dyDescent="0.25">
      <c r="D348" s="62"/>
      <c r="E348" s="62"/>
      <c r="F348" s="62"/>
      <c r="G348" s="62"/>
      <c r="H348" s="62"/>
      <c r="I348" s="62"/>
      <c r="J348" s="62"/>
      <c r="L348" s="62"/>
      <c r="N348" s="62"/>
      <c r="P348" s="62"/>
      <c r="Q348" s="62"/>
      <c r="R348" s="62"/>
      <c r="S348" s="62"/>
      <c r="T348" s="62"/>
      <c r="U348" s="62"/>
      <c r="V348" s="62"/>
      <c r="W348" s="62"/>
    </row>
    <row r="349" spans="4:23" x14ac:dyDescent="0.25">
      <c r="D349" s="62"/>
      <c r="E349" s="62"/>
      <c r="F349" s="62"/>
      <c r="G349" s="62"/>
      <c r="H349" s="62"/>
      <c r="I349" s="62"/>
      <c r="J349" s="62"/>
      <c r="L349" s="62"/>
      <c r="N349" s="62"/>
      <c r="P349" s="62"/>
      <c r="Q349" s="62"/>
      <c r="R349" s="62"/>
      <c r="S349" s="62"/>
      <c r="T349" s="62"/>
      <c r="U349" s="62"/>
      <c r="V349" s="62"/>
      <c r="W349" s="62"/>
    </row>
    <row r="350" spans="4:23" x14ac:dyDescent="0.25">
      <c r="D350" s="62"/>
      <c r="E350" s="62"/>
      <c r="F350" s="62"/>
      <c r="G350" s="62"/>
      <c r="H350" s="62"/>
      <c r="I350" s="62"/>
      <c r="J350" s="62"/>
      <c r="L350" s="62"/>
      <c r="N350" s="62"/>
      <c r="P350" s="62"/>
      <c r="Q350" s="62"/>
      <c r="R350" s="62"/>
      <c r="S350" s="62"/>
      <c r="T350" s="62"/>
      <c r="U350" s="62"/>
      <c r="V350" s="62"/>
      <c r="W350" s="62"/>
    </row>
    <row r="351" spans="4:23" x14ac:dyDescent="0.25">
      <c r="D351" s="62"/>
      <c r="E351" s="62"/>
      <c r="F351" s="62"/>
      <c r="G351" s="62"/>
      <c r="H351" s="62"/>
      <c r="I351" s="62"/>
      <c r="J351" s="62"/>
      <c r="L351" s="62"/>
      <c r="N351" s="62"/>
      <c r="P351" s="62"/>
      <c r="Q351" s="62"/>
      <c r="R351" s="62"/>
      <c r="S351" s="62"/>
      <c r="T351" s="62"/>
      <c r="U351" s="62"/>
      <c r="V351" s="62"/>
      <c r="W351" s="62"/>
    </row>
    <row r="352" spans="4:23" x14ac:dyDescent="0.25">
      <c r="D352" s="62"/>
      <c r="E352" s="62"/>
      <c r="F352" s="62"/>
      <c r="G352" s="62"/>
      <c r="H352" s="62"/>
      <c r="I352" s="62"/>
      <c r="J352" s="62"/>
      <c r="L352" s="62"/>
      <c r="N352" s="62"/>
      <c r="P352" s="62"/>
      <c r="Q352" s="62"/>
      <c r="R352" s="62"/>
      <c r="S352" s="62"/>
      <c r="T352" s="62"/>
      <c r="U352" s="62"/>
      <c r="V352" s="62"/>
      <c r="W352" s="62"/>
    </row>
    <row r="353" spans="4:23" x14ac:dyDescent="0.25">
      <c r="D353" s="62"/>
      <c r="E353" s="62"/>
      <c r="F353" s="62"/>
      <c r="G353" s="62"/>
      <c r="H353" s="62"/>
      <c r="I353" s="62"/>
      <c r="J353" s="62"/>
      <c r="L353" s="62"/>
      <c r="N353" s="62"/>
      <c r="P353" s="62"/>
      <c r="Q353" s="62"/>
      <c r="R353" s="62"/>
      <c r="S353" s="62"/>
      <c r="T353" s="62"/>
      <c r="U353" s="62"/>
      <c r="V353" s="62"/>
      <c r="W353" s="62"/>
    </row>
    <row r="354" spans="4:23" x14ac:dyDescent="0.25">
      <c r="D354" s="62"/>
      <c r="E354" s="62"/>
      <c r="F354" s="62"/>
      <c r="G354" s="62"/>
      <c r="H354" s="62"/>
      <c r="I354" s="62"/>
      <c r="J354" s="62"/>
      <c r="L354" s="62"/>
      <c r="N354" s="62"/>
      <c r="P354" s="62"/>
      <c r="Q354" s="62"/>
      <c r="R354" s="62"/>
      <c r="S354" s="62"/>
      <c r="T354" s="62"/>
      <c r="U354" s="62"/>
      <c r="V354" s="62"/>
      <c r="W354" s="62"/>
    </row>
    <row r="355" spans="4:23" x14ac:dyDescent="0.25">
      <c r="D355" s="62"/>
      <c r="E355" s="62"/>
      <c r="F355" s="62"/>
      <c r="G355" s="62"/>
      <c r="H355" s="62"/>
      <c r="I355" s="62"/>
      <c r="J355" s="62"/>
      <c r="L355" s="62"/>
      <c r="N355" s="62"/>
      <c r="P355" s="62"/>
      <c r="Q355" s="62"/>
      <c r="R355" s="62"/>
      <c r="S355" s="62"/>
      <c r="T355" s="62"/>
      <c r="U355" s="62"/>
      <c r="V355" s="62"/>
      <c r="W355" s="62"/>
    </row>
    <row r="356" spans="4:23" x14ac:dyDescent="0.25">
      <c r="D356" s="62"/>
      <c r="E356" s="62"/>
      <c r="F356" s="62"/>
      <c r="G356" s="62"/>
      <c r="H356" s="62"/>
      <c r="I356" s="62"/>
      <c r="J356" s="62"/>
      <c r="L356" s="62"/>
      <c r="N356" s="62"/>
      <c r="P356" s="62"/>
      <c r="Q356" s="62"/>
      <c r="R356" s="62"/>
      <c r="S356" s="62"/>
      <c r="T356" s="62"/>
      <c r="U356" s="62"/>
      <c r="V356" s="62"/>
      <c r="W356" s="62"/>
    </row>
    <row r="357" spans="4:23" x14ac:dyDescent="0.25">
      <c r="D357" s="62"/>
      <c r="E357" s="62"/>
      <c r="F357" s="62"/>
      <c r="G357" s="62"/>
      <c r="H357" s="62"/>
      <c r="I357" s="62"/>
      <c r="J357" s="62"/>
      <c r="L357" s="62"/>
      <c r="N357" s="62"/>
      <c r="P357" s="62"/>
      <c r="Q357" s="62"/>
      <c r="R357" s="62"/>
      <c r="S357" s="62"/>
      <c r="T357" s="62"/>
      <c r="U357" s="62"/>
      <c r="V357" s="62"/>
      <c r="W357" s="62"/>
    </row>
    <row r="358" spans="4:23" x14ac:dyDescent="0.25">
      <c r="D358" s="62"/>
      <c r="E358" s="62"/>
      <c r="F358" s="62"/>
      <c r="G358" s="62"/>
      <c r="H358" s="62"/>
      <c r="I358" s="62"/>
      <c r="J358" s="62"/>
      <c r="L358" s="62"/>
      <c r="N358" s="62"/>
      <c r="P358" s="62"/>
      <c r="Q358" s="62"/>
      <c r="R358" s="62"/>
      <c r="S358" s="62"/>
      <c r="T358" s="62"/>
      <c r="U358" s="62"/>
      <c r="V358" s="62"/>
      <c r="W358" s="62"/>
    </row>
    <row r="359" spans="4:23" x14ac:dyDescent="0.25">
      <c r="D359" s="62"/>
      <c r="E359" s="62"/>
      <c r="F359" s="62"/>
      <c r="G359" s="62"/>
      <c r="H359" s="62"/>
      <c r="I359" s="62"/>
      <c r="J359" s="62"/>
      <c r="L359" s="62"/>
      <c r="N359" s="62"/>
      <c r="P359" s="62"/>
      <c r="Q359" s="62"/>
      <c r="R359" s="62"/>
      <c r="S359" s="62"/>
      <c r="T359" s="62"/>
      <c r="U359" s="62"/>
      <c r="V359" s="62"/>
      <c r="W359" s="62"/>
    </row>
    <row r="360" spans="4:23" x14ac:dyDescent="0.25">
      <c r="D360" s="62"/>
      <c r="E360" s="62"/>
      <c r="F360" s="62"/>
      <c r="G360" s="62"/>
      <c r="H360" s="62"/>
      <c r="I360" s="62"/>
      <c r="J360" s="62"/>
      <c r="L360" s="62"/>
      <c r="N360" s="62"/>
      <c r="P360" s="62"/>
      <c r="Q360" s="62"/>
      <c r="R360" s="62"/>
      <c r="S360" s="62"/>
      <c r="T360" s="62"/>
      <c r="U360" s="62"/>
      <c r="V360" s="62"/>
      <c r="W360" s="62"/>
    </row>
    <row r="361" spans="4:23" x14ac:dyDescent="0.25">
      <c r="D361" s="62"/>
      <c r="E361" s="62"/>
      <c r="F361" s="62"/>
      <c r="G361" s="62"/>
      <c r="H361" s="62"/>
      <c r="I361" s="62"/>
      <c r="J361" s="62"/>
      <c r="L361" s="62"/>
      <c r="N361" s="62"/>
      <c r="P361" s="62"/>
      <c r="Q361" s="62"/>
      <c r="R361" s="62"/>
      <c r="S361" s="62"/>
      <c r="T361" s="62"/>
      <c r="U361" s="62"/>
      <c r="V361" s="62"/>
      <c r="W361" s="62"/>
    </row>
    <row r="362" spans="4:23" x14ac:dyDescent="0.25">
      <c r="D362" s="62"/>
      <c r="E362" s="62"/>
      <c r="F362" s="62"/>
      <c r="G362" s="62"/>
      <c r="H362" s="62"/>
      <c r="I362" s="62"/>
      <c r="J362" s="62"/>
      <c r="L362" s="62"/>
      <c r="N362" s="62"/>
      <c r="P362" s="62"/>
      <c r="Q362" s="62"/>
      <c r="R362" s="62"/>
      <c r="S362" s="62"/>
      <c r="T362" s="62"/>
      <c r="U362" s="62"/>
      <c r="V362" s="62"/>
      <c r="W362" s="62"/>
    </row>
    <row r="363" spans="4:23" x14ac:dyDescent="0.25">
      <c r="D363" s="62"/>
      <c r="E363" s="62"/>
      <c r="F363" s="62"/>
      <c r="G363" s="62"/>
      <c r="H363" s="62"/>
      <c r="I363" s="62"/>
      <c r="J363" s="62"/>
      <c r="L363" s="62"/>
      <c r="N363" s="62"/>
      <c r="P363" s="62"/>
      <c r="Q363" s="62"/>
      <c r="R363" s="62"/>
      <c r="S363" s="62"/>
      <c r="T363" s="62"/>
      <c r="U363" s="62"/>
      <c r="V363" s="62"/>
      <c r="W363" s="62"/>
    </row>
    <row r="364" spans="4:23" x14ac:dyDescent="0.25">
      <c r="D364" s="62"/>
      <c r="E364" s="62"/>
      <c r="F364" s="62"/>
      <c r="G364" s="62"/>
      <c r="H364" s="62"/>
      <c r="I364" s="62"/>
      <c r="J364" s="62"/>
      <c r="L364" s="62"/>
      <c r="N364" s="62"/>
      <c r="P364" s="62"/>
      <c r="Q364" s="62"/>
      <c r="R364" s="62"/>
      <c r="S364" s="62"/>
      <c r="T364" s="62"/>
      <c r="U364" s="62"/>
      <c r="V364" s="62"/>
      <c r="W364" s="62"/>
    </row>
    <row r="365" spans="4:23" x14ac:dyDescent="0.25">
      <c r="D365" s="62"/>
      <c r="E365" s="62"/>
      <c r="F365" s="62"/>
      <c r="G365" s="62"/>
      <c r="H365" s="62"/>
      <c r="I365" s="62"/>
      <c r="J365" s="62"/>
      <c r="L365" s="62"/>
      <c r="N365" s="62"/>
      <c r="P365" s="62"/>
      <c r="Q365" s="62"/>
      <c r="R365" s="62"/>
      <c r="S365" s="62"/>
      <c r="T365" s="62"/>
      <c r="U365" s="62"/>
      <c r="V365" s="62"/>
      <c r="W365" s="62"/>
    </row>
    <row r="366" spans="4:23" x14ac:dyDescent="0.25">
      <c r="D366" s="62"/>
      <c r="E366" s="62"/>
      <c r="F366" s="62"/>
      <c r="G366" s="62"/>
      <c r="H366" s="62"/>
      <c r="I366" s="62"/>
      <c r="J366" s="62"/>
      <c r="L366" s="62"/>
      <c r="N366" s="62"/>
      <c r="P366" s="62"/>
      <c r="Q366" s="62"/>
      <c r="R366" s="62"/>
      <c r="S366" s="62"/>
      <c r="T366" s="62"/>
      <c r="U366" s="62"/>
      <c r="V366" s="62"/>
      <c r="W366" s="62"/>
    </row>
    <row r="367" spans="4:23" x14ac:dyDescent="0.25">
      <c r="D367" s="62"/>
      <c r="E367" s="62"/>
      <c r="F367" s="62"/>
      <c r="G367" s="62"/>
      <c r="H367" s="62"/>
      <c r="I367" s="62"/>
      <c r="J367" s="62"/>
      <c r="L367" s="62"/>
      <c r="N367" s="62"/>
      <c r="P367" s="62"/>
      <c r="Q367" s="62"/>
      <c r="R367" s="62"/>
      <c r="S367" s="62"/>
      <c r="T367" s="62"/>
      <c r="U367" s="62"/>
      <c r="V367" s="62"/>
      <c r="W367" s="62"/>
    </row>
    <row r="368" spans="4:23" x14ac:dyDescent="0.25">
      <c r="D368" s="62"/>
      <c r="E368" s="62"/>
      <c r="F368" s="62"/>
      <c r="G368" s="62"/>
      <c r="H368" s="62"/>
      <c r="I368" s="62"/>
      <c r="J368" s="62"/>
      <c r="L368" s="62"/>
      <c r="N368" s="62"/>
      <c r="P368" s="62"/>
      <c r="Q368" s="62"/>
      <c r="R368" s="62"/>
      <c r="S368" s="62"/>
      <c r="T368" s="62"/>
      <c r="U368" s="62"/>
      <c r="V368" s="62"/>
      <c r="W368" s="62"/>
    </row>
    <row r="369" spans="4:23" x14ac:dyDescent="0.25">
      <c r="D369" s="62"/>
      <c r="E369" s="62"/>
      <c r="F369" s="62"/>
      <c r="G369" s="62"/>
      <c r="H369" s="62"/>
      <c r="I369" s="62"/>
      <c r="J369" s="62"/>
      <c r="L369" s="62"/>
      <c r="N369" s="62"/>
      <c r="P369" s="62"/>
      <c r="Q369" s="62"/>
      <c r="R369" s="62"/>
      <c r="S369" s="62"/>
      <c r="T369" s="62"/>
      <c r="U369" s="62"/>
      <c r="V369" s="62"/>
      <c r="W369" s="62"/>
    </row>
    <row r="370" spans="4:23" x14ac:dyDescent="0.25">
      <c r="D370" s="62"/>
      <c r="E370" s="62"/>
      <c r="F370" s="62"/>
      <c r="G370" s="62"/>
      <c r="H370" s="62"/>
      <c r="I370" s="62"/>
      <c r="J370" s="62"/>
      <c r="L370" s="62"/>
      <c r="N370" s="62"/>
      <c r="P370" s="62"/>
      <c r="Q370" s="62"/>
      <c r="R370" s="62"/>
      <c r="S370" s="62"/>
      <c r="T370" s="62"/>
      <c r="U370" s="62"/>
      <c r="V370" s="62"/>
      <c r="W370" s="62"/>
    </row>
    <row r="371" spans="4:23" x14ac:dyDescent="0.25">
      <c r="D371" s="62"/>
      <c r="E371" s="62"/>
      <c r="F371" s="62"/>
      <c r="G371" s="62"/>
      <c r="H371" s="62"/>
      <c r="I371" s="62"/>
      <c r="J371" s="62"/>
      <c r="L371" s="62"/>
      <c r="N371" s="62"/>
      <c r="P371" s="62"/>
      <c r="Q371" s="62"/>
      <c r="R371" s="62"/>
      <c r="S371" s="62"/>
      <c r="T371" s="62"/>
      <c r="U371" s="62"/>
      <c r="V371" s="62"/>
      <c r="W371" s="62"/>
    </row>
    <row r="372" spans="4:23" x14ac:dyDescent="0.25">
      <c r="D372" s="62"/>
      <c r="E372" s="62"/>
      <c r="F372" s="62"/>
      <c r="G372" s="62"/>
      <c r="H372" s="62"/>
      <c r="I372" s="62"/>
      <c r="J372" s="62"/>
      <c r="L372" s="62"/>
      <c r="N372" s="62"/>
      <c r="P372" s="62"/>
      <c r="Q372" s="62"/>
      <c r="R372" s="62"/>
      <c r="S372" s="62"/>
      <c r="T372" s="62"/>
      <c r="U372" s="62"/>
      <c r="V372" s="62"/>
      <c r="W372" s="62"/>
    </row>
    <row r="373" spans="4:23" x14ac:dyDescent="0.25">
      <c r="D373" s="62"/>
      <c r="E373" s="62"/>
      <c r="F373" s="62"/>
      <c r="G373" s="62"/>
      <c r="H373" s="62"/>
      <c r="I373" s="62"/>
      <c r="J373" s="62"/>
      <c r="L373" s="62"/>
      <c r="N373" s="62"/>
      <c r="P373" s="62"/>
      <c r="Q373" s="62"/>
      <c r="R373" s="62"/>
      <c r="S373" s="62"/>
      <c r="T373" s="62"/>
      <c r="U373" s="62"/>
      <c r="V373" s="62"/>
      <c r="W373" s="62"/>
    </row>
    <row r="374" spans="4:23" x14ac:dyDescent="0.25">
      <c r="D374" s="62"/>
      <c r="E374" s="62"/>
      <c r="F374" s="62"/>
      <c r="G374" s="62"/>
      <c r="H374" s="62"/>
      <c r="I374" s="62"/>
      <c r="J374" s="62"/>
      <c r="L374" s="62"/>
      <c r="N374" s="62"/>
      <c r="P374" s="62"/>
      <c r="Q374" s="62"/>
      <c r="R374" s="62"/>
      <c r="S374" s="62"/>
      <c r="T374" s="62"/>
      <c r="U374" s="62"/>
      <c r="V374" s="62"/>
      <c r="W374" s="62"/>
    </row>
    <row r="375" spans="4:23" x14ac:dyDescent="0.25">
      <c r="D375" s="62"/>
      <c r="E375" s="62"/>
      <c r="F375" s="62"/>
      <c r="G375" s="62"/>
      <c r="H375" s="62"/>
      <c r="I375" s="62"/>
      <c r="J375" s="62"/>
      <c r="L375" s="62"/>
      <c r="N375" s="62"/>
      <c r="P375" s="62"/>
      <c r="Q375" s="62"/>
      <c r="R375" s="62"/>
      <c r="S375" s="62"/>
      <c r="T375" s="62"/>
      <c r="U375" s="62"/>
      <c r="V375" s="62"/>
      <c r="W375" s="62"/>
    </row>
    <row r="376" spans="4:23" x14ac:dyDescent="0.25">
      <c r="D376" s="62"/>
      <c r="E376" s="62"/>
      <c r="F376" s="62"/>
      <c r="G376" s="62"/>
      <c r="H376" s="62"/>
      <c r="I376" s="62"/>
      <c r="J376" s="62"/>
      <c r="L376" s="62"/>
      <c r="N376" s="62"/>
      <c r="P376" s="62"/>
      <c r="Q376" s="62"/>
      <c r="R376" s="62"/>
      <c r="S376" s="62"/>
      <c r="T376" s="62"/>
      <c r="U376" s="62"/>
      <c r="V376" s="62"/>
      <c r="W376" s="62"/>
    </row>
    <row r="377" spans="4:23" x14ac:dyDescent="0.25">
      <c r="D377" s="62"/>
      <c r="E377" s="62"/>
      <c r="F377" s="62"/>
      <c r="G377" s="62"/>
      <c r="H377" s="62"/>
      <c r="I377" s="62"/>
      <c r="J377" s="62"/>
      <c r="L377" s="62"/>
      <c r="N377" s="62"/>
      <c r="P377" s="62"/>
      <c r="Q377" s="62"/>
      <c r="R377" s="62"/>
      <c r="S377" s="62"/>
      <c r="T377" s="62"/>
      <c r="U377" s="62"/>
      <c r="V377" s="62"/>
      <c r="W377" s="62"/>
    </row>
    <row r="378" spans="4:23" x14ac:dyDescent="0.25">
      <c r="D378" s="62"/>
      <c r="E378" s="62"/>
      <c r="F378" s="62"/>
      <c r="G378" s="62"/>
      <c r="H378" s="62"/>
      <c r="I378" s="62"/>
      <c r="J378" s="62"/>
      <c r="L378" s="62"/>
      <c r="N378" s="62"/>
      <c r="P378" s="62"/>
      <c r="Q378" s="62"/>
      <c r="R378" s="62"/>
      <c r="S378" s="62"/>
      <c r="T378" s="62"/>
      <c r="U378" s="62"/>
      <c r="V378" s="62"/>
      <c r="W378" s="62"/>
    </row>
    <row r="379" spans="4:23" x14ac:dyDescent="0.25">
      <c r="D379" s="62"/>
      <c r="E379" s="62"/>
      <c r="F379" s="62"/>
      <c r="G379" s="62"/>
      <c r="H379" s="62"/>
      <c r="I379" s="62"/>
      <c r="J379" s="62"/>
      <c r="L379" s="62"/>
      <c r="N379" s="62"/>
      <c r="P379" s="62"/>
      <c r="Q379" s="62"/>
      <c r="R379" s="62"/>
      <c r="S379" s="62"/>
      <c r="T379" s="62"/>
      <c r="U379" s="62"/>
      <c r="V379" s="62"/>
      <c r="W379" s="62"/>
    </row>
    <row r="380" spans="4:23" x14ac:dyDescent="0.25">
      <c r="D380" s="62"/>
      <c r="E380" s="62"/>
      <c r="F380" s="62"/>
      <c r="G380" s="62"/>
      <c r="H380" s="62"/>
      <c r="I380" s="62"/>
      <c r="J380" s="62"/>
      <c r="L380" s="62"/>
      <c r="N380" s="62"/>
      <c r="P380" s="62"/>
      <c r="Q380" s="62"/>
      <c r="R380" s="62"/>
      <c r="S380" s="62"/>
      <c r="T380" s="62"/>
      <c r="U380" s="62"/>
      <c r="V380" s="62"/>
      <c r="W380" s="62"/>
    </row>
    <row r="381" spans="4:23" x14ac:dyDescent="0.25">
      <c r="D381" s="62"/>
      <c r="E381" s="62"/>
      <c r="F381" s="62"/>
      <c r="G381" s="62"/>
      <c r="H381" s="62"/>
      <c r="I381" s="62"/>
      <c r="J381" s="62"/>
      <c r="L381" s="62"/>
      <c r="N381" s="62"/>
      <c r="P381" s="62"/>
      <c r="Q381" s="62"/>
      <c r="R381" s="62"/>
      <c r="S381" s="62"/>
      <c r="T381" s="62"/>
      <c r="U381" s="62"/>
      <c r="V381" s="62"/>
      <c r="W381" s="62"/>
    </row>
    <row r="382" spans="4:23" x14ac:dyDescent="0.25">
      <c r="D382" s="62"/>
      <c r="E382" s="62"/>
      <c r="F382" s="62"/>
      <c r="G382" s="62"/>
      <c r="H382" s="62"/>
      <c r="I382" s="62"/>
      <c r="J382" s="62"/>
      <c r="L382" s="62"/>
      <c r="N382" s="62"/>
      <c r="P382" s="62"/>
      <c r="Q382" s="62"/>
      <c r="R382" s="62"/>
      <c r="S382" s="62"/>
      <c r="T382" s="62"/>
      <c r="U382" s="62"/>
      <c r="V382" s="62"/>
      <c r="W382" s="62"/>
    </row>
    <row r="383" spans="4:23" x14ac:dyDescent="0.25">
      <c r="D383" s="62"/>
      <c r="E383" s="62"/>
      <c r="F383" s="62"/>
      <c r="G383" s="62"/>
      <c r="H383" s="62"/>
      <c r="I383" s="62"/>
      <c r="J383" s="62"/>
      <c r="L383" s="62"/>
      <c r="N383" s="62"/>
      <c r="P383" s="62"/>
      <c r="Q383" s="62"/>
      <c r="R383" s="62"/>
      <c r="S383" s="62"/>
      <c r="T383" s="62"/>
      <c r="U383" s="62"/>
      <c r="V383" s="62"/>
      <c r="W383" s="62"/>
    </row>
    <row r="384" spans="4:23" x14ac:dyDescent="0.25">
      <c r="D384" s="62"/>
      <c r="E384" s="62"/>
      <c r="F384" s="62"/>
      <c r="G384" s="62"/>
      <c r="H384" s="62"/>
      <c r="I384" s="62"/>
      <c r="J384" s="62"/>
      <c r="L384" s="62"/>
      <c r="N384" s="62"/>
      <c r="P384" s="62"/>
      <c r="Q384" s="62"/>
      <c r="R384" s="62"/>
      <c r="S384" s="62"/>
      <c r="T384" s="62"/>
      <c r="U384" s="62"/>
      <c r="V384" s="62"/>
      <c r="W384" s="62"/>
    </row>
    <row r="385" spans="4:23" x14ac:dyDescent="0.25">
      <c r="D385" s="62"/>
      <c r="E385" s="62"/>
      <c r="F385" s="62"/>
      <c r="G385" s="62"/>
      <c r="H385" s="62"/>
      <c r="I385" s="62"/>
      <c r="J385" s="62"/>
      <c r="L385" s="62"/>
      <c r="N385" s="62"/>
      <c r="P385" s="62"/>
      <c r="Q385" s="62"/>
      <c r="R385" s="62"/>
      <c r="S385" s="62"/>
      <c r="T385" s="62"/>
      <c r="U385" s="62"/>
      <c r="V385" s="62"/>
      <c r="W385" s="62"/>
    </row>
    <row r="386" spans="4:23" x14ac:dyDescent="0.25">
      <c r="D386" s="62"/>
      <c r="E386" s="62"/>
      <c r="F386" s="62"/>
      <c r="G386" s="62"/>
      <c r="H386" s="62"/>
      <c r="I386" s="62"/>
      <c r="J386" s="62"/>
      <c r="L386" s="62"/>
      <c r="N386" s="62"/>
      <c r="P386" s="62"/>
      <c r="Q386" s="62"/>
      <c r="R386" s="62"/>
      <c r="S386" s="62"/>
      <c r="T386" s="62"/>
      <c r="U386" s="62"/>
      <c r="V386" s="62"/>
      <c r="W386" s="62"/>
    </row>
    <row r="387" spans="4:23" x14ac:dyDescent="0.25">
      <c r="D387" s="62"/>
      <c r="E387" s="62"/>
      <c r="F387" s="62"/>
      <c r="G387" s="62"/>
      <c r="H387" s="62"/>
      <c r="I387" s="62"/>
      <c r="J387" s="62"/>
      <c r="L387" s="62"/>
      <c r="N387" s="62"/>
      <c r="P387" s="62"/>
      <c r="Q387" s="62"/>
      <c r="R387" s="62"/>
      <c r="S387" s="62"/>
      <c r="T387" s="62"/>
      <c r="U387" s="62"/>
      <c r="V387" s="62"/>
      <c r="W387" s="62"/>
    </row>
    <row r="388" spans="4:23" x14ac:dyDescent="0.25">
      <c r="D388" s="62"/>
      <c r="E388" s="62"/>
      <c r="F388" s="62"/>
      <c r="G388" s="62"/>
      <c r="H388" s="62"/>
      <c r="I388" s="62"/>
      <c r="J388" s="62"/>
      <c r="L388" s="62"/>
      <c r="N388" s="62"/>
      <c r="P388" s="62"/>
      <c r="Q388" s="62"/>
      <c r="R388" s="62"/>
      <c r="S388" s="62"/>
      <c r="T388" s="62"/>
      <c r="U388" s="62"/>
      <c r="V388" s="62"/>
      <c r="W388" s="62"/>
    </row>
    <row r="389" spans="4:23" x14ac:dyDescent="0.25">
      <c r="D389" s="62"/>
      <c r="E389" s="62"/>
      <c r="F389" s="62"/>
      <c r="G389" s="62"/>
      <c r="H389" s="62"/>
      <c r="I389" s="62"/>
      <c r="J389" s="62"/>
      <c r="L389" s="62"/>
      <c r="N389" s="62"/>
      <c r="P389" s="62"/>
      <c r="Q389" s="62"/>
      <c r="R389" s="62"/>
      <c r="S389" s="62"/>
      <c r="T389" s="62"/>
      <c r="U389" s="62"/>
      <c r="V389" s="62"/>
      <c r="W389" s="62"/>
    </row>
    <row r="390" spans="4:23" x14ac:dyDescent="0.25">
      <c r="D390" s="62"/>
      <c r="E390" s="62"/>
      <c r="F390" s="62"/>
      <c r="G390" s="62"/>
      <c r="H390" s="62"/>
      <c r="I390" s="62"/>
      <c r="J390" s="62"/>
      <c r="L390" s="62"/>
      <c r="N390" s="62"/>
      <c r="P390" s="62"/>
      <c r="Q390" s="62"/>
      <c r="R390" s="62"/>
      <c r="S390" s="62"/>
      <c r="T390" s="62"/>
      <c r="U390" s="62"/>
      <c r="V390" s="62"/>
      <c r="W390" s="62"/>
    </row>
    <row r="391" spans="4:23" x14ac:dyDescent="0.25">
      <c r="D391" s="62"/>
      <c r="E391" s="62"/>
      <c r="F391" s="62"/>
      <c r="G391" s="62"/>
      <c r="H391" s="62"/>
      <c r="I391" s="62"/>
      <c r="J391" s="62"/>
      <c r="L391" s="62"/>
      <c r="N391" s="62"/>
      <c r="P391" s="62"/>
      <c r="Q391" s="62"/>
      <c r="R391" s="62"/>
      <c r="S391" s="62"/>
      <c r="T391" s="62"/>
      <c r="U391" s="62"/>
      <c r="V391" s="62"/>
      <c r="W391" s="62"/>
    </row>
    <row r="392" spans="4:23" x14ac:dyDescent="0.25">
      <c r="D392" s="62"/>
      <c r="E392" s="62"/>
      <c r="F392" s="62"/>
      <c r="G392" s="62"/>
      <c r="H392" s="62"/>
      <c r="I392" s="62"/>
      <c r="J392" s="62"/>
      <c r="L392" s="62"/>
      <c r="N392" s="62"/>
      <c r="P392" s="62"/>
      <c r="Q392" s="62"/>
      <c r="R392" s="62"/>
      <c r="S392" s="62"/>
      <c r="T392" s="62"/>
      <c r="U392" s="62"/>
      <c r="V392" s="62"/>
      <c r="W392" s="62"/>
    </row>
    <row r="393" spans="4:23" x14ac:dyDescent="0.25">
      <c r="D393" s="62"/>
      <c r="E393" s="62"/>
      <c r="F393" s="62"/>
      <c r="G393" s="62"/>
      <c r="H393" s="62"/>
      <c r="I393" s="62"/>
      <c r="J393" s="62"/>
      <c r="L393" s="62"/>
      <c r="N393" s="62"/>
      <c r="P393" s="62"/>
      <c r="Q393" s="62"/>
      <c r="R393" s="62"/>
      <c r="S393" s="62"/>
      <c r="T393" s="62"/>
      <c r="U393" s="62"/>
      <c r="V393" s="62"/>
      <c r="W393" s="62"/>
    </row>
    <row r="394" spans="4:23" x14ac:dyDescent="0.25">
      <c r="D394" s="62"/>
      <c r="E394" s="62"/>
      <c r="F394" s="62"/>
      <c r="G394" s="62"/>
      <c r="H394" s="62"/>
      <c r="I394" s="62"/>
      <c r="J394" s="62"/>
      <c r="L394" s="62"/>
      <c r="N394" s="62"/>
      <c r="P394" s="62"/>
      <c r="Q394" s="62"/>
      <c r="R394" s="62"/>
      <c r="S394" s="62"/>
      <c r="T394" s="62"/>
      <c r="U394" s="62"/>
      <c r="V394" s="62"/>
      <c r="W394" s="62"/>
    </row>
    <row r="395" spans="4:23" x14ac:dyDescent="0.25">
      <c r="D395" s="62"/>
      <c r="E395" s="62"/>
      <c r="F395" s="62"/>
      <c r="G395" s="62"/>
      <c r="H395" s="62"/>
      <c r="I395" s="62"/>
      <c r="J395" s="62"/>
      <c r="L395" s="62"/>
      <c r="N395" s="62"/>
      <c r="P395" s="62"/>
      <c r="Q395" s="62"/>
      <c r="R395" s="62"/>
      <c r="S395" s="62"/>
      <c r="T395" s="62"/>
      <c r="U395" s="62"/>
      <c r="V395" s="62"/>
      <c r="W395" s="62"/>
    </row>
    <row r="396" spans="4:23" x14ac:dyDescent="0.25">
      <c r="D396" s="62"/>
      <c r="E396" s="62"/>
      <c r="F396" s="62"/>
      <c r="G396" s="62"/>
      <c r="H396" s="62"/>
      <c r="I396" s="62"/>
      <c r="J396" s="62"/>
      <c r="L396" s="62"/>
      <c r="N396" s="62"/>
      <c r="P396" s="62"/>
      <c r="Q396" s="62"/>
      <c r="R396" s="62"/>
      <c r="S396" s="62"/>
      <c r="T396" s="62"/>
      <c r="U396" s="62"/>
      <c r="V396" s="62"/>
      <c r="W396" s="62"/>
    </row>
    <row r="397" spans="4:23" x14ac:dyDescent="0.25">
      <c r="D397" s="62"/>
      <c r="E397" s="62"/>
      <c r="F397" s="62"/>
      <c r="G397" s="62"/>
      <c r="H397" s="62"/>
      <c r="I397" s="62"/>
      <c r="J397" s="62"/>
      <c r="L397" s="62"/>
      <c r="N397" s="62"/>
      <c r="P397" s="62"/>
      <c r="Q397" s="62"/>
      <c r="R397" s="62"/>
      <c r="S397" s="62"/>
      <c r="T397" s="62"/>
      <c r="U397" s="62"/>
      <c r="V397" s="62"/>
      <c r="W397" s="62"/>
    </row>
    <row r="398" spans="4:23" x14ac:dyDescent="0.25">
      <c r="D398" s="62"/>
      <c r="E398" s="62"/>
      <c r="F398" s="62"/>
      <c r="G398" s="62"/>
      <c r="H398" s="62"/>
      <c r="I398" s="62"/>
      <c r="J398" s="62"/>
      <c r="L398" s="62"/>
      <c r="N398" s="62"/>
      <c r="P398" s="62"/>
      <c r="Q398" s="62"/>
      <c r="R398" s="62"/>
      <c r="S398" s="62"/>
      <c r="T398" s="62"/>
      <c r="U398" s="62"/>
      <c r="V398" s="62"/>
      <c r="W398" s="62"/>
    </row>
    <row r="399" spans="4:23" x14ac:dyDescent="0.25">
      <c r="D399" s="62"/>
      <c r="E399" s="62"/>
      <c r="F399" s="62"/>
      <c r="G399" s="62"/>
      <c r="H399" s="62"/>
      <c r="I399" s="62"/>
      <c r="J399" s="62"/>
      <c r="L399" s="62"/>
      <c r="N399" s="62"/>
      <c r="P399" s="62"/>
      <c r="Q399" s="62"/>
      <c r="R399" s="62"/>
      <c r="S399" s="62"/>
      <c r="T399" s="62"/>
      <c r="U399" s="62"/>
      <c r="V399" s="62"/>
      <c r="W399" s="62"/>
    </row>
    <row r="400" spans="4:23" x14ac:dyDescent="0.25">
      <c r="D400" s="62"/>
      <c r="E400" s="62"/>
      <c r="F400" s="62"/>
      <c r="G400" s="62"/>
      <c r="H400" s="62"/>
      <c r="I400" s="62"/>
      <c r="J400" s="62"/>
      <c r="L400" s="62"/>
      <c r="N400" s="62"/>
      <c r="P400" s="62"/>
      <c r="Q400" s="62"/>
      <c r="R400" s="62"/>
      <c r="S400" s="62"/>
      <c r="T400" s="62"/>
      <c r="U400" s="62"/>
      <c r="V400" s="62"/>
      <c r="W400" s="62"/>
    </row>
    <row r="401" spans="4:23" x14ac:dyDescent="0.25">
      <c r="D401" s="62"/>
      <c r="E401" s="62"/>
      <c r="F401" s="62"/>
      <c r="G401" s="62"/>
      <c r="H401" s="62"/>
      <c r="I401" s="62"/>
      <c r="J401" s="62"/>
      <c r="L401" s="62"/>
      <c r="N401" s="62"/>
      <c r="P401" s="62"/>
      <c r="Q401" s="62"/>
      <c r="R401" s="62"/>
      <c r="S401" s="62"/>
      <c r="T401" s="62"/>
      <c r="U401" s="62"/>
      <c r="V401" s="62"/>
      <c r="W401" s="62"/>
    </row>
    <row r="402" spans="4:23" x14ac:dyDescent="0.25">
      <c r="D402" s="62"/>
      <c r="E402" s="62"/>
      <c r="F402" s="62"/>
      <c r="G402" s="62"/>
      <c r="H402" s="62"/>
      <c r="I402" s="62"/>
      <c r="J402" s="62"/>
      <c r="L402" s="62"/>
      <c r="N402" s="62"/>
      <c r="P402" s="62"/>
      <c r="Q402" s="62"/>
      <c r="R402" s="62"/>
      <c r="S402" s="62"/>
      <c r="T402" s="62"/>
      <c r="U402" s="62"/>
      <c r="V402" s="62"/>
      <c r="W402" s="62"/>
    </row>
    <row r="403" spans="4:23" x14ac:dyDescent="0.25">
      <c r="D403" s="62"/>
      <c r="E403" s="62"/>
      <c r="F403" s="62"/>
      <c r="G403" s="62"/>
      <c r="H403" s="62"/>
      <c r="I403" s="62"/>
      <c r="J403" s="62"/>
      <c r="L403" s="62"/>
      <c r="N403" s="62"/>
      <c r="P403" s="62"/>
      <c r="Q403" s="62"/>
      <c r="R403" s="62"/>
      <c r="S403" s="62"/>
      <c r="T403" s="62"/>
      <c r="U403" s="62"/>
      <c r="V403" s="62"/>
      <c r="W403" s="62"/>
    </row>
    <row r="404" spans="4:23" x14ac:dyDescent="0.25">
      <c r="D404" s="62"/>
      <c r="E404" s="62"/>
      <c r="F404" s="62"/>
      <c r="G404" s="62"/>
      <c r="H404" s="62"/>
      <c r="I404" s="62"/>
      <c r="J404" s="62"/>
      <c r="L404" s="62"/>
      <c r="N404" s="62"/>
      <c r="P404" s="62"/>
      <c r="Q404" s="62"/>
      <c r="R404" s="62"/>
      <c r="S404" s="62"/>
      <c r="T404" s="62"/>
      <c r="U404" s="62"/>
      <c r="V404" s="62"/>
      <c r="W404" s="62"/>
    </row>
    <row r="405" spans="4:23" x14ac:dyDescent="0.25">
      <c r="D405" s="62"/>
      <c r="E405" s="62"/>
      <c r="F405" s="62"/>
      <c r="G405" s="62"/>
      <c r="H405" s="62"/>
      <c r="I405" s="62"/>
      <c r="J405" s="62"/>
      <c r="L405" s="62"/>
      <c r="N405" s="62"/>
      <c r="P405" s="62"/>
      <c r="Q405" s="62"/>
      <c r="R405" s="62"/>
      <c r="S405" s="62"/>
      <c r="T405" s="62"/>
      <c r="U405" s="62"/>
      <c r="V405" s="62"/>
      <c r="W405" s="62"/>
    </row>
    <row r="406" spans="4:23" x14ac:dyDescent="0.25">
      <c r="D406" s="62"/>
      <c r="E406" s="62"/>
      <c r="F406" s="62"/>
      <c r="G406" s="62"/>
      <c r="H406" s="62"/>
      <c r="I406" s="62"/>
      <c r="J406" s="62"/>
      <c r="L406" s="62"/>
      <c r="N406" s="62"/>
      <c r="P406" s="62"/>
      <c r="Q406" s="62"/>
      <c r="R406" s="62"/>
      <c r="S406" s="62"/>
      <c r="T406" s="62"/>
      <c r="U406" s="62"/>
      <c r="V406" s="62"/>
      <c r="W406" s="62"/>
    </row>
    <row r="407" spans="4:23" x14ac:dyDescent="0.25">
      <c r="D407" s="62"/>
      <c r="E407" s="62"/>
      <c r="F407" s="62"/>
      <c r="G407" s="62"/>
      <c r="H407" s="62"/>
      <c r="I407" s="62"/>
      <c r="J407" s="62"/>
      <c r="L407" s="62"/>
      <c r="N407" s="62"/>
      <c r="P407" s="62"/>
      <c r="Q407" s="62"/>
      <c r="R407" s="62"/>
      <c r="S407" s="62"/>
      <c r="T407" s="62"/>
      <c r="U407" s="62"/>
      <c r="V407" s="62"/>
      <c r="W407" s="62"/>
    </row>
    <row r="408" spans="4:23" x14ac:dyDescent="0.25">
      <c r="D408" s="62"/>
      <c r="E408" s="62"/>
      <c r="F408" s="62"/>
      <c r="G408" s="62"/>
      <c r="H408" s="62"/>
      <c r="I408" s="62"/>
      <c r="J408" s="62"/>
      <c r="L408" s="62"/>
      <c r="N408" s="62"/>
      <c r="P408" s="62"/>
      <c r="Q408" s="62"/>
      <c r="R408" s="62"/>
      <c r="S408" s="62"/>
      <c r="T408" s="62"/>
      <c r="U408" s="62"/>
      <c r="V408" s="62"/>
      <c r="W408" s="62"/>
    </row>
    <row r="409" spans="4:23" x14ac:dyDescent="0.25">
      <c r="D409" s="62"/>
      <c r="E409" s="62"/>
      <c r="F409" s="62"/>
      <c r="G409" s="62"/>
      <c r="H409" s="62"/>
      <c r="I409" s="62"/>
      <c r="J409" s="62"/>
      <c r="L409" s="62"/>
      <c r="N409" s="62"/>
      <c r="P409" s="62"/>
      <c r="Q409" s="62"/>
      <c r="R409" s="62"/>
      <c r="S409" s="62"/>
      <c r="T409" s="62"/>
      <c r="U409" s="62"/>
      <c r="V409" s="62"/>
      <c r="W409" s="62"/>
    </row>
    <row r="410" spans="4:23" x14ac:dyDescent="0.25">
      <c r="D410" s="62"/>
      <c r="E410" s="62"/>
      <c r="F410" s="62"/>
      <c r="G410" s="62"/>
      <c r="H410" s="62"/>
      <c r="I410" s="62"/>
      <c r="J410" s="62"/>
      <c r="L410" s="62"/>
      <c r="N410" s="62"/>
      <c r="P410" s="62"/>
      <c r="Q410" s="62"/>
      <c r="R410" s="62"/>
      <c r="S410" s="62"/>
      <c r="T410" s="62"/>
      <c r="U410" s="62"/>
      <c r="V410" s="62"/>
      <c r="W410" s="62"/>
    </row>
    <row r="411" spans="4:23" x14ac:dyDescent="0.25">
      <c r="D411" s="62"/>
      <c r="E411" s="62"/>
      <c r="F411" s="62"/>
      <c r="G411" s="62"/>
      <c r="H411" s="62"/>
      <c r="I411" s="62"/>
      <c r="J411" s="62"/>
      <c r="L411" s="62"/>
      <c r="N411" s="62"/>
      <c r="P411" s="62"/>
      <c r="Q411" s="62"/>
      <c r="R411" s="62"/>
      <c r="S411" s="62"/>
      <c r="T411" s="62"/>
      <c r="U411" s="62"/>
      <c r="V411" s="62"/>
      <c r="W411" s="62"/>
    </row>
    <row r="412" spans="4:23" x14ac:dyDescent="0.25">
      <c r="D412" s="62"/>
      <c r="E412" s="62"/>
      <c r="F412" s="62"/>
      <c r="G412" s="62"/>
      <c r="H412" s="62"/>
      <c r="I412" s="62"/>
      <c r="J412" s="62"/>
      <c r="L412" s="62"/>
      <c r="N412" s="62"/>
      <c r="P412" s="62"/>
      <c r="Q412" s="62"/>
      <c r="R412" s="62"/>
      <c r="S412" s="62"/>
      <c r="T412" s="62"/>
      <c r="U412" s="62"/>
      <c r="V412" s="62"/>
      <c r="W412" s="62"/>
    </row>
    <row r="413" spans="4:23" x14ac:dyDescent="0.25">
      <c r="D413" s="62"/>
      <c r="E413" s="62"/>
      <c r="F413" s="62"/>
      <c r="G413" s="62"/>
      <c r="H413" s="62"/>
      <c r="I413" s="62"/>
      <c r="J413" s="62"/>
      <c r="L413" s="62"/>
      <c r="N413" s="62"/>
      <c r="P413" s="62"/>
      <c r="Q413" s="62"/>
      <c r="R413" s="62"/>
      <c r="S413" s="62"/>
      <c r="T413" s="62"/>
      <c r="U413" s="62"/>
      <c r="V413" s="62"/>
      <c r="W413" s="62"/>
    </row>
    <row r="414" spans="4:23" x14ac:dyDescent="0.25">
      <c r="D414" s="62"/>
      <c r="E414" s="62"/>
      <c r="F414" s="62"/>
      <c r="G414" s="62"/>
      <c r="H414" s="62"/>
      <c r="I414" s="62"/>
      <c r="J414" s="62"/>
      <c r="L414" s="62"/>
      <c r="N414" s="62"/>
      <c r="P414" s="62"/>
      <c r="Q414" s="62"/>
      <c r="R414" s="62"/>
      <c r="S414" s="62"/>
      <c r="T414" s="62"/>
      <c r="U414" s="62"/>
      <c r="V414" s="62"/>
      <c r="W414" s="62"/>
    </row>
    <row r="415" spans="4:23" x14ac:dyDescent="0.25">
      <c r="D415" s="62"/>
      <c r="E415" s="62"/>
      <c r="F415" s="62"/>
      <c r="G415" s="62"/>
      <c r="H415" s="62"/>
      <c r="I415" s="62"/>
      <c r="J415" s="62"/>
      <c r="L415" s="62"/>
      <c r="N415" s="62"/>
      <c r="P415" s="62"/>
      <c r="Q415" s="62"/>
      <c r="R415" s="62"/>
      <c r="S415" s="62"/>
      <c r="T415" s="62"/>
      <c r="U415" s="62"/>
      <c r="V415" s="62"/>
      <c r="W415" s="62"/>
    </row>
    <row r="416" spans="4:23" x14ac:dyDescent="0.25">
      <c r="D416" s="62"/>
      <c r="E416" s="62"/>
      <c r="F416" s="62"/>
      <c r="G416" s="62"/>
      <c r="H416" s="62"/>
      <c r="I416" s="62"/>
      <c r="J416" s="62"/>
      <c r="L416" s="62"/>
      <c r="N416" s="62"/>
      <c r="P416" s="62"/>
      <c r="Q416" s="62"/>
      <c r="R416" s="62"/>
      <c r="S416" s="62"/>
      <c r="T416" s="62"/>
      <c r="U416" s="62"/>
      <c r="V416" s="62"/>
      <c r="W416" s="62"/>
    </row>
    <row r="417" spans="4:23" x14ac:dyDescent="0.25">
      <c r="D417" s="62"/>
      <c r="E417" s="62"/>
      <c r="F417" s="62"/>
      <c r="G417" s="62"/>
      <c r="H417" s="62"/>
      <c r="I417" s="62"/>
      <c r="J417" s="62"/>
      <c r="L417" s="62"/>
      <c r="N417" s="62"/>
      <c r="P417" s="62"/>
      <c r="Q417" s="62"/>
      <c r="R417" s="62"/>
      <c r="S417" s="62"/>
      <c r="T417" s="62"/>
      <c r="U417" s="62"/>
      <c r="V417" s="62"/>
      <c r="W417" s="62"/>
    </row>
    <row r="418" spans="4:23" x14ac:dyDescent="0.25">
      <c r="D418" s="62"/>
      <c r="E418" s="62"/>
      <c r="F418" s="62"/>
      <c r="G418" s="62"/>
      <c r="H418" s="62"/>
      <c r="I418" s="62"/>
      <c r="J418" s="62"/>
      <c r="L418" s="62"/>
      <c r="N418" s="62"/>
      <c r="P418" s="62"/>
      <c r="Q418" s="62"/>
      <c r="R418" s="62"/>
      <c r="S418" s="62"/>
      <c r="T418" s="62"/>
      <c r="U418" s="62"/>
      <c r="V418" s="62"/>
      <c r="W418" s="62"/>
    </row>
    <row r="419" spans="4:23" x14ac:dyDescent="0.25">
      <c r="D419" s="62"/>
      <c r="E419" s="62"/>
      <c r="F419" s="62"/>
      <c r="G419" s="62"/>
      <c r="H419" s="62"/>
      <c r="I419" s="62"/>
      <c r="J419" s="62"/>
      <c r="L419" s="62"/>
      <c r="N419" s="62"/>
      <c r="P419" s="62"/>
      <c r="Q419" s="62"/>
      <c r="R419" s="62"/>
      <c r="S419" s="62"/>
      <c r="T419" s="62"/>
      <c r="U419" s="62"/>
      <c r="V419" s="62"/>
      <c r="W419" s="62"/>
    </row>
    <row r="420" spans="4:23" x14ac:dyDescent="0.25">
      <c r="D420" s="62"/>
      <c r="E420" s="62"/>
      <c r="F420" s="62"/>
      <c r="G420" s="62"/>
      <c r="H420" s="62"/>
      <c r="I420" s="62"/>
      <c r="J420" s="62"/>
      <c r="L420" s="62"/>
      <c r="N420" s="62"/>
      <c r="P420" s="62"/>
      <c r="Q420" s="62"/>
      <c r="R420" s="62"/>
      <c r="S420" s="62"/>
      <c r="T420" s="62"/>
      <c r="U420" s="62"/>
      <c r="V420" s="62"/>
      <c r="W420" s="62"/>
    </row>
    <row r="421" spans="4:23" x14ac:dyDescent="0.25">
      <c r="D421" s="62"/>
      <c r="E421" s="62"/>
      <c r="F421" s="62"/>
      <c r="G421" s="62"/>
      <c r="H421" s="62"/>
      <c r="I421" s="62"/>
      <c r="J421" s="62"/>
      <c r="L421" s="62"/>
      <c r="N421" s="62"/>
      <c r="P421" s="62"/>
      <c r="Q421" s="62"/>
      <c r="R421" s="62"/>
      <c r="S421" s="62"/>
      <c r="T421" s="62"/>
      <c r="U421" s="62"/>
      <c r="V421" s="62"/>
      <c r="W421" s="62"/>
    </row>
    <row r="422" spans="4:23" x14ac:dyDescent="0.25">
      <c r="D422" s="62"/>
      <c r="E422" s="62"/>
      <c r="F422" s="62"/>
      <c r="G422" s="62"/>
      <c r="H422" s="62"/>
      <c r="I422" s="62"/>
      <c r="J422" s="62"/>
      <c r="L422" s="62"/>
      <c r="N422" s="62"/>
      <c r="P422" s="62"/>
      <c r="Q422" s="62"/>
      <c r="R422" s="62"/>
      <c r="S422" s="62"/>
      <c r="T422" s="62"/>
      <c r="U422" s="62"/>
      <c r="V422" s="62"/>
      <c r="W422" s="62"/>
    </row>
    <row r="423" spans="4:23" x14ac:dyDescent="0.25">
      <c r="D423" s="62"/>
      <c r="E423" s="62"/>
      <c r="F423" s="62"/>
      <c r="G423" s="62"/>
      <c r="H423" s="62"/>
      <c r="I423" s="62"/>
      <c r="J423" s="62"/>
      <c r="L423" s="62"/>
      <c r="N423" s="62"/>
      <c r="P423" s="62"/>
      <c r="Q423" s="62"/>
      <c r="R423" s="62"/>
      <c r="S423" s="62"/>
      <c r="T423" s="62"/>
      <c r="U423" s="62"/>
      <c r="V423" s="62"/>
      <c r="W423" s="62"/>
    </row>
    <row r="424" spans="4:23" x14ac:dyDescent="0.25">
      <c r="D424" s="62"/>
      <c r="E424" s="62"/>
      <c r="F424" s="62"/>
      <c r="G424" s="62"/>
      <c r="H424" s="62"/>
      <c r="I424" s="62"/>
      <c r="J424" s="62"/>
      <c r="L424" s="62"/>
      <c r="N424" s="62"/>
      <c r="P424" s="62"/>
      <c r="Q424" s="62"/>
      <c r="R424" s="62"/>
      <c r="S424" s="62"/>
      <c r="T424" s="62"/>
      <c r="U424" s="62"/>
      <c r="V424" s="62"/>
      <c r="W424" s="62"/>
    </row>
    <row r="425" spans="4:23" x14ac:dyDescent="0.25">
      <c r="D425" s="62"/>
      <c r="E425" s="62"/>
      <c r="F425" s="62"/>
      <c r="G425" s="62"/>
      <c r="H425" s="62"/>
      <c r="I425" s="62"/>
      <c r="J425" s="62"/>
      <c r="L425" s="62"/>
      <c r="N425" s="62"/>
      <c r="P425" s="62"/>
      <c r="Q425" s="62"/>
      <c r="R425" s="62"/>
      <c r="S425" s="62"/>
      <c r="T425" s="62"/>
      <c r="U425" s="62"/>
      <c r="V425" s="62"/>
      <c r="W425" s="62"/>
    </row>
    <row r="426" spans="4:23" x14ac:dyDescent="0.25">
      <c r="D426" s="62"/>
      <c r="E426" s="62"/>
      <c r="F426" s="62"/>
      <c r="G426" s="62"/>
      <c r="H426" s="62"/>
      <c r="I426" s="62"/>
      <c r="J426" s="62"/>
      <c r="L426" s="62"/>
      <c r="N426" s="62"/>
      <c r="P426" s="62"/>
      <c r="Q426" s="62"/>
      <c r="R426" s="62"/>
      <c r="S426" s="62"/>
      <c r="T426" s="62"/>
      <c r="U426" s="62"/>
      <c r="V426" s="62"/>
      <c r="W426" s="62"/>
    </row>
    <row r="427" spans="4:23" x14ac:dyDescent="0.25">
      <c r="D427" s="62"/>
      <c r="E427" s="62"/>
      <c r="F427" s="62"/>
      <c r="G427" s="62"/>
      <c r="H427" s="62"/>
      <c r="I427" s="62"/>
      <c r="J427" s="62"/>
      <c r="L427" s="62"/>
      <c r="N427" s="62"/>
      <c r="P427" s="62"/>
      <c r="Q427" s="62"/>
      <c r="R427" s="62"/>
      <c r="S427" s="62"/>
      <c r="T427" s="62"/>
      <c r="U427" s="62"/>
      <c r="V427" s="62"/>
      <c r="W427" s="62"/>
    </row>
    <row r="428" spans="4:23" x14ac:dyDescent="0.25">
      <c r="D428" s="62"/>
      <c r="E428" s="62"/>
      <c r="F428" s="62"/>
      <c r="G428" s="62"/>
      <c r="H428" s="62"/>
      <c r="I428" s="62"/>
      <c r="J428" s="62"/>
      <c r="L428" s="62"/>
      <c r="N428" s="62"/>
      <c r="P428" s="62"/>
      <c r="Q428" s="62"/>
      <c r="R428" s="62"/>
      <c r="S428" s="62"/>
      <c r="T428" s="62"/>
      <c r="U428" s="62"/>
      <c r="V428" s="62"/>
      <c r="W428" s="62"/>
    </row>
    <row r="429" spans="4:23" x14ac:dyDescent="0.25">
      <c r="D429" s="62"/>
      <c r="E429" s="62"/>
      <c r="F429" s="62"/>
      <c r="G429" s="62"/>
      <c r="H429" s="62"/>
      <c r="I429" s="62"/>
      <c r="J429" s="62"/>
      <c r="L429" s="62"/>
      <c r="N429" s="62"/>
      <c r="P429" s="62"/>
      <c r="Q429" s="62"/>
      <c r="R429" s="62"/>
      <c r="S429" s="62"/>
      <c r="T429" s="62"/>
      <c r="U429" s="62"/>
      <c r="V429" s="62"/>
      <c r="W429" s="62"/>
    </row>
    <row r="430" spans="4:23" x14ac:dyDescent="0.25">
      <c r="D430" s="62"/>
      <c r="E430" s="62"/>
      <c r="F430" s="62"/>
      <c r="G430" s="62"/>
      <c r="H430" s="62"/>
      <c r="I430" s="62"/>
      <c r="J430" s="62"/>
      <c r="L430" s="62"/>
      <c r="N430" s="62"/>
      <c r="P430" s="62"/>
      <c r="Q430" s="62"/>
      <c r="R430" s="62"/>
      <c r="S430" s="62"/>
      <c r="T430" s="62"/>
      <c r="U430" s="62"/>
      <c r="V430" s="62"/>
      <c r="W430" s="62"/>
    </row>
    <row r="431" spans="4:23" x14ac:dyDescent="0.25">
      <c r="D431" s="62"/>
      <c r="E431" s="62"/>
      <c r="F431" s="62"/>
      <c r="G431" s="62"/>
      <c r="H431" s="62"/>
      <c r="I431" s="62"/>
      <c r="J431" s="62"/>
      <c r="L431" s="62"/>
      <c r="N431" s="62"/>
      <c r="P431" s="62"/>
      <c r="Q431" s="62"/>
      <c r="R431" s="62"/>
      <c r="S431" s="62"/>
      <c r="T431" s="62"/>
      <c r="U431" s="62"/>
      <c r="V431" s="62"/>
      <c r="W431" s="62"/>
    </row>
    <row r="432" spans="4:23" x14ac:dyDescent="0.25">
      <c r="D432" s="62"/>
      <c r="E432" s="62"/>
      <c r="F432" s="62"/>
      <c r="G432" s="62"/>
      <c r="H432" s="62"/>
      <c r="I432" s="62"/>
      <c r="J432" s="62"/>
      <c r="L432" s="62"/>
      <c r="N432" s="62"/>
      <c r="P432" s="62"/>
      <c r="Q432" s="62"/>
      <c r="R432" s="62"/>
      <c r="S432" s="62"/>
      <c r="T432" s="62"/>
      <c r="U432" s="62"/>
      <c r="V432" s="62"/>
      <c r="W432" s="62"/>
    </row>
    <row r="433" spans="4:23" x14ac:dyDescent="0.25">
      <c r="D433" s="62"/>
      <c r="E433" s="62"/>
      <c r="F433" s="62"/>
      <c r="G433" s="62"/>
      <c r="H433" s="62"/>
      <c r="I433" s="62"/>
      <c r="J433" s="62"/>
      <c r="L433" s="62"/>
      <c r="N433" s="62"/>
      <c r="P433" s="62"/>
      <c r="Q433" s="62"/>
      <c r="R433" s="62"/>
      <c r="S433" s="62"/>
      <c r="T433" s="62"/>
      <c r="U433" s="62"/>
      <c r="V433" s="62"/>
      <c r="W433" s="62"/>
    </row>
    <row r="434" spans="4:23" x14ac:dyDescent="0.25">
      <c r="D434" s="62"/>
      <c r="E434" s="62"/>
      <c r="F434" s="62"/>
      <c r="G434" s="62"/>
      <c r="H434" s="62"/>
      <c r="I434" s="62"/>
      <c r="J434" s="62"/>
      <c r="L434" s="62"/>
      <c r="N434" s="62"/>
      <c r="P434" s="62"/>
      <c r="Q434" s="62"/>
      <c r="R434" s="62"/>
      <c r="S434" s="62"/>
      <c r="T434" s="62"/>
      <c r="U434" s="62"/>
      <c r="V434" s="62"/>
      <c r="W434" s="62"/>
    </row>
    <row r="435" spans="4:23" x14ac:dyDescent="0.25">
      <c r="D435" s="62"/>
      <c r="E435" s="62"/>
      <c r="F435" s="62"/>
      <c r="G435" s="62"/>
      <c r="H435" s="62"/>
      <c r="I435" s="62"/>
      <c r="J435" s="62"/>
      <c r="L435" s="62"/>
      <c r="N435" s="62"/>
      <c r="P435" s="62"/>
      <c r="Q435" s="62"/>
      <c r="R435" s="62"/>
      <c r="S435" s="62"/>
      <c r="T435" s="62"/>
      <c r="U435" s="62"/>
      <c r="V435" s="62"/>
      <c r="W435" s="62"/>
    </row>
    <row r="436" spans="4:23" x14ac:dyDescent="0.25">
      <c r="D436" s="62"/>
      <c r="E436" s="62"/>
      <c r="F436" s="62"/>
      <c r="G436" s="62"/>
      <c r="H436" s="62"/>
      <c r="I436" s="62"/>
      <c r="J436" s="62"/>
      <c r="L436" s="62"/>
      <c r="N436" s="62"/>
      <c r="P436" s="62"/>
      <c r="Q436" s="62"/>
      <c r="R436" s="62"/>
      <c r="S436" s="62"/>
      <c r="T436" s="62"/>
      <c r="U436" s="62"/>
      <c r="V436" s="62"/>
      <c r="W436" s="62"/>
    </row>
    <row r="437" spans="4:23" x14ac:dyDescent="0.25">
      <c r="D437" s="62"/>
      <c r="E437" s="62"/>
      <c r="F437" s="62"/>
      <c r="G437" s="62"/>
      <c r="H437" s="62"/>
      <c r="I437" s="62"/>
      <c r="J437" s="62"/>
      <c r="L437" s="62"/>
      <c r="N437" s="62"/>
      <c r="P437" s="62"/>
      <c r="Q437" s="62"/>
      <c r="R437" s="62"/>
      <c r="S437" s="62"/>
      <c r="T437" s="62"/>
      <c r="U437" s="62"/>
      <c r="V437" s="62"/>
      <c r="W437" s="62"/>
    </row>
    <row r="438" spans="4:23" x14ac:dyDescent="0.25">
      <c r="D438" s="62"/>
      <c r="E438" s="62"/>
      <c r="F438" s="62"/>
      <c r="G438" s="62"/>
      <c r="H438" s="62"/>
      <c r="I438" s="62"/>
      <c r="J438" s="62"/>
      <c r="L438" s="62"/>
      <c r="N438" s="62"/>
      <c r="P438" s="62"/>
      <c r="Q438" s="62"/>
      <c r="R438" s="62"/>
      <c r="S438" s="62"/>
      <c r="T438" s="62"/>
      <c r="U438" s="62"/>
      <c r="V438" s="62"/>
      <c r="W438" s="62"/>
    </row>
    <row r="439" spans="4:23" x14ac:dyDescent="0.25">
      <c r="D439" s="62"/>
      <c r="E439" s="62"/>
      <c r="F439" s="62"/>
      <c r="G439" s="62"/>
      <c r="H439" s="62"/>
      <c r="I439" s="62"/>
      <c r="J439" s="62"/>
      <c r="L439" s="62"/>
      <c r="N439" s="62"/>
      <c r="P439" s="62"/>
      <c r="Q439" s="62"/>
      <c r="R439" s="62"/>
      <c r="S439" s="62"/>
      <c r="T439" s="62"/>
      <c r="U439" s="62"/>
      <c r="V439" s="62"/>
      <c r="W439" s="62"/>
    </row>
    <row r="440" spans="4:23" x14ac:dyDescent="0.25">
      <c r="D440" s="62"/>
      <c r="E440" s="62"/>
      <c r="F440" s="62"/>
      <c r="G440" s="62"/>
      <c r="H440" s="62"/>
      <c r="I440" s="62"/>
      <c r="J440" s="62"/>
      <c r="L440" s="62"/>
      <c r="N440" s="62"/>
      <c r="P440" s="62"/>
      <c r="Q440" s="62"/>
      <c r="R440" s="62"/>
      <c r="S440" s="62"/>
      <c r="T440" s="62"/>
      <c r="U440" s="62"/>
      <c r="V440" s="62"/>
      <c r="W440" s="62"/>
    </row>
    <row r="441" spans="4:23" x14ac:dyDescent="0.25">
      <c r="D441" s="62"/>
      <c r="E441" s="62"/>
      <c r="F441" s="62"/>
      <c r="G441" s="62"/>
      <c r="H441" s="62"/>
      <c r="I441" s="62"/>
      <c r="J441" s="62"/>
      <c r="L441" s="62"/>
      <c r="N441" s="62"/>
      <c r="P441" s="62"/>
      <c r="Q441" s="62"/>
      <c r="R441" s="62"/>
      <c r="S441" s="62"/>
      <c r="T441" s="62"/>
      <c r="U441" s="62"/>
      <c r="V441" s="62"/>
      <c r="W441" s="62"/>
    </row>
    <row r="442" spans="4:23" x14ac:dyDescent="0.25">
      <c r="D442" s="62"/>
      <c r="E442" s="62"/>
      <c r="F442" s="62"/>
      <c r="G442" s="62"/>
      <c r="H442" s="62"/>
      <c r="I442" s="62"/>
      <c r="J442" s="62"/>
      <c r="L442" s="62"/>
      <c r="N442" s="62"/>
      <c r="P442" s="62"/>
      <c r="Q442" s="62"/>
      <c r="R442" s="62"/>
      <c r="S442" s="62"/>
      <c r="T442" s="62"/>
      <c r="U442" s="62"/>
      <c r="V442" s="62"/>
      <c r="W442" s="62"/>
    </row>
    <row r="443" spans="4:23" x14ac:dyDescent="0.25">
      <c r="D443" s="62"/>
      <c r="E443" s="62"/>
      <c r="F443" s="62"/>
      <c r="G443" s="62"/>
      <c r="H443" s="62"/>
      <c r="I443" s="62"/>
      <c r="J443" s="62"/>
      <c r="L443" s="62"/>
      <c r="N443" s="62"/>
      <c r="P443" s="62"/>
      <c r="Q443" s="62"/>
      <c r="R443" s="62"/>
      <c r="S443" s="62"/>
      <c r="T443" s="62"/>
      <c r="U443" s="62"/>
      <c r="V443" s="62"/>
      <c r="W443" s="62"/>
    </row>
    <row r="444" spans="4:23" x14ac:dyDescent="0.25">
      <c r="D444" s="62"/>
      <c r="E444" s="62"/>
      <c r="F444" s="62"/>
      <c r="G444" s="62"/>
      <c r="H444" s="62"/>
      <c r="I444" s="62"/>
      <c r="J444" s="62"/>
      <c r="L444" s="62"/>
      <c r="N444" s="62"/>
      <c r="P444" s="62"/>
      <c r="Q444" s="62"/>
      <c r="R444" s="62"/>
      <c r="S444" s="62"/>
      <c r="T444" s="62"/>
      <c r="U444" s="62"/>
      <c r="V444" s="62"/>
      <c r="W444" s="62"/>
    </row>
    <row r="445" spans="4:23" x14ac:dyDescent="0.25">
      <c r="D445" s="62"/>
      <c r="E445" s="62"/>
      <c r="F445" s="62"/>
      <c r="G445" s="62"/>
      <c r="H445" s="62"/>
      <c r="I445" s="62"/>
      <c r="J445" s="62"/>
      <c r="L445" s="62"/>
      <c r="N445" s="62"/>
      <c r="P445" s="62"/>
      <c r="Q445" s="62"/>
      <c r="R445" s="62"/>
      <c r="S445" s="62"/>
      <c r="T445" s="62"/>
      <c r="U445" s="62"/>
      <c r="V445" s="62"/>
      <c r="W445" s="62"/>
    </row>
    <row r="446" spans="4:23" x14ac:dyDescent="0.25">
      <c r="D446" s="62"/>
      <c r="E446" s="62"/>
      <c r="F446" s="62"/>
      <c r="G446" s="62"/>
      <c r="H446" s="62"/>
      <c r="I446" s="62"/>
      <c r="J446" s="62"/>
      <c r="L446" s="62"/>
      <c r="N446" s="62"/>
      <c r="P446" s="62"/>
      <c r="Q446" s="62"/>
      <c r="R446" s="62"/>
      <c r="S446" s="62"/>
      <c r="T446" s="62"/>
      <c r="U446" s="62"/>
      <c r="V446" s="62"/>
      <c r="W446" s="62"/>
    </row>
    <row r="447" spans="4:23" x14ac:dyDescent="0.25">
      <c r="D447" s="62"/>
      <c r="E447" s="62"/>
      <c r="F447" s="62"/>
      <c r="G447" s="62"/>
      <c r="H447" s="62"/>
      <c r="I447" s="62"/>
      <c r="J447" s="62"/>
      <c r="L447" s="62"/>
      <c r="N447" s="62"/>
      <c r="P447" s="62"/>
      <c r="Q447" s="62"/>
      <c r="R447" s="62"/>
      <c r="S447" s="62"/>
      <c r="T447" s="62"/>
      <c r="U447" s="62"/>
      <c r="V447" s="62"/>
      <c r="W447" s="62"/>
    </row>
    <row r="448" spans="4:23" x14ac:dyDescent="0.25">
      <c r="D448" s="62"/>
      <c r="E448" s="62"/>
      <c r="F448" s="62"/>
      <c r="G448" s="62"/>
      <c r="H448" s="62"/>
      <c r="I448" s="62"/>
      <c r="J448" s="62"/>
      <c r="L448" s="62"/>
      <c r="N448" s="62"/>
      <c r="P448" s="62"/>
      <c r="Q448" s="62"/>
      <c r="R448" s="62"/>
      <c r="S448" s="62"/>
      <c r="T448" s="62"/>
      <c r="U448" s="62"/>
      <c r="V448" s="62"/>
      <c r="W448" s="62"/>
    </row>
    <row r="449" spans="4:23" x14ac:dyDescent="0.25">
      <c r="D449" s="62"/>
      <c r="E449" s="62"/>
      <c r="F449" s="62"/>
      <c r="G449" s="62"/>
      <c r="H449" s="62"/>
      <c r="I449" s="62"/>
      <c r="J449" s="62"/>
      <c r="L449" s="62"/>
      <c r="N449" s="62"/>
      <c r="P449" s="62"/>
      <c r="Q449" s="62"/>
      <c r="R449" s="62"/>
      <c r="S449" s="62"/>
      <c r="T449" s="62"/>
      <c r="U449" s="62"/>
      <c r="V449" s="62"/>
      <c r="W449" s="62"/>
    </row>
    <row r="450" spans="4:23" x14ac:dyDescent="0.25">
      <c r="D450" s="62"/>
      <c r="E450" s="62"/>
      <c r="F450" s="62"/>
      <c r="G450" s="62"/>
      <c r="H450" s="62"/>
      <c r="I450" s="62"/>
      <c r="J450" s="62"/>
      <c r="L450" s="62"/>
      <c r="N450" s="62"/>
      <c r="P450" s="62"/>
      <c r="Q450" s="62"/>
      <c r="R450" s="62"/>
      <c r="S450" s="62"/>
      <c r="T450" s="62"/>
      <c r="U450" s="62"/>
      <c r="V450" s="62"/>
      <c r="W450" s="62"/>
    </row>
    <row r="451" spans="4:23" x14ac:dyDescent="0.25">
      <c r="D451" s="62"/>
      <c r="E451" s="62"/>
      <c r="F451" s="62"/>
      <c r="G451" s="62"/>
      <c r="H451" s="62"/>
      <c r="I451" s="62"/>
      <c r="J451" s="62"/>
      <c r="L451" s="62"/>
      <c r="N451" s="62"/>
      <c r="P451" s="62"/>
      <c r="Q451" s="62"/>
      <c r="R451" s="62"/>
      <c r="S451" s="62"/>
      <c r="T451" s="62"/>
      <c r="U451" s="62"/>
      <c r="V451" s="62"/>
      <c r="W451" s="62"/>
    </row>
    <row r="452" spans="4:23" x14ac:dyDescent="0.25">
      <c r="D452" s="62"/>
      <c r="E452" s="62"/>
      <c r="F452" s="62"/>
      <c r="G452" s="62"/>
      <c r="H452" s="62"/>
      <c r="I452" s="62"/>
      <c r="J452" s="62"/>
      <c r="L452" s="62"/>
      <c r="N452" s="62"/>
      <c r="P452" s="62"/>
      <c r="Q452" s="62"/>
      <c r="R452" s="62"/>
      <c r="S452" s="62"/>
      <c r="T452" s="62"/>
      <c r="U452" s="62"/>
      <c r="V452" s="62"/>
      <c r="W452" s="62"/>
    </row>
    <row r="453" spans="4:23" x14ac:dyDescent="0.25">
      <c r="D453" s="62"/>
      <c r="E453" s="62"/>
      <c r="F453" s="62"/>
      <c r="G453" s="62"/>
      <c r="H453" s="62"/>
      <c r="I453" s="62"/>
      <c r="J453" s="62"/>
      <c r="L453" s="62"/>
      <c r="N453" s="62"/>
      <c r="P453" s="62"/>
      <c r="Q453" s="62"/>
      <c r="R453" s="62"/>
      <c r="S453" s="62"/>
      <c r="T453" s="62"/>
      <c r="U453" s="62"/>
      <c r="V453" s="62"/>
      <c r="W453" s="62"/>
    </row>
    <row r="454" spans="4:23" x14ac:dyDescent="0.25">
      <c r="D454" s="62"/>
      <c r="E454" s="62"/>
      <c r="F454" s="62"/>
      <c r="G454" s="62"/>
      <c r="H454" s="62"/>
      <c r="I454" s="62"/>
      <c r="J454" s="62"/>
      <c r="L454" s="62"/>
      <c r="N454" s="62"/>
      <c r="P454" s="62"/>
      <c r="Q454" s="62"/>
      <c r="R454" s="62"/>
      <c r="S454" s="62"/>
      <c r="T454" s="62"/>
      <c r="U454" s="62"/>
      <c r="V454" s="62"/>
      <c r="W454" s="62"/>
    </row>
    <row r="455" spans="4:23" x14ac:dyDescent="0.25">
      <c r="D455" s="62"/>
      <c r="E455" s="62"/>
      <c r="F455" s="62"/>
      <c r="G455" s="62"/>
      <c r="H455" s="62"/>
      <c r="I455" s="62"/>
      <c r="J455" s="62"/>
      <c r="L455" s="62"/>
      <c r="N455" s="62"/>
      <c r="P455" s="62"/>
      <c r="Q455" s="62"/>
      <c r="R455" s="62"/>
      <c r="S455" s="62"/>
      <c r="T455" s="62"/>
      <c r="U455" s="62"/>
      <c r="V455" s="62"/>
      <c r="W455" s="62"/>
    </row>
    <row r="456" spans="4:23" x14ac:dyDescent="0.25">
      <c r="D456" s="62"/>
      <c r="E456" s="62"/>
      <c r="F456" s="62"/>
      <c r="G456" s="62"/>
      <c r="H456" s="62"/>
      <c r="I456" s="62"/>
      <c r="J456" s="62"/>
      <c r="L456" s="62"/>
      <c r="N456" s="62"/>
      <c r="P456" s="62"/>
      <c r="Q456" s="62"/>
      <c r="R456" s="62"/>
      <c r="S456" s="62"/>
      <c r="T456" s="62"/>
      <c r="U456" s="62"/>
      <c r="V456" s="62"/>
      <c r="W456" s="62"/>
    </row>
    <row r="457" spans="4:23" x14ac:dyDescent="0.25">
      <c r="D457" s="62"/>
      <c r="E457" s="62"/>
      <c r="F457" s="62"/>
      <c r="G457" s="62"/>
      <c r="H457" s="62"/>
      <c r="I457" s="62"/>
      <c r="J457" s="62"/>
      <c r="L457" s="62"/>
      <c r="N457" s="62"/>
      <c r="P457" s="62"/>
      <c r="Q457" s="62"/>
      <c r="R457" s="62"/>
      <c r="S457" s="62"/>
      <c r="T457" s="62"/>
      <c r="U457" s="62"/>
      <c r="V457" s="62"/>
      <c r="W457" s="62"/>
    </row>
    <row r="458" spans="4:23" x14ac:dyDescent="0.25">
      <c r="D458" s="62"/>
      <c r="E458" s="62"/>
      <c r="F458" s="62"/>
      <c r="G458" s="62"/>
      <c r="H458" s="62"/>
      <c r="I458" s="62"/>
      <c r="J458" s="62"/>
      <c r="L458" s="62"/>
      <c r="N458" s="62"/>
      <c r="P458" s="62"/>
      <c r="Q458" s="62"/>
      <c r="R458" s="62"/>
      <c r="S458" s="62"/>
      <c r="T458" s="62"/>
      <c r="U458" s="62"/>
      <c r="V458" s="62"/>
      <c r="W458" s="62"/>
    </row>
    <row r="459" spans="4:23" x14ac:dyDescent="0.25">
      <c r="D459" s="62"/>
      <c r="E459" s="62"/>
      <c r="F459" s="62"/>
      <c r="G459" s="62"/>
      <c r="H459" s="62"/>
      <c r="I459" s="62"/>
      <c r="J459" s="62"/>
      <c r="L459" s="62"/>
      <c r="N459" s="62"/>
      <c r="P459" s="62"/>
      <c r="Q459" s="62"/>
      <c r="R459" s="62"/>
      <c r="S459" s="62"/>
      <c r="T459" s="62"/>
      <c r="U459" s="62"/>
      <c r="V459" s="62"/>
      <c r="W459" s="62"/>
    </row>
    <row r="460" spans="4:23" x14ac:dyDescent="0.25">
      <c r="D460" s="62"/>
      <c r="E460" s="62"/>
      <c r="F460" s="62"/>
      <c r="G460" s="62"/>
      <c r="H460" s="62"/>
      <c r="I460" s="62"/>
      <c r="J460" s="62"/>
      <c r="L460" s="62"/>
      <c r="N460" s="62"/>
      <c r="P460" s="62"/>
      <c r="Q460" s="62"/>
      <c r="R460" s="62"/>
      <c r="S460" s="62"/>
      <c r="T460" s="62"/>
      <c r="U460" s="62"/>
      <c r="V460" s="62"/>
      <c r="W460" s="62"/>
    </row>
    <row r="461" spans="4:23" x14ac:dyDescent="0.25">
      <c r="D461" s="62"/>
      <c r="E461" s="62"/>
      <c r="F461" s="62"/>
      <c r="G461" s="62"/>
      <c r="H461" s="62"/>
      <c r="I461" s="62"/>
      <c r="J461" s="62"/>
      <c r="L461" s="62"/>
      <c r="N461" s="62"/>
      <c r="P461" s="62"/>
      <c r="Q461" s="62"/>
      <c r="R461" s="62"/>
      <c r="S461" s="62"/>
      <c r="T461" s="62"/>
      <c r="U461" s="62"/>
      <c r="V461" s="62"/>
      <c r="W461" s="62"/>
    </row>
    <row r="462" spans="4:23" x14ac:dyDescent="0.25">
      <c r="D462" s="62"/>
      <c r="E462" s="62"/>
      <c r="F462" s="62"/>
      <c r="G462" s="62"/>
      <c r="H462" s="62"/>
      <c r="I462" s="62"/>
      <c r="J462" s="62"/>
      <c r="L462" s="62"/>
      <c r="N462" s="62"/>
      <c r="P462" s="62"/>
      <c r="Q462" s="62"/>
      <c r="R462" s="62"/>
      <c r="S462" s="62"/>
      <c r="T462" s="62"/>
      <c r="U462" s="62"/>
      <c r="V462" s="62"/>
      <c r="W462" s="62"/>
    </row>
    <row r="463" spans="4:23" x14ac:dyDescent="0.25">
      <c r="D463" s="62"/>
      <c r="E463" s="62"/>
      <c r="F463" s="62"/>
      <c r="G463" s="62"/>
      <c r="H463" s="62"/>
      <c r="I463" s="62"/>
      <c r="J463" s="62"/>
      <c r="L463" s="62"/>
      <c r="N463" s="62"/>
      <c r="P463" s="62"/>
      <c r="Q463" s="62"/>
      <c r="R463" s="62"/>
      <c r="S463" s="62"/>
      <c r="T463" s="62"/>
      <c r="U463" s="62"/>
      <c r="V463" s="62"/>
      <c r="W463" s="62"/>
    </row>
    <row r="464" spans="4:23" x14ac:dyDescent="0.25">
      <c r="D464" s="62"/>
      <c r="E464" s="62"/>
      <c r="F464" s="62"/>
      <c r="G464" s="62"/>
      <c r="H464" s="62"/>
      <c r="I464" s="62"/>
      <c r="J464" s="62"/>
      <c r="L464" s="62"/>
      <c r="N464" s="62"/>
      <c r="P464" s="62"/>
      <c r="Q464" s="62"/>
      <c r="R464" s="62"/>
      <c r="S464" s="62"/>
      <c r="T464" s="62"/>
      <c r="U464" s="62"/>
      <c r="V464" s="62"/>
      <c r="W464" s="62"/>
    </row>
    <row r="465" spans="4:23" x14ac:dyDescent="0.25">
      <c r="D465" s="62"/>
      <c r="E465" s="62"/>
      <c r="F465" s="62"/>
      <c r="G465" s="62"/>
      <c r="H465" s="62"/>
      <c r="I465" s="62"/>
      <c r="J465" s="62"/>
      <c r="L465" s="62"/>
      <c r="N465" s="62"/>
      <c r="P465" s="62"/>
      <c r="Q465" s="62"/>
      <c r="R465" s="62"/>
      <c r="S465" s="62"/>
      <c r="T465" s="62"/>
      <c r="U465" s="62"/>
      <c r="V465" s="62"/>
      <c r="W465" s="62"/>
    </row>
    <row r="466" spans="4:23" x14ac:dyDescent="0.25">
      <c r="D466" s="62"/>
      <c r="E466" s="62"/>
      <c r="F466" s="62"/>
      <c r="G466" s="62"/>
      <c r="H466" s="62"/>
      <c r="I466" s="62"/>
      <c r="J466" s="62"/>
      <c r="L466" s="62"/>
      <c r="N466" s="62"/>
      <c r="P466" s="62"/>
      <c r="Q466" s="62"/>
      <c r="R466" s="62"/>
      <c r="S466" s="62"/>
      <c r="T466" s="62"/>
      <c r="U466" s="62"/>
      <c r="V466" s="62"/>
      <c r="W466" s="62"/>
    </row>
    <row r="467" spans="4:23" x14ac:dyDescent="0.25">
      <c r="D467" s="62"/>
      <c r="E467" s="62"/>
      <c r="F467" s="62"/>
      <c r="G467" s="62"/>
      <c r="H467" s="62"/>
      <c r="I467" s="62"/>
      <c r="J467" s="62"/>
      <c r="L467" s="62"/>
      <c r="N467" s="62"/>
      <c r="P467" s="62"/>
      <c r="Q467" s="62"/>
      <c r="R467" s="62"/>
      <c r="S467" s="62"/>
      <c r="T467" s="62"/>
      <c r="U467" s="62"/>
      <c r="V467" s="62"/>
      <c r="W467" s="62"/>
    </row>
    <row r="468" spans="4:23" x14ac:dyDescent="0.25">
      <c r="D468" s="62"/>
      <c r="E468" s="62"/>
      <c r="F468" s="62"/>
      <c r="G468" s="62"/>
      <c r="H468" s="62"/>
      <c r="I468" s="62"/>
      <c r="J468" s="62"/>
      <c r="L468" s="62"/>
      <c r="N468" s="62"/>
      <c r="P468" s="62"/>
      <c r="Q468" s="62"/>
      <c r="R468" s="62"/>
      <c r="S468" s="62"/>
      <c r="T468" s="62"/>
      <c r="U468" s="62"/>
      <c r="V468" s="62"/>
      <c r="W468" s="62"/>
    </row>
    <row r="469" spans="4:23" x14ac:dyDescent="0.25">
      <c r="D469" s="62"/>
      <c r="E469" s="62"/>
      <c r="F469" s="62"/>
      <c r="G469" s="62"/>
      <c r="H469" s="62"/>
      <c r="I469" s="62"/>
      <c r="J469" s="62"/>
      <c r="L469" s="62"/>
      <c r="N469" s="62"/>
      <c r="P469" s="62"/>
      <c r="Q469" s="62"/>
      <c r="R469" s="62"/>
      <c r="S469" s="62"/>
      <c r="T469" s="62"/>
      <c r="U469" s="62"/>
      <c r="V469" s="62"/>
      <c r="W469" s="62"/>
    </row>
    <row r="470" spans="4:23" x14ac:dyDescent="0.25">
      <c r="D470" s="62"/>
      <c r="E470" s="62"/>
      <c r="F470" s="62"/>
      <c r="G470" s="62"/>
      <c r="H470" s="62"/>
      <c r="I470" s="62"/>
      <c r="J470" s="62"/>
      <c r="L470" s="62"/>
      <c r="N470" s="62"/>
      <c r="P470" s="62"/>
      <c r="Q470" s="62"/>
      <c r="R470" s="62"/>
      <c r="S470" s="62"/>
      <c r="T470" s="62"/>
      <c r="U470" s="62"/>
      <c r="V470" s="62"/>
      <c r="W470" s="62"/>
    </row>
    <row r="471" spans="4:23" x14ac:dyDescent="0.25">
      <c r="D471" s="62"/>
      <c r="E471" s="62"/>
      <c r="F471" s="62"/>
      <c r="G471" s="62"/>
      <c r="H471" s="62"/>
      <c r="I471" s="62"/>
      <c r="J471" s="62"/>
      <c r="L471" s="62"/>
      <c r="N471" s="62"/>
      <c r="P471" s="62"/>
      <c r="Q471" s="62"/>
      <c r="R471" s="62"/>
      <c r="S471" s="62"/>
      <c r="T471" s="62"/>
      <c r="U471" s="62"/>
      <c r="V471" s="62"/>
      <c r="W471" s="62"/>
    </row>
    <row r="472" spans="4:23" x14ac:dyDescent="0.25">
      <c r="D472" s="62"/>
      <c r="E472" s="62"/>
      <c r="F472" s="62"/>
      <c r="G472" s="62"/>
      <c r="H472" s="62"/>
      <c r="I472" s="62"/>
      <c r="J472" s="62"/>
      <c r="L472" s="62"/>
      <c r="N472" s="62"/>
      <c r="P472" s="62"/>
      <c r="Q472" s="62"/>
      <c r="R472" s="62"/>
      <c r="S472" s="62"/>
      <c r="T472" s="62"/>
      <c r="U472" s="62"/>
      <c r="V472" s="62"/>
      <c r="W472" s="62"/>
    </row>
    <row r="473" spans="4:23" x14ac:dyDescent="0.25">
      <c r="D473" s="62"/>
      <c r="E473" s="62"/>
      <c r="F473" s="62"/>
      <c r="G473" s="62"/>
      <c r="H473" s="62"/>
      <c r="I473" s="62"/>
      <c r="J473" s="62"/>
      <c r="L473" s="62"/>
      <c r="N473" s="62"/>
      <c r="P473" s="62"/>
      <c r="Q473" s="62"/>
      <c r="R473" s="62"/>
      <c r="S473" s="62"/>
      <c r="T473" s="62"/>
      <c r="U473" s="62"/>
      <c r="V473" s="62"/>
      <c r="W473" s="62"/>
    </row>
    <row r="474" spans="4:23" x14ac:dyDescent="0.25">
      <c r="D474" s="62"/>
      <c r="E474" s="62"/>
      <c r="F474" s="62"/>
      <c r="G474" s="62"/>
      <c r="H474" s="62"/>
      <c r="I474" s="62"/>
      <c r="J474" s="62"/>
      <c r="L474" s="62"/>
      <c r="N474" s="62"/>
      <c r="P474" s="62"/>
      <c r="Q474" s="62"/>
      <c r="R474" s="62"/>
      <c r="S474" s="62"/>
      <c r="T474" s="62"/>
      <c r="U474" s="62"/>
      <c r="V474" s="62"/>
      <c r="W474" s="62"/>
    </row>
    <row r="475" spans="4:23" x14ac:dyDescent="0.25">
      <c r="D475" s="62"/>
      <c r="E475" s="62"/>
      <c r="F475" s="62"/>
      <c r="G475" s="62"/>
      <c r="H475" s="62"/>
      <c r="I475" s="62"/>
      <c r="J475" s="62"/>
      <c r="L475" s="62"/>
      <c r="N475" s="62"/>
      <c r="P475" s="62"/>
      <c r="Q475" s="62"/>
      <c r="R475" s="62"/>
      <c r="S475" s="62"/>
      <c r="T475" s="62"/>
      <c r="U475" s="62"/>
      <c r="V475" s="62"/>
      <c r="W475" s="62"/>
    </row>
    <row r="476" spans="4:23" x14ac:dyDescent="0.25">
      <c r="D476" s="62"/>
      <c r="E476" s="62"/>
      <c r="F476" s="62"/>
      <c r="G476" s="62"/>
      <c r="H476" s="62"/>
      <c r="I476" s="62"/>
      <c r="J476" s="62"/>
      <c r="L476" s="62"/>
      <c r="N476" s="62"/>
      <c r="P476" s="62"/>
      <c r="Q476" s="62"/>
      <c r="R476" s="62"/>
      <c r="S476" s="62"/>
      <c r="T476" s="62"/>
      <c r="U476" s="62"/>
      <c r="V476" s="62"/>
      <c r="W476" s="62"/>
    </row>
    <row r="477" spans="4:23" x14ac:dyDescent="0.25">
      <c r="D477" s="62"/>
      <c r="E477" s="62"/>
      <c r="F477" s="62"/>
      <c r="G477" s="62"/>
      <c r="H477" s="62"/>
      <c r="I477" s="62"/>
      <c r="J477" s="62"/>
      <c r="L477" s="62"/>
      <c r="N477" s="62"/>
      <c r="P477" s="62"/>
      <c r="Q477" s="62"/>
      <c r="R477" s="62"/>
      <c r="S477" s="62"/>
      <c r="T477" s="62"/>
      <c r="U477" s="62"/>
      <c r="V477" s="62"/>
      <c r="W477" s="62"/>
    </row>
    <row r="478" spans="4:23" x14ac:dyDescent="0.25">
      <c r="D478" s="62"/>
      <c r="E478" s="62"/>
      <c r="F478" s="62"/>
      <c r="G478" s="62"/>
      <c r="H478" s="62"/>
      <c r="I478" s="62"/>
      <c r="J478" s="62"/>
      <c r="L478" s="62"/>
      <c r="N478" s="62"/>
      <c r="P478" s="62"/>
      <c r="Q478" s="62"/>
      <c r="R478" s="62"/>
      <c r="S478" s="62"/>
      <c r="T478" s="62"/>
      <c r="U478" s="62"/>
      <c r="V478" s="62"/>
      <c r="W478" s="62"/>
    </row>
    <row r="479" spans="4:23" x14ac:dyDescent="0.25">
      <c r="D479" s="62"/>
      <c r="E479" s="62"/>
      <c r="F479" s="62"/>
      <c r="G479" s="62"/>
      <c r="H479" s="62"/>
      <c r="I479" s="62"/>
      <c r="J479" s="62"/>
      <c r="L479" s="62"/>
      <c r="N479" s="62"/>
      <c r="P479" s="62"/>
      <c r="Q479" s="62"/>
      <c r="R479" s="62"/>
      <c r="S479" s="62"/>
      <c r="T479" s="62"/>
      <c r="U479" s="62"/>
      <c r="V479" s="62"/>
      <c r="W479" s="62"/>
    </row>
    <row r="480" spans="4:23" x14ac:dyDescent="0.25">
      <c r="D480" s="62"/>
      <c r="E480" s="62"/>
      <c r="F480" s="62"/>
      <c r="G480" s="62"/>
      <c r="H480" s="62"/>
      <c r="I480" s="62"/>
      <c r="J480" s="62"/>
      <c r="L480" s="62"/>
      <c r="N480" s="62"/>
      <c r="P480" s="62"/>
      <c r="Q480" s="62"/>
      <c r="R480" s="62"/>
      <c r="S480" s="62"/>
      <c r="T480" s="62"/>
      <c r="U480" s="62"/>
      <c r="V480" s="62"/>
      <c r="W480" s="62"/>
    </row>
    <row r="481" spans="4:23" x14ac:dyDescent="0.25">
      <c r="D481" s="62"/>
      <c r="E481" s="62"/>
      <c r="F481" s="62"/>
      <c r="G481" s="62"/>
      <c r="H481" s="62"/>
      <c r="I481" s="62"/>
      <c r="J481" s="62"/>
      <c r="L481" s="62"/>
      <c r="N481" s="62"/>
      <c r="P481" s="62"/>
      <c r="Q481" s="62"/>
      <c r="R481" s="62"/>
      <c r="S481" s="62"/>
      <c r="T481" s="62"/>
      <c r="U481" s="62"/>
      <c r="V481" s="62"/>
      <c r="W481" s="62"/>
    </row>
    <row r="482" spans="4:23" x14ac:dyDescent="0.25">
      <c r="D482" s="62"/>
      <c r="E482" s="62"/>
      <c r="F482" s="62"/>
      <c r="G482" s="62"/>
      <c r="H482" s="62"/>
      <c r="I482" s="62"/>
      <c r="J482" s="62"/>
      <c r="L482" s="62"/>
      <c r="N482" s="62"/>
      <c r="P482" s="62"/>
      <c r="Q482" s="62"/>
      <c r="R482" s="62"/>
      <c r="S482" s="62"/>
      <c r="T482" s="62"/>
      <c r="U482" s="62"/>
      <c r="V482" s="62"/>
      <c r="W482" s="62"/>
    </row>
    <row r="483" spans="4:23" x14ac:dyDescent="0.25">
      <c r="D483" s="62"/>
      <c r="E483" s="62"/>
      <c r="F483" s="62"/>
      <c r="G483" s="62"/>
      <c r="H483" s="62"/>
      <c r="I483" s="62"/>
      <c r="J483" s="62"/>
      <c r="L483" s="62"/>
      <c r="N483" s="62"/>
      <c r="P483" s="62"/>
      <c r="Q483" s="62"/>
      <c r="R483" s="62"/>
      <c r="S483" s="62"/>
      <c r="T483" s="62"/>
      <c r="U483" s="62"/>
      <c r="V483" s="62"/>
      <c r="W483" s="62"/>
    </row>
    <row r="484" spans="4:23" x14ac:dyDescent="0.25">
      <c r="D484" s="62"/>
      <c r="E484" s="62"/>
      <c r="F484" s="62"/>
      <c r="G484" s="62"/>
      <c r="H484" s="62"/>
      <c r="I484" s="62"/>
      <c r="J484" s="62"/>
      <c r="L484" s="62"/>
      <c r="N484" s="62"/>
      <c r="P484" s="62"/>
      <c r="Q484" s="62"/>
      <c r="R484" s="62"/>
      <c r="S484" s="62"/>
      <c r="T484" s="62"/>
      <c r="U484" s="62"/>
      <c r="V484" s="62"/>
      <c r="W484" s="62"/>
    </row>
    <row r="485" spans="4:23" x14ac:dyDescent="0.25">
      <c r="D485" s="62"/>
      <c r="E485" s="62"/>
      <c r="F485" s="62"/>
      <c r="G485" s="62"/>
      <c r="H485" s="62"/>
      <c r="I485" s="62"/>
      <c r="J485" s="62"/>
      <c r="L485" s="62"/>
      <c r="N485" s="62"/>
      <c r="P485" s="62"/>
      <c r="Q485" s="62"/>
      <c r="R485" s="62"/>
      <c r="S485" s="62"/>
      <c r="T485" s="62"/>
      <c r="U485" s="62"/>
      <c r="V485" s="62"/>
      <c r="W485" s="62"/>
    </row>
    <row r="486" spans="4:23" x14ac:dyDescent="0.25">
      <c r="D486" s="62"/>
      <c r="E486" s="62"/>
      <c r="F486" s="62"/>
      <c r="G486" s="62"/>
      <c r="H486" s="62"/>
      <c r="I486" s="62"/>
      <c r="J486" s="62"/>
      <c r="L486" s="62"/>
      <c r="N486" s="62"/>
      <c r="P486" s="62"/>
      <c r="Q486" s="62"/>
      <c r="R486" s="62"/>
      <c r="S486" s="62"/>
      <c r="T486" s="62"/>
      <c r="U486" s="62"/>
      <c r="V486" s="62"/>
      <c r="W486" s="62"/>
    </row>
    <row r="487" spans="4:23" x14ac:dyDescent="0.25">
      <c r="D487" s="62"/>
      <c r="E487" s="62"/>
      <c r="F487" s="62"/>
      <c r="G487" s="62"/>
      <c r="H487" s="62"/>
      <c r="I487" s="62"/>
      <c r="J487" s="62"/>
      <c r="L487" s="62"/>
      <c r="N487" s="62"/>
      <c r="P487" s="62"/>
      <c r="Q487" s="62"/>
      <c r="R487" s="62"/>
      <c r="S487" s="62"/>
      <c r="T487" s="62"/>
      <c r="U487" s="62"/>
      <c r="V487" s="62"/>
      <c r="W487" s="62"/>
    </row>
    <row r="488" spans="4:23" x14ac:dyDescent="0.25">
      <c r="D488" s="62"/>
      <c r="E488" s="62"/>
      <c r="F488" s="62"/>
      <c r="G488" s="62"/>
      <c r="H488" s="62"/>
      <c r="I488" s="62"/>
      <c r="J488" s="62"/>
      <c r="L488" s="62"/>
      <c r="N488" s="62"/>
      <c r="P488" s="62"/>
      <c r="Q488" s="62"/>
      <c r="R488" s="62"/>
      <c r="S488" s="62"/>
      <c r="T488" s="62"/>
      <c r="U488" s="62"/>
      <c r="V488" s="62"/>
      <c r="W488" s="62"/>
    </row>
    <row r="489" spans="4:23" x14ac:dyDescent="0.25">
      <c r="D489" s="62"/>
      <c r="E489" s="62"/>
      <c r="F489" s="62"/>
      <c r="G489" s="62"/>
      <c r="H489" s="62"/>
      <c r="I489" s="62"/>
      <c r="J489" s="62"/>
      <c r="L489" s="62"/>
      <c r="N489" s="62"/>
      <c r="P489" s="62"/>
      <c r="Q489" s="62"/>
      <c r="R489" s="62"/>
      <c r="S489" s="62"/>
      <c r="T489" s="62"/>
      <c r="U489" s="62"/>
      <c r="V489" s="62"/>
      <c r="W489" s="62"/>
    </row>
    <row r="490" spans="4:23" x14ac:dyDescent="0.25">
      <c r="D490" s="62"/>
      <c r="E490" s="62"/>
      <c r="F490" s="62"/>
      <c r="G490" s="62"/>
      <c r="H490" s="62"/>
      <c r="I490" s="62"/>
      <c r="J490" s="62"/>
      <c r="L490" s="62"/>
      <c r="N490" s="62"/>
      <c r="P490" s="62"/>
      <c r="Q490" s="62"/>
      <c r="R490" s="62"/>
      <c r="S490" s="62"/>
      <c r="T490" s="62"/>
      <c r="U490" s="62"/>
      <c r="V490" s="62"/>
      <c r="W490" s="62"/>
    </row>
    <row r="491" spans="4:23" x14ac:dyDescent="0.25">
      <c r="D491" s="62"/>
      <c r="E491" s="62"/>
      <c r="F491" s="62"/>
      <c r="G491" s="62"/>
      <c r="H491" s="62"/>
      <c r="I491" s="62"/>
      <c r="J491" s="62"/>
      <c r="L491" s="62"/>
      <c r="N491" s="62"/>
      <c r="P491" s="62"/>
      <c r="Q491" s="62"/>
      <c r="R491" s="62"/>
      <c r="S491" s="62"/>
      <c r="T491" s="62"/>
      <c r="U491" s="62"/>
      <c r="V491" s="62"/>
      <c r="W491" s="62"/>
    </row>
    <row r="492" spans="4:23" x14ac:dyDescent="0.25">
      <c r="D492" s="62"/>
      <c r="E492" s="62"/>
      <c r="F492" s="62"/>
      <c r="G492" s="62"/>
      <c r="H492" s="62"/>
      <c r="I492" s="62"/>
      <c r="J492" s="62"/>
      <c r="L492" s="62"/>
      <c r="N492" s="62"/>
      <c r="P492" s="62"/>
      <c r="Q492" s="62"/>
      <c r="R492" s="62"/>
      <c r="S492" s="62"/>
      <c r="T492" s="62"/>
      <c r="U492" s="62"/>
      <c r="V492" s="62"/>
      <c r="W492" s="62"/>
    </row>
    <row r="493" spans="4:23" x14ac:dyDescent="0.25">
      <c r="D493" s="62"/>
      <c r="E493" s="62"/>
      <c r="F493" s="62"/>
      <c r="G493" s="62"/>
      <c r="H493" s="62"/>
      <c r="I493" s="62"/>
      <c r="J493" s="62"/>
      <c r="L493" s="62"/>
      <c r="N493" s="62"/>
      <c r="P493" s="62"/>
      <c r="Q493" s="62"/>
      <c r="R493" s="62"/>
      <c r="S493" s="62"/>
      <c r="T493" s="62"/>
      <c r="U493" s="62"/>
      <c r="V493" s="62"/>
      <c r="W493" s="62"/>
    </row>
    <row r="494" spans="4:23" x14ac:dyDescent="0.25">
      <c r="D494" s="62"/>
      <c r="E494" s="62"/>
      <c r="F494" s="62"/>
      <c r="G494" s="62"/>
      <c r="H494" s="62"/>
      <c r="I494" s="62"/>
      <c r="J494" s="62"/>
      <c r="L494" s="62"/>
      <c r="N494" s="62"/>
      <c r="P494" s="62"/>
      <c r="Q494" s="62"/>
      <c r="R494" s="62"/>
      <c r="S494" s="62"/>
      <c r="T494" s="62"/>
      <c r="U494" s="62"/>
      <c r="V494" s="62"/>
      <c r="W494" s="62"/>
    </row>
    <row r="495" spans="4:23" x14ac:dyDescent="0.25">
      <c r="D495" s="62"/>
      <c r="E495" s="62"/>
      <c r="F495" s="62"/>
      <c r="G495" s="62"/>
      <c r="H495" s="62"/>
      <c r="I495" s="62"/>
      <c r="J495" s="62"/>
      <c r="L495" s="62"/>
      <c r="N495" s="62"/>
      <c r="P495" s="62"/>
      <c r="Q495" s="62"/>
      <c r="R495" s="62"/>
      <c r="S495" s="62"/>
      <c r="T495" s="62"/>
      <c r="U495" s="62"/>
      <c r="V495" s="62"/>
      <c r="W495" s="62"/>
    </row>
    <row r="496" spans="4:23" x14ac:dyDescent="0.25">
      <c r="D496" s="62"/>
      <c r="E496" s="62"/>
      <c r="F496" s="62"/>
      <c r="G496" s="62"/>
      <c r="H496" s="62"/>
      <c r="I496" s="62"/>
      <c r="J496" s="62"/>
      <c r="L496" s="62"/>
      <c r="N496" s="62"/>
      <c r="P496" s="62"/>
      <c r="Q496" s="62"/>
      <c r="R496" s="62"/>
      <c r="S496" s="62"/>
      <c r="T496" s="62"/>
      <c r="U496" s="62"/>
      <c r="V496" s="62"/>
      <c r="W496" s="62"/>
    </row>
    <row r="497" spans="4:23" x14ac:dyDescent="0.25">
      <c r="D497" s="62"/>
      <c r="E497" s="62"/>
      <c r="F497" s="62"/>
      <c r="G497" s="62"/>
      <c r="H497" s="62"/>
      <c r="I497" s="62"/>
      <c r="J497" s="62"/>
      <c r="L497" s="62"/>
      <c r="N497" s="62"/>
      <c r="P497" s="62"/>
      <c r="Q497" s="62"/>
      <c r="R497" s="62"/>
      <c r="S497" s="62"/>
      <c r="T497" s="62"/>
      <c r="U497" s="62"/>
      <c r="V497" s="62"/>
      <c r="W497" s="62"/>
    </row>
    <row r="498" spans="4:23" x14ac:dyDescent="0.25">
      <c r="D498" s="62"/>
      <c r="E498" s="62"/>
      <c r="F498" s="62"/>
      <c r="G498" s="62"/>
      <c r="H498" s="62"/>
      <c r="I498" s="62"/>
      <c r="J498" s="62"/>
      <c r="L498" s="62"/>
      <c r="N498" s="62"/>
      <c r="P498" s="62"/>
      <c r="Q498" s="62"/>
      <c r="R498" s="62"/>
      <c r="S498" s="62"/>
      <c r="T498" s="62"/>
      <c r="U498" s="62"/>
      <c r="V498" s="62"/>
      <c r="W498" s="62"/>
    </row>
    <row r="499" spans="4:23" x14ac:dyDescent="0.25">
      <c r="D499" s="62"/>
      <c r="E499" s="62"/>
      <c r="F499" s="62"/>
      <c r="G499" s="62"/>
      <c r="H499" s="62"/>
      <c r="I499" s="62"/>
      <c r="J499" s="62"/>
      <c r="L499" s="62"/>
      <c r="N499" s="62"/>
      <c r="P499" s="62"/>
      <c r="Q499" s="62"/>
      <c r="R499" s="62"/>
      <c r="S499" s="62"/>
      <c r="T499" s="62"/>
      <c r="U499" s="62"/>
      <c r="V499" s="62"/>
      <c r="W499" s="62"/>
    </row>
    <row r="500" spans="4:23" x14ac:dyDescent="0.25">
      <c r="D500" s="62"/>
      <c r="E500" s="62"/>
      <c r="F500" s="62"/>
      <c r="G500" s="62"/>
      <c r="H500" s="62"/>
      <c r="I500" s="62"/>
      <c r="J500" s="62"/>
      <c r="L500" s="62"/>
      <c r="N500" s="62"/>
      <c r="P500" s="62"/>
      <c r="Q500" s="62"/>
      <c r="R500" s="62"/>
      <c r="S500" s="62"/>
      <c r="T500" s="62"/>
      <c r="U500" s="62"/>
      <c r="V500" s="62"/>
      <c r="W500" s="62"/>
    </row>
    <row r="501" spans="4:23" x14ac:dyDescent="0.25">
      <c r="D501" s="62"/>
      <c r="E501" s="62"/>
      <c r="F501" s="62"/>
      <c r="G501" s="62"/>
      <c r="H501" s="62"/>
      <c r="I501" s="62"/>
      <c r="J501" s="62"/>
      <c r="L501" s="62"/>
      <c r="N501" s="62"/>
      <c r="P501" s="62"/>
      <c r="Q501" s="62"/>
      <c r="R501" s="62"/>
      <c r="S501" s="62"/>
      <c r="T501" s="62"/>
      <c r="U501" s="62"/>
      <c r="V501" s="62"/>
      <c r="W501" s="62"/>
    </row>
    <row r="502" spans="4:23" x14ac:dyDescent="0.25">
      <c r="D502" s="62"/>
      <c r="E502" s="62"/>
      <c r="F502" s="62"/>
      <c r="G502" s="62"/>
      <c r="H502" s="62"/>
      <c r="I502" s="62"/>
      <c r="J502" s="62"/>
      <c r="L502" s="62"/>
      <c r="N502" s="62"/>
      <c r="P502" s="62"/>
      <c r="Q502" s="62"/>
      <c r="R502" s="62"/>
      <c r="S502" s="62"/>
      <c r="T502" s="62"/>
      <c r="U502" s="62"/>
      <c r="V502" s="62"/>
      <c r="W502" s="62"/>
    </row>
    <row r="503" spans="4:23" x14ac:dyDescent="0.25">
      <c r="D503" s="62"/>
      <c r="E503" s="62"/>
      <c r="F503" s="62"/>
      <c r="G503" s="62"/>
      <c r="H503" s="62"/>
      <c r="I503" s="62"/>
      <c r="J503" s="62"/>
      <c r="L503" s="62"/>
      <c r="N503" s="62"/>
      <c r="P503" s="62"/>
      <c r="Q503" s="62"/>
      <c r="R503" s="62"/>
      <c r="S503" s="62"/>
      <c r="T503" s="62"/>
      <c r="U503" s="62"/>
      <c r="V503" s="62"/>
      <c r="W503" s="62"/>
    </row>
    <row r="504" spans="4:23" x14ac:dyDescent="0.25">
      <c r="D504" s="62"/>
      <c r="E504" s="62"/>
      <c r="F504" s="62"/>
      <c r="G504" s="62"/>
      <c r="H504" s="62"/>
      <c r="I504" s="62"/>
      <c r="J504" s="62"/>
      <c r="L504" s="62"/>
      <c r="N504" s="62"/>
      <c r="P504" s="62"/>
      <c r="Q504" s="62"/>
      <c r="R504" s="62"/>
      <c r="S504" s="62"/>
      <c r="T504" s="62"/>
      <c r="U504" s="62"/>
      <c r="V504" s="62"/>
      <c r="W504" s="62"/>
    </row>
    <row r="505" spans="4:23" x14ac:dyDescent="0.25">
      <c r="D505" s="62"/>
      <c r="E505" s="62"/>
      <c r="F505" s="62"/>
      <c r="G505" s="62"/>
      <c r="H505" s="62"/>
      <c r="I505" s="62"/>
      <c r="J505" s="62"/>
      <c r="L505" s="62"/>
      <c r="N505" s="62"/>
      <c r="P505" s="62"/>
      <c r="Q505" s="62"/>
      <c r="R505" s="62"/>
      <c r="S505" s="62"/>
      <c r="T505" s="62"/>
      <c r="U505" s="62"/>
      <c r="V505" s="62"/>
      <c r="W505" s="62"/>
    </row>
    <row r="506" spans="4:23" x14ac:dyDescent="0.25">
      <c r="D506" s="62"/>
      <c r="E506" s="62"/>
      <c r="F506" s="62"/>
      <c r="G506" s="62"/>
      <c r="H506" s="62"/>
      <c r="I506" s="62"/>
      <c r="J506" s="62"/>
      <c r="L506" s="62"/>
      <c r="N506" s="62"/>
      <c r="P506" s="62"/>
      <c r="Q506" s="62"/>
      <c r="R506" s="62"/>
      <c r="S506" s="62"/>
      <c r="T506" s="62"/>
      <c r="U506" s="62"/>
      <c r="V506" s="62"/>
      <c r="W506" s="62"/>
    </row>
    <row r="507" spans="4:23" x14ac:dyDescent="0.25">
      <c r="D507" s="62"/>
      <c r="E507" s="62"/>
      <c r="F507" s="62"/>
      <c r="G507" s="62"/>
      <c r="H507" s="62"/>
      <c r="I507" s="62"/>
      <c r="J507" s="62"/>
      <c r="L507" s="62"/>
      <c r="N507" s="62"/>
      <c r="P507" s="62"/>
      <c r="Q507" s="62"/>
      <c r="R507" s="62"/>
      <c r="S507" s="62"/>
      <c r="T507" s="62"/>
      <c r="U507" s="62"/>
      <c r="V507" s="62"/>
      <c r="W507" s="62"/>
    </row>
    <row r="508" spans="4:23" x14ac:dyDescent="0.25">
      <c r="D508" s="62"/>
      <c r="E508" s="62"/>
      <c r="F508" s="62"/>
      <c r="G508" s="62"/>
      <c r="H508" s="62"/>
      <c r="I508" s="62"/>
      <c r="J508" s="62"/>
      <c r="L508" s="62"/>
      <c r="N508" s="62"/>
      <c r="P508" s="62"/>
      <c r="Q508" s="62"/>
      <c r="R508" s="62"/>
      <c r="S508" s="62"/>
      <c r="T508" s="62"/>
      <c r="U508" s="62"/>
      <c r="V508" s="62"/>
      <c r="W508" s="62"/>
    </row>
    <row r="509" spans="4:23" x14ac:dyDescent="0.25">
      <c r="D509" s="62"/>
      <c r="E509" s="62"/>
      <c r="F509" s="62"/>
      <c r="G509" s="62"/>
      <c r="H509" s="62"/>
      <c r="I509" s="62"/>
      <c r="J509" s="62"/>
      <c r="L509" s="62"/>
      <c r="N509" s="62"/>
      <c r="P509" s="62"/>
      <c r="Q509" s="62"/>
      <c r="R509" s="62"/>
      <c r="S509" s="62"/>
      <c r="T509" s="62"/>
      <c r="U509" s="62"/>
      <c r="V509" s="62"/>
      <c r="W509" s="62"/>
    </row>
    <row r="510" spans="4:23" x14ac:dyDescent="0.25">
      <c r="D510" s="62"/>
      <c r="E510" s="62"/>
      <c r="F510" s="62"/>
      <c r="G510" s="62"/>
      <c r="H510" s="62"/>
      <c r="I510" s="62"/>
      <c r="J510" s="62"/>
      <c r="L510" s="62"/>
      <c r="N510" s="62"/>
      <c r="P510" s="62"/>
      <c r="Q510" s="62"/>
      <c r="R510" s="62"/>
      <c r="S510" s="62"/>
      <c r="T510" s="62"/>
      <c r="U510" s="62"/>
      <c r="V510" s="62"/>
      <c r="W510" s="62"/>
    </row>
    <row r="511" spans="4:23" x14ac:dyDescent="0.25">
      <c r="D511" s="62"/>
      <c r="E511" s="62"/>
      <c r="F511" s="62"/>
      <c r="G511" s="62"/>
      <c r="H511" s="62"/>
      <c r="I511" s="62"/>
      <c r="J511" s="62"/>
      <c r="L511" s="62"/>
      <c r="N511" s="62"/>
      <c r="P511" s="62"/>
      <c r="Q511" s="62"/>
      <c r="R511" s="62"/>
      <c r="S511" s="62"/>
      <c r="T511" s="62"/>
      <c r="U511" s="62"/>
      <c r="V511" s="62"/>
      <c r="W511" s="62"/>
    </row>
    <row r="512" spans="4:23" x14ac:dyDescent="0.25">
      <c r="D512" s="62"/>
      <c r="E512" s="62"/>
      <c r="F512" s="62"/>
      <c r="G512" s="62"/>
      <c r="H512" s="62"/>
      <c r="I512" s="62"/>
      <c r="J512" s="62"/>
      <c r="L512" s="62"/>
      <c r="N512" s="62"/>
      <c r="P512" s="62"/>
      <c r="Q512" s="62"/>
      <c r="R512" s="62"/>
      <c r="S512" s="62"/>
      <c r="T512" s="62"/>
      <c r="U512" s="62"/>
      <c r="V512" s="62"/>
      <c r="W512" s="62"/>
    </row>
    <row r="513" spans="4:23" x14ac:dyDescent="0.25">
      <c r="D513" s="62"/>
      <c r="E513" s="62"/>
      <c r="F513" s="62"/>
      <c r="G513" s="62"/>
      <c r="H513" s="62"/>
      <c r="I513" s="62"/>
      <c r="J513" s="62"/>
      <c r="L513" s="62"/>
      <c r="N513" s="62"/>
      <c r="P513" s="62"/>
      <c r="Q513" s="62"/>
      <c r="R513" s="62"/>
      <c r="S513" s="62"/>
      <c r="T513" s="62"/>
      <c r="U513" s="62"/>
      <c r="V513" s="62"/>
      <c r="W513" s="62"/>
    </row>
    <row r="514" spans="4:23" x14ac:dyDescent="0.25">
      <c r="D514" s="62"/>
      <c r="E514" s="62"/>
      <c r="F514" s="62"/>
      <c r="G514" s="62"/>
      <c r="H514" s="62"/>
      <c r="I514" s="62"/>
      <c r="J514" s="62"/>
      <c r="L514" s="62"/>
      <c r="N514" s="62"/>
      <c r="P514" s="62"/>
      <c r="Q514" s="62"/>
      <c r="R514" s="62"/>
      <c r="S514" s="62"/>
      <c r="T514" s="62"/>
      <c r="U514" s="62"/>
      <c r="V514" s="62"/>
      <c r="W514" s="62"/>
    </row>
    <row r="515" spans="4:23" x14ac:dyDescent="0.25">
      <c r="D515" s="62"/>
      <c r="E515" s="62"/>
      <c r="F515" s="62"/>
      <c r="G515" s="62"/>
      <c r="H515" s="62"/>
      <c r="I515" s="62"/>
      <c r="J515" s="62"/>
      <c r="L515" s="62"/>
      <c r="N515" s="62"/>
      <c r="P515" s="62"/>
      <c r="Q515" s="62"/>
      <c r="R515" s="62"/>
      <c r="S515" s="62"/>
      <c r="T515" s="62"/>
      <c r="U515" s="62"/>
      <c r="V515" s="62"/>
      <c r="W515" s="62"/>
    </row>
    <row r="516" spans="4:23" x14ac:dyDescent="0.25">
      <c r="D516" s="62"/>
      <c r="E516" s="62"/>
      <c r="F516" s="62"/>
      <c r="G516" s="62"/>
      <c r="H516" s="62"/>
      <c r="I516" s="62"/>
      <c r="J516" s="62"/>
      <c r="L516" s="62"/>
      <c r="N516" s="62"/>
      <c r="P516" s="62"/>
      <c r="Q516" s="62"/>
      <c r="R516" s="62"/>
      <c r="S516" s="62"/>
      <c r="T516" s="62"/>
      <c r="U516" s="62"/>
      <c r="V516" s="62"/>
      <c r="W516" s="62"/>
    </row>
    <row r="517" spans="4:23" x14ac:dyDescent="0.25">
      <c r="D517" s="62"/>
      <c r="E517" s="62"/>
      <c r="F517" s="62"/>
      <c r="G517" s="62"/>
      <c r="H517" s="62"/>
      <c r="I517" s="62"/>
      <c r="J517" s="62"/>
      <c r="L517" s="62"/>
      <c r="N517" s="62"/>
      <c r="P517" s="62"/>
      <c r="Q517" s="62"/>
      <c r="R517" s="62"/>
      <c r="S517" s="62"/>
      <c r="T517" s="62"/>
      <c r="U517" s="62"/>
      <c r="V517" s="62"/>
      <c r="W517" s="62"/>
    </row>
    <row r="518" spans="4:23" x14ac:dyDescent="0.25">
      <c r="D518" s="62"/>
      <c r="E518" s="62"/>
      <c r="F518" s="62"/>
      <c r="G518" s="62"/>
      <c r="H518" s="62"/>
      <c r="I518" s="62"/>
      <c r="J518" s="62"/>
      <c r="L518" s="62"/>
      <c r="N518" s="62"/>
      <c r="P518" s="62"/>
      <c r="Q518" s="62"/>
      <c r="R518" s="62"/>
      <c r="S518" s="62"/>
      <c r="T518" s="62"/>
      <c r="U518" s="62"/>
      <c r="V518" s="62"/>
      <c r="W518" s="62"/>
    </row>
    <row r="519" spans="4:23" x14ac:dyDescent="0.25">
      <c r="D519" s="62"/>
      <c r="E519" s="62"/>
      <c r="F519" s="62"/>
      <c r="G519" s="62"/>
      <c r="H519" s="62"/>
      <c r="I519" s="62"/>
      <c r="J519" s="62"/>
      <c r="L519" s="62"/>
      <c r="N519" s="62"/>
      <c r="P519" s="62"/>
      <c r="Q519" s="62"/>
      <c r="R519" s="62"/>
      <c r="S519" s="62"/>
      <c r="T519" s="62"/>
      <c r="U519" s="62"/>
      <c r="V519" s="62"/>
      <c r="W519" s="62"/>
    </row>
    <row r="520" spans="4:23" x14ac:dyDescent="0.25">
      <c r="D520" s="62"/>
      <c r="E520" s="62"/>
      <c r="F520" s="62"/>
      <c r="G520" s="62"/>
      <c r="H520" s="62"/>
      <c r="I520" s="62"/>
      <c r="J520" s="62"/>
      <c r="L520" s="62"/>
      <c r="N520" s="62"/>
      <c r="P520" s="62"/>
      <c r="Q520" s="62"/>
      <c r="R520" s="62"/>
      <c r="S520" s="62"/>
      <c r="T520" s="62"/>
      <c r="U520" s="62"/>
      <c r="V520" s="62"/>
      <c r="W520" s="62"/>
    </row>
    <row r="521" spans="4:23" x14ac:dyDescent="0.25">
      <c r="D521" s="62"/>
      <c r="E521" s="62"/>
      <c r="F521" s="62"/>
      <c r="G521" s="62"/>
      <c r="H521" s="62"/>
      <c r="I521" s="62"/>
      <c r="J521" s="62"/>
      <c r="L521" s="62"/>
      <c r="N521" s="62"/>
      <c r="P521" s="62"/>
      <c r="Q521" s="62"/>
      <c r="R521" s="62"/>
      <c r="S521" s="62"/>
      <c r="T521" s="62"/>
      <c r="U521" s="62"/>
      <c r="V521" s="62"/>
      <c r="W521" s="62"/>
    </row>
    <row r="522" spans="4:23" x14ac:dyDescent="0.25">
      <c r="D522" s="62"/>
      <c r="E522" s="62"/>
      <c r="F522" s="62"/>
      <c r="G522" s="62"/>
      <c r="H522" s="62"/>
      <c r="I522" s="62"/>
      <c r="J522" s="62"/>
      <c r="L522" s="62"/>
      <c r="N522" s="62"/>
      <c r="P522" s="62"/>
      <c r="Q522" s="62"/>
      <c r="R522" s="62"/>
      <c r="S522" s="62"/>
      <c r="T522" s="62"/>
      <c r="U522" s="62"/>
      <c r="V522" s="62"/>
      <c r="W522" s="62"/>
    </row>
    <row r="523" spans="4:23" x14ac:dyDescent="0.25">
      <c r="D523" s="62"/>
      <c r="E523" s="62"/>
      <c r="F523" s="62"/>
      <c r="G523" s="62"/>
      <c r="H523" s="62"/>
      <c r="I523" s="62"/>
      <c r="J523" s="62"/>
      <c r="L523" s="62"/>
      <c r="N523" s="62"/>
      <c r="P523" s="62"/>
      <c r="Q523" s="62"/>
      <c r="R523" s="62"/>
      <c r="S523" s="62"/>
      <c r="T523" s="62"/>
      <c r="U523" s="62"/>
      <c r="V523" s="62"/>
      <c r="W523" s="62"/>
    </row>
    <row r="524" spans="4:23" x14ac:dyDescent="0.25">
      <c r="D524" s="62"/>
      <c r="E524" s="62"/>
      <c r="F524" s="62"/>
      <c r="G524" s="62"/>
      <c r="H524" s="62"/>
      <c r="I524" s="62"/>
      <c r="J524" s="62"/>
      <c r="L524" s="62"/>
      <c r="N524" s="62"/>
      <c r="P524" s="62"/>
      <c r="Q524" s="62"/>
      <c r="R524" s="62"/>
      <c r="S524" s="62"/>
      <c r="T524" s="62"/>
      <c r="U524" s="62"/>
      <c r="V524" s="62"/>
      <c r="W524" s="62"/>
    </row>
    <row r="525" spans="4:23" x14ac:dyDescent="0.25">
      <c r="D525" s="62"/>
      <c r="E525" s="62"/>
      <c r="F525" s="62"/>
      <c r="G525" s="62"/>
      <c r="H525" s="62"/>
      <c r="I525" s="62"/>
      <c r="J525" s="62"/>
      <c r="L525" s="62"/>
      <c r="N525" s="62"/>
      <c r="P525" s="62"/>
      <c r="Q525" s="62"/>
      <c r="R525" s="62"/>
      <c r="S525" s="62"/>
      <c r="T525" s="62"/>
      <c r="U525" s="62"/>
      <c r="V525" s="62"/>
      <c r="W525" s="62"/>
    </row>
    <row r="526" spans="4:23" x14ac:dyDescent="0.25">
      <c r="D526" s="62"/>
      <c r="E526" s="62"/>
      <c r="F526" s="62"/>
      <c r="G526" s="62"/>
      <c r="H526" s="62"/>
      <c r="I526" s="62"/>
      <c r="J526" s="62"/>
      <c r="L526" s="62"/>
      <c r="N526" s="62"/>
      <c r="P526" s="62"/>
      <c r="Q526" s="62"/>
      <c r="R526" s="62"/>
      <c r="S526" s="62"/>
      <c r="T526" s="62"/>
      <c r="U526" s="62"/>
      <c r="V526" s="62"/>
      <c r="W526" s="62"/>
    </row>
    <row r="527" spans="4:23" x14ac:dyDescent="0.25">
      <c r="D527" s="62"/>
      <c r="E527" s="62"/>
      <c r="F527" s="62"/>
      <c r="G527" s="62"/>
      <c r="H527" s="62"/>
      <c r="I527" s="62"/>
      <c r="J527" s="62"/>
      <c r="L527" s="62"/>
      <c r="N527" s="62"/>
      <c r="P527" s="62"/>
      <c r="Q527" s="62"/>
      <c r="R527" s="62"/>
      <c r="S527" s="62"/>
      <c r="T527" s="62"/>
      <c r="U527" s="62"/>
      <c r="V527" s="62"/>
      <c r="W527" s="62"/>
    </row>
    <row r="528" spans="4:23" x14ac:dyDescent="0.25">
      <c r="D528" s="62"/>
      <c r="E528" s="62"/>
      <c r="F528" s="62"/>
      <c r="G528" s="62"/>
      <c r="H528" s="62"/>
      <c r="I528" s="62"/>
      <c r="J528" s="62"/>
      <c r="L528" s="62"/>
      <c r="N528" s="62"/>
      <c r="P528" s="62"/>
      <c r="Q528" s="62"/>
      <c r="R528" s="62"/>
      <c r="S528" s="62"/>
      <c r="T528" s="62"/>
      <c r="U528" s="62"/>
      <c r="V528" s="62"/>
      <c r="W528" s="62"/>
    </row>
    <row r="529" spans="4:23" x14ac:dyDescent="0.25">
      <c r="D529" s="62"/>
      <c r="E529" s="62"/>
      <c r="F529" s="62"/>
      <c r="G529" s="62"/>
      <c r="H529" s="62"/>
      <c r="I529" s="62"/>
      <c r="J529" s="62"/>
      <c r="L529" s="62"/>
      <c r="N529" s="62"/>
      <c r="P529" s="62"/>
      <c r="Q529" s="62"/>
      <c r="R529" s="62"/>
      <c r="S529" s="62"/>
      <c r="T529" s="62"/>
      <c r="U529" s="62"/>
      <c r="V529" s="62"/>
      <c r="W529" s="62"/>
    </row>
    <row r="530" spans="4:23" x14ac:dyDescent="0.25">
      <c r="D530" s="62"/>
      <c r="E530" s="62"/>
      <c r="F530" s="62"/>
      <c r="G530" s="62"/>
      <c r="H530" s="62"/>
      <c r="I530" s="62"/>
      <c r="J530" s="62"/>
      <c r="L530" s="62"/>
      <c r="N530" s="62"/>
      <c r="P530" s="62"/>
      <c r="Q530" s="62"/>
      <c r="R530" s="62"/>
      <c r="S530" s="62"/>
      <c r="T530" s="62"/>
      <c r="U530" s="62"/>
      <c r="V530" s="62"/>
      <c r="W530" s="62"/>
    </row>
    <row r="531" spans="4:23" x14ac:dyDescent="0.25">
      <c r="D531" s="62"/>
      <c r="E531" s="62"/>
      <c r="F531" s="62"/>
      <c r="G531" s="62"/>
      <c r="H531" s="62"/>
      <c r="I531" s="62"/>
      <c r="J531" s="62"/>
      <c r="L531" s="62"/>
      <c r="N531" s="62"/>
      <c r="P531" s="62"/>
      <c r="Q531" s="62"/>
      <c r="R531" s="62"/>
      <c r="S531" s="62"/>
      <c r="T531" s="62"/>
      <c r="U531" s="62"/>
      <c r="V531" s="62"/>
      <c r="W531" s="62"/>
    </row>
    <row r="532" spans="4:23" x14ac:dyDescent="0.25">
      <c r="D532" s="62"/>
      <c r="E532" s="62"/>
      <c r="F532" s="62"/>
      <c r="G532" s="62"/>
      <c r="H532" s="62"/>
      <c r="I532" s="62"/>
      <c r="J532" s="62"/>
      <c r="L532" s="62"/>
      <c r="N532" s="62"/>
      <c r="P532" s="62"/>
      <c r="Q532" s="62"/>
      <c r="R532" s="62"/>
      <c r="S532" s="62"/>
      <c r="T532" s="62"/>
      <c r="U532" s="62"/>
      <c r="V532" s="62"/>
      <c r="W532" s="62"/>
    </row>
    <row r="533" spans="4:23" x14ac:dyDescent="0.25">
      <c r="D533" s="62"/>
      <c r="E533" s="62"/>
      <c r="F533" s="62"/>
      <c r="G533" s="62"/>
      <c r="H533" s="62"/>
      <c r="I533" s="62"/>
      <c r="J533" s="62"/>
      <c r="L533" s="62"/>
      <c r="N533" s="62"/>
      <c r="P533" s="62"/>
      <c r="Q533" s="62"/>
      <c r="R533" s="62"/>
      <c r="S533" s="62"/>
      <c r="T533" s="62"/>
      <c r="U533" s="62"/>
      <c r="V533" s="62"/>
      <c r="W533" s="62"/>
    </row>
    <row r="534" spans="4:23" x14ac:dyDescent="0.25">
      <c r="D534" s="62"/>
      <c r="E534" s="62"/>
      <c r="F534" s="62"/>
      <c r="G534" s="62"/>
      <c r="H534" s="62"/>
      <c r="I534" s="62"/>
      <c r="J534" s="62"/>
      <c r="L534" s="62"/>
      <c r="N534" s="62"/>
      <c r="P534" s="62"/>
      <c r="Q534" s="62"/>
      <c r="R534" s="62"/>
      <c r="S534" s="62"/>
      <c r="T534" s="62"/>
      <c r="U534" s="62"/>
      <c r="V534" s="62"/>
      <c r="W534" s="62"/>
    </row>
    <row r="535" spans="4:23" x14ac:dyDescent="0.25">
      <c r="D535" s="62"/>
      <c r="E535" s="62"/>
      <c r="F535" s="62"/>
      <c r="G535" s="62"/>
      <c r="H535" s="62"/>
      <c r="I535" s="62"/>
      <c r="J535" s="62"/>
      <c r="L535" s="62"/>
      <c r="N535" s="62"/>
      <c r="P535" s="62"/>
      <c r="Q535" s="62"/>
      <c r="R535" s="62"/>
      <c r="S535" s="62"/>
      <c r="T535" s="62"/>
      <c r="U535" s="62"/>
      <c r="V535" s="62"/>
      <c r="W535" s="62"/>
    </row>
    <row r="536" spans="4:23" x14ac:dyDescent="0.25">
      <c r="D536" s="62"/>
      <c r="E536" s="62"/>
      <c r="F536" s="62"/>
      <c r="G536" s="62"/>
      <c r="H536" s="62"/>
      <c r="I536" s="62"/>
      <c r="J536" s="62"/>
      <c r="L536" s="62"/>
      <c r="N536" s="62"/>
      <c r="P536" s="62"/>
      <c r="Q536" s="62"/>
      <c r="R536" s="62"/>
      <c r="S536" s="62"/>
      <c r="T536" s="62"/>
      <c r="U536" s="62"/>
      <c r="V536" s="62"/>
      <c r="W536" s="62"/>
    </row>
    <row r="537" spans="4:23" x14ac:dyDescent="0.25">
      <c r="D537" s="62"/>
      <c r="E537" s="62"/>
      <c r="F537" s="62"/>
      <c r="G537" s="62"/>
      <c r="H537" s="62"/>
      <c r="I537" s="62"/>
      <c r="J537" s="62"/>
      <c r="L537" s="62"/>
      <c r="N537" s="62"/>
      <c r="P537" s="62"/>
      <c r="Q537" s="62"/>
      <c r="R537" s="62"/>
      <c r="S537" s="62"/>
      <c r="T537" s="62"/>
      <c r="U537" s="62"/>
      <c r="V537" s="62"/>
      <c r="W537" s="62"/>
    </row>
    <row r="538" spans="4:23" x14ac:dyDescent="0.25">
      <c r="D538" s="62"/>
      <c r="E538" s="62"/>
      <c r="F538" s="62"/>
      <c r="G538" s="62"/>
      <c r="H538" s="62"/>
      <c r="I538" s="62"/>
      <c r="J538" s="62"/>
      <c r="L538" s="62"/>
      <c r="N538" s="62"/>
      <c r="P538" s="62"/>
      <c r="Q538" s="62"/>
      <c r="R538" s="62"/>
      <c r="S538" s="62"/>
      <c r="T538" s="62"/>
      <c r="U538" s="62"/>
      <c r="V538" s="62"/>
      <c r="W538" s="62"/>
    </row>
    <row r="539" spans="4:23" x14ac:dyDescent="0.25">
      <c r="D539" s="62"/>
      <c r="E539" s="62"/>
      <c r="F539" s="62"/>
      <c r="G539" s="62"/>
      <c r="H539" s="62"/>
      <c r="I539" s="62"/>
      <c r="J539" s="62"/>
      <c r="L539" s="62"/>
      <c r="N539" s="62"/>
      <c r="P539" s="62"/>
      <c r="Q539" s="62"/>
      <c r="R539" s="62"/>
      <c r="S539" s="62"/>
      <c r="T539" s="62"/>
      <c r="U539" s="62"/>
      <c r="V539" s="62"/>
      <c r="W539" s="62"/>
    </row>
    <row r="540" spans="4:23" x14ac:dyDescent="0.25">
      <c r="D540" s="62"/>
      <c r="E540" s="62"/>
      <c r="F540" s="62"/>
      <c r="G540" s="62"/>
      <c r="H540" s="62"/>
      <c r="I540" s="62"/>
      <c r="J540" s="62"/>
      <c r="L540" s="62"/>
      <c r="N540" s="62"/>
      <c r="P540" s="62"/>
      <c r="Q540" s="62"/>
      <c r="R540" s="62"/>
      <c r="S540" s="62"/>
      <c r="T540" s="62"/>
      <c r="U540" s="62"/>
      <c r="V540" s="62"/>
      <c r="W540" s="62"/>
    </row>
    <row r="541" spans="4:23" x14ac:dyDescent="0.25">
      <c r="D541" s="62"/>
      <c r="E541" s="62"/>
      <c r="F541" s="62"/>
      <c r="G541" s="62"/>
      <c r="H541" s="62"/>
      <c r="I541" s="62"/>
      <c r="J541" s="62"/>
      <c r="L541" s="62"/>
      <c r="N541" s="62"/>
      <c r="P541" s="62"/>
      <c r="Q541" s="62"/>
      <c r="R541" s="62"/>
      <c r="S541" s="62"/>
      <c r="T541" s="62"/>
      <c r="U541" s="62"/>
      <c r="V541" s="62"/>
      <c r="W541" s="62"/>
    </row>
    <row r="542" spans="4:23" x14ac:dyDescent="0.25">
      <c r="D542" s="62"/>
      <c r="E542" s="62"/>
      <c r="F542" s="62"/>
      <c r="G542" s="62"/>
      <c r="H542" s="62"/>
      <c r="I542" s="62"/>
      <c r="J542" s="62"/>
      <c r="L542" s="62"/>
      <c r="N542" s="62"/>
      <c r="P542" s="62"/>
      <c r="Q542" s="62"/>
      <c r="R542" s="62"/>
      <c r="S542" s="62"/>
      <c r="T542" s="62"/>
      <c r="U542" s="62"/>
      <c r="V542" s="62"/>
      <c r="W542" s="62"/>
    </row>
    <row r="543" spans="4:23" x14ac:dyDescent="0.25">
      <c r="D543" s="62"/>
      <c r="E543" s="62"/>
      <c r="F543" s="62"/>
      <c r="G543" s="62"/>
      <c r="H543" s="62"/>
      <c r="I543" s="62"/>
      <c r="J543" s="62"/>
      <c r="L543" s="62"/>
      <c r="N543" s="62"/>
      <c r="P543" s="62"/>
      <c r="Q543" s="62"/>
      <c r="R543" s="62"/>
      <c r="S543" s="62"/>
      <c r="T543" s="62"/>
      <c r="U543" s="62"/>
      <c r="V543" s="62"/>
      <c r="W543" s="62"/>
    </row>
    <row r="544" spans="4:23" x14ac:dyDescent="0.25">
      <c r="D544" s="62"/>
      <c r="E544" s="62"/>
      <c r="F544" s="62"/>
      <c r="G544" s="62"/>
      <c r="H544" s="62"/>
      <c r="I544" s="62"/>
      <c r="J544" s="62"/>
      <c r="L544" s="62"/>
      <c r="N544" s="62"/>
      <c r="P544" s="62"/>
      <c r="Q544" s="62"/>
      <c r="R544" s="62"/>
      <c r="S544" s="62"/>
      <c r="T544" s="62"/>
      <c r="U544" s="62"/>
      <c r="V544" s="62"/>
      <c r="W544" s="62"/>
    </row>
    <row r="545" spans="4:23" x14ac:dyDescent="0.25">
      <c r="D545" s="62"/>
      <c r="E545" s="62"/>
      <c r="F545" s="62"/>
      <c r="G545" s="62"/>
      <c r="H545" s="62"/>
      <c r="I545" s="62"/>
      <c r="J545" s="62"/>
      <c r="L545" s="62"/>
      <c r="N545" s="62"/>
      <c r="P545" s="62"/>
      <c r="Q545" s="62"/>
      <c r="R545" s="62"/>
      <c r="S545" s="62"/>
      <c r="T545" s="62"/>
      <c r="U545" s="62"/>
      <c r="V545" s="62"/>
      <c r="W545" s="62"/>
    </row>
    <row r="546" spans="4:23" x14ac:dyDescent="0.25">
      <c r="D546" s="62"/>
      <c r="E546" s="62"/>
      <c r="F546" s="62"/>
      <c r="G546" s="62"/>
      <c r="H546" s="62"/>
      <c r="I546" s="62"/>
      <c r="J546" s="62"/>
      <c r="L546" s="62"/>
      <c r="N546" s="62"/>
      <c r="P546" s="62"/>
      <c r="Q546" s="62"/>
      <c r="R546" s="62"/>
      <c r="S546" s="62"/>
      <c r="T546" s="62"/>
      <c r="U546" s="62"/>
      <c r="V546" s="62"/>
      <c r="W546" s="62"/>
    </row>
    <row r="547" spans="4:23" x14ac:dyDescent="0.25">
      <c r="D547" s="62"/>
      <c r="E547" s="62"/>
      <c r="F547" s="62"/>
      <c r="G547" s="62"/>
      <c r="H547" s="62"/>
      <c r="I547" s="62"/>
      <c r="J547" s="62"/>
      <c r="L547" s="62"/>
      <c r="N547" s="62"/>
      <c r="P547" s="62"/>
      <c r="Q547" s="62"/>
      <c r="R547" s="62"/>
      <c r="S547" s="62"/>
      <c r="T547" s="62"/>
      <c r="U547" s="62"/>
      <c r="V547" s="62"/>
      <c r="W547" s="62"/>
    </row>
    <row r="548" spans="4:23" x14ac:dyDescent="0.25">
      <c r="D548" s="62"/>
      <c r="E548" s="62"/>
      <c r="F548" s="62"/>
      <c r="G548" s="62"/>
      <c r="H548" s="62"/>
      <c r="I548" s="62"/>
      <c r="J548" s="62"/>
      <c r="L548" s="62"/>
      <c r="N548" s="62"/>
      <c r="P548" s="62"/>
      <c r="Q548" s="62"/>
      <c r="R548" s="62"/>
      <c r="S548" s="62"/>
      <c r="T548" s="62"/>
      <c r="U548" s="62"/>
      <c r="V548" s="62"/>
      <c r="W548" s="62"/>
    </row>
    <row r="549" spans="4:23" x14ac:dyDescent="0.25">
      <c r="D549" s="62"/>
      <c r="E549" s="62"/>
      <c r="F549" s="62"/>
      <c r="G549" s="62"/>
      <c r="H549" s="62"/>
      <c r="I549" s="62"/>
      <c r="J549" s="62"/>
      <c r="L549" s="62"/>
      <c r="N549" s="62"/>
      <c r="P549" s="62"/>
      <c r="Q549" s="62"/>
      <c r="R549" s="62"/>
      <c r="S549" s="62"/>
      <c r="T549" s="62"/>
      <c r="U549" s="62"/>
      <c r="V549" s="62"/>
      <c r="W549" s="62"/>
    </row>
    <row r="550" spans="4:23" x14ac:dyDescent="0.25">
      <c r="D550" s="62"/>
      <c r="E550" s="62"/>
      <c r="F550" s="62"/>
      <c r="G550" s="62"/>
      <c r="H550" s="62"/>
      <c r="I550" s="62"/>
      <c r="J550" s="62"/>
      <c r="L550" s="62"/>
      <c r="N550" s="62"/>
      <c r="P550" s="62"/>
      <c r="Q550" s="62"/>
      <c r="R550" s="62"/>
      <c r="S550" s="62"/>
      <c r="T550" s="62"/>
      <c r="U550" s="62"/>
      <c r="V550" s="62"/>
      <c r="W550" s="62"/>
    </row>
    <row r="551" spans="4:23" x14ac:dyDescent="0.25">
      <c r="D551" s="62"/>
      <c r="E551" s="62"/>
      <c r="F551" s="62"/>
      <c r="G551" s="62"/>
      <c r="H551" s="62"/>
      <c r="I551" s="62"/>
      <c r="J551" s="62"/>
      <c r="L551" s="62"/>
      <c r="N551" s="62"/>
      <c r="P551" s="62"/>
      <c r="Q551" s="62"/>
      <c r="R551" s="62"/>
      <c r="S551" s="62"/>
      <c r="T551" s="62"/>
      <c r="U551" s="62"/>
      <c r="V551" s="62"/>
      <c r="W551" s="62"/>
    </row>
    <row r="552" spans="4:23" x14ac:dyDescent="0.25">
      <c r="D552" s="62"/>
      <c r="E552" s="62"/>
      <c r="F552" s="62"/>
      <c r="G552" s="62"/>
      <c r="H552" s="62"/>
      <c r="I552" s="62"/>
      <c r="J552" s="62"/>
      <c r="L552" s="62"/>
      <c r="N552" s="62"/>
      <c r="P552" s="62"/>
      <c r="Q552" s="62"/>
      <c r="R552" s="62"/>
      <c r="S552" s="62"/>
      <c r="T552" s="62"/>
      <c r="U552" s="62"/>
      <c r="V552" s="62"/>
      <c r="W552" s="62"/>
    </row>
    <row r="553" spans="4:23" x14ac:dyDescent="0.25">
      <c r="D553" s="62"/>
      <c r="E553" s="62"/>
      <c r="F553" s="62"/>
      <c r="G553" s="62"/>
      <c r="H553" s="62"/>
      <c r="I553" s="62"/>
      <c r="J553" s="62"/>
      <c r="L553" s="62"/>
      <c r="N553" s="62"/>
      <c r="P553" s="62"/>
      <c r="Q553" s="62"/>
      <c r="R553" s="62"/>
      <c r="S553" s="62"/>
      <c r="T553" s="62"/>
      <c r="U553" s="62"/>
      <c r="V553" s="62"/>
      <c r="W553" s="62"/>
    </row>
    <row r="554" spans="4:23" x14ac:dyDescent="0.25">
      <c r="D554" s="62"/>
      <c r="E554" s="62"/>
      <c r="F554" s="62"/>
      <c r="G554" s="62"/>
      <c r="H554" s="62"/>
      <c r="I554" s="62"/>
      <c r="J554" s="62"/>
      <c r="L554" s="62"/>
      <c r="N554" s="62"/>
      <c r="P554" s="62"/>
      <c r="Q554" s="62"/>
      <c r="R554" s="62"/>
      <c r="S554" s="62"/>
      <c r="T554" s="62"/>
      <c r="U554" s="62"/>
      <c r="V554" s="62"/>
      <c r="W554" s="62"/>
    </row>
    <row r="555" spans="4:23" x14ac:dyDescent="0.25">
      <c r="D555" s="62"/>
      <c r="E555" s="62"/>
      <c r="F555" s="62"/>
      <c r="G555" s="62"/>
      <c r="H555" s="62"/>
      <c r="I555" s="62"/>
      <c r="J555" s="62"/>
      <c r="L555" s="62"/>
      <c r="N555" s="62"/>
      <c r="P555" s="62"/>
      <c r="Q555" s="62"/>
      <c r="R555" s="62"/>
      <c r="S555" s="62"/>
      <c r="T555" s="62"/>
      <c r="U555" s="62"/>
      <c r="V555" s="62"/>
      <c r="W555" s="62"/>
    </row>
    <row r="556" spans="4:23" x14ac:dyDescent="0.25">
      <c r="D556" s="62"/>
      <c r="E556" s="62"/>
      <c r="F556" s="62"/>
      <c r="G556" s="62"/>
      <c r="H556" s="62"/>
      <c r="I556" s="62"/>
      <c r="J556" s="62"/>
      <c r="L556" s="62"/>
      <c r="N556" s="62"/>
      <c r="P556" s="62"/>
      <c r="Q556" s="62"/>
      <c r="R556" s="62"/>
      <c r="S556" s="62"/>
      <c r="T556" s="62"/>
      <c r="U556" s="62"/>
      <c r="V556" s="62"/>
      <c r="W556" s="62"/>
    </row>
    <row r="557" spans="4:23" x14ac:dyDescent="0.25">
      <c r="D557" s="62"/>
      <c r="E557" s="62"/>
      <c r="F557" s="62"/>
      <c r="G557" s="62"/>
      <c r="H557" s="62"/>
      <c r="I557" s="62"/>
      <c r="J557" s="62"/>
      <c r="L557" s="62"/>
      <c r="N557" s="62"/>
      <c r="P557" s="62"/>
      <c r="Q557" s="62"/>
      <c r="R557" s="62"/>
      <c r="S557" s="62"/>
      <c r="T557" s="62"/>
      <c r="U557" s="62"/>
      <c r="V557" s="62"/>
      <c r="W557" s="62"/>
    </row>
    <row r="558" spans="4:23" x14ac:dyDescent="0.25">
      <c r="D558" s="62"/>
      <c r="E558" s="62"/>
      <c r="F558" s="62"/>
      <c r="G558" s="62"/>
      <c r="H558" s="62"/>
      <c r="I558" s="62"/>
      <c r="J558" s="62"/>
      <c r="L558" s="62"/>
      <c r="N558" s="62"/>
      <c r="P558" s="62"/>
      <c r="Q558" s="62"/>
      <c r="R558" s="62"/>
      <c r="S558" s="62"/>
      <c r="T558" s="62"/>
      <c r="U558" s="62"/>
      <c r="V558" s="62"/>
      <c r="W558" s="62"/>
    </row>
    <row r="559" spans="4:23" x14ac:dyDescent="0.25">
      <c r="D559" s="62"/>
      <c r="E559" s="62"/>
      <c r="F559" s="62"/>
      <c r="G559" s="62"/>
      <c r="H559" s="62"/>
      <c r="I559" s="62"/>
      <c r="J559" s="62"/>
      <c r="L559" s="62"/>
      <c r="N559" s="62"/>
      <c r="P559" s="62"/>
      <c r="Q559" s="62"/>
      <c r="R559" s="62"/>
      <c r="S559" s="62"/>
      <c r="T559" s="62"/>
      <c r="U559" s="62"/>
      <c r="V559" s="62"/>
      <c r="W559" s="62"/>
    </row>
    <row r="560" spans="4:23" x14ac:dyDescent="0.25">
      <c r="D560" s="62"/>
      <c r="E560" s="62"/>
      <c r="F560" s="62"/>
      <c r="G560" s="62"/>
      <c r="H560" s="62"/>
      <c r="I560" s="62"/>
      <c r="J560" s="62"/>
      <c r="L560" s="62"/>
      <c r="N560" s="62"/>
      <c r="P560" s="62"/>
      <c r="Q560" s="62"/>
      <c r="R560" s="62"/>
      <c r="S560" s="62"/>
      <c r="T560" s="62"/>
      <c r="U560" s="62"/>
      <c r="V560" s="62"/>
      <c r="W560" s="62"/>
    </row>
    <row r="561" spans="4:23" x14ac:dyDescent="0.25">
      <c r="D561" s="62"/>
      <c r="E561" s="62"/>
      <c r="F561" s="62"/>
      <c r="G561" s="62"/>
      <c r="H561" s="62"/>
      <c r="I561" s="62"/>
      <c r="J561" s="62"/>
      <c r="L561" s="62"/>
      <c r="N561" s="62"/>
      <c r="P561" s="62"/>
      <c r="Q561" s="62"/>
      <c r="R561" s="62"/>
      <c r="S561" s="62"/>
      <c r="T561" s="62"/>
      <c r="U561" s="62"/>
      <c r="V561" s="62"/>
      <c r="W561" s="62"/>
    </row>
    <row r="562" spans="4:23" x14ac:dyDescent="0.25">
      <c r="D562" s="62"/>
      <c r="E562" s="62"/>
      <c r="F562" s="62"/>
      <c r="G562" s="62"/>
      <c r="H562" s="62"/>
      <c r="I562" s="62"/>
      <c r="J562" s="62"/>
      <c r="L562" s="62"/>
      <c r="N562" s="62"/>
      <c r="P562" s="62"/>
      <c r="Q562" s="62"/>
      <c r="R562" s="62"/>
      <c r="S562" s="62"/>
      <c r="T562" s="62"/>
      <c r="U562" s="62"/>
      <c r="V562" s="62"/>
      <c r="W562" s="62"/>
    </row>
    <row r="563" spans="4:23" x14ac:dyDescent="0.25">
      <c r="D563" s="62"/>
      <c r="E563" s="62"/>
      <c r="F563" s="62"/>
      <c r="G563" s="62"/>
      <c r="H563" s="62"/>
      <c r="I563" s="62"/>
      <c r="J563" s="62"/>
      <c r="L563" s="62"/>
      <c r="N563" s="62"/>
      <c r="P563" s="62"/>
      <c r="Q563" s="62"/>
      <c r="R563" s="62"/>
      <c r="S563" s="62"/>
      <c r="T563" s="62"/>
      <c r="U563" s="62"/>
      <c r="V563" s="62"/>
      <c r="W563" s="62"/>
    </row>
    <row r="564" spans="4:23" x14ac:dyDescent="0.25">
      <c r="D564" s="62"/>
      <c r="E564" s="62"/>
      <c r="F564" s="62"/>
      <c r="G564" s="62"/>
      <c r="H564" s="62"/>
      <c r="I564" s="62"/>
      <c r="J564" s="62"/>
      <c r="L564" s="62"/>
      <c r="N564" s="62"/>
      <c r="P564" s="62"/>
      <c r="Q564" s="62"/>
      <c r="R564" s="62"/>
      <c r="S564" s="62"/>
      <c r="T564" s="62"/>
      <c r="U564" s="62"/>
      <c r="V564" s="62"/>
      <c r="W564" s="62"/>
    </row>
    <row r="565" spans="4:23" x14ac:dyDescent="0.25">
      <c r="D565" s="62"/>
      <c r="E565" s="62"/>
      <c r="F565" s="62"/>
      <c r="G565" s="62"/>
      <c r="H565" s="62"/>
      <c r="I565" s="62"/>
      <c r="J565" s="62"/>
      <c r="L565" s="62"/>
      <c r="N565" s="62"/>
      <c r="P565" s="62"/>
      <c r="Q565" s="62"/>
      <c r="R565" s="62"/>
      <c r="S565" s="62"/>
      <c r="T565" s="62"/>
      <c r="U565" s="62"/>
      <c r="V565" s="62"/>
      <c r="W565" s="62"/>
    </row>
    <row r="566" spans="4:23" x14ac:dyDescent="0.25">
      <c r="D566" s="62"/>
      <c r="E566" s="62"/>
      <c r="F566" s="62"/>
      <c r="G566" s="62"/>
      <c r="H566" s="62"/>
      <c r="I566" s="62"/>
      <c r="J566" s="62"/>
      <c r="L566" s="62"/>
      <c r="N566" s="62"/>
      <c r="P566" s="62"/>
      <c r="Q566" s="62"/>
      <c r="R566" s="62"/>
      <c r="S566" s="62"/>
      <c r="T566" s="62"/>
      <c r="U566" s="62"/>
      <c r="V566" s="62"/>
      <c r="W566" s="62"/>
    </row>
    <row r="567" spans="4:23" x14ac:dyDescent="0.25">
      <c r="D567" s="62"/>
      <c r="E567" s="62"/>
      <c r="F567" s="62"/>
      <c r="G567" s="62"/>
      <c r="H567" s="62"/>
      <c r="I567" s="62"/>
      <c r="J567" s="62"/>
      <c r="L567" s="62"/>
      <c r="N567" s="62"/>
      <c r="P567" s="62"/>
      <c r="Q567" s="62"/>
      <c r="R567" s="62"/>
      <c r="S567" s="62"/>
      <c r="T567" s="62"/>
      <c r="U567" s="62"/>
      <c r="V567" s="62"/>
      <c r="W567" s="62"/>
    </row>
    <row r="568" spans="4:23" x14ac:dyDescent="0.25">
      <c r="D568" s="62"/>
      <c r="E568" s="62"/>
      <c r="F568" s="62"/>
      <c r="G568" s="62"/>
      <c r="H568" s="62"/>
      <c r="I568" s="62"/>
      <c r="J568" s="62"/>
      <c r="L568" s="62"/>
      <c r="N568" s="62"/>
      <c r="P568" s="62"/>
      <c r="Q568" s="62"/>
      <c r="R568" s="62"/>
      <c r="S568" s="62"/>
      <c r="T568" s="62"/>
      <c r="U568" s="62"/>
      <c r="V568" s="62"/>
      <c r="W568" s="62"/>
    </row>
    <row r="569" spans="4:23" x14ac:dyDescent="0.25">
      <c r="D569" s="62"/>
      <c r="E569" s="62"/>
      <c r="F569" s="62"/>
      <c r="G569" s="62"/>
      <c r="H569" s="62"/>
      <c r="I569" s="62"/>
      <c r="J569" s="62"/>
      <c r="L569" s="62"/>
      <c r="N569" s="62"/>
      <c r="P569" s="62"/>
      <c r="Q569" s="62"/>
      <c r="R569" s="62"/>
      <c r="S569" s="62"/>
      <c r="T569" s="62"/>
      <c r="U569" s="62"/>
      <c r="V569" s="62"/>
      <c r="W569" s="62"/>
    </row>
    <row r="570" spans="4:23" x14ac:dyDescent="0.25">
      <c r="D570" s="62"/>
      <c r="E570" s="62"/>
      <c r="F570" s="62"/>
      <c r="G570" s="62"/>
      <c r="H570" s="62"/>
      <c r="I570" s="62"/>
      <c r="J570" s="62"/>
      <c r="L570" s="62"/>
      <c r="N570" s="62"/>
      <c r="P570" s="62"/>
      <c r="Q570" s="62"/>
      <c r="R570" s="62"/>
      <c r="S570" s="62"/>
      <c r="T570" s="62"/>
      <c r="U570" s="62"/>
      <c r="V570" s="62"/>
      <c r="W570" s="62"/>
    </row>
    <row r="571" spans="4:23" x14ac:dyDescent="0.25">
      <c r="D571" s="62"/>
      <c r="E571" s="62"/>
      <c r="F571" s="62"/>
      <c r="G571" s="62"/>
      <c r="H571" s="62"/>
      <c r="I571" s="62"/>
      <c r="J571" s="62"/>
      <c r="L571" s="62"/>
      <c r="N571" s="62"/>
      <c r="P571" s="62"/>
      <c r="Q571" s="62"/>
      <c r="R571" s="62"/>
      <c r="S571" s="62"/>
      <c r="T571" s="62"/>
      <c r="U571" s="62"/>
      <c r="V571" s="62"/>
      <c r="W571" s="62"/>
    </row>
    <row r="572" spans="4:23" x14ac:dyDescent="0.25">
      <c r="D572" s="62"/>
      <c r="E572" s="62"/>
      <c r="F572" s="62"/>
      <c r="G572" s="62"/>
      <c r="H572" s="62"/>
      <c r="I572" s="62"/>
      <c r="J572" s="62"/>
      <c r="L572" s="62"/>
      <c r="N572" s="62"/>
      <c r="P572" s="62"/>
      <c r="Q572" s="62"/>
      <c r="R572" s="62"/>
      <c r="S572" s="62"/>
      <c r="T572" s="62"/>
      <c r="U572" s="62"/>
      <c r="V572" s="62"/>
      <c r="W572" s="62"/>
    </row>
    <row r="573" spans="4:23" x14ac:dyDescent="0.25">
      <c r="D573" s="62"/>
      <c r="E573" s="62"/>
      <c r="F573" s="62"/>
      <c r="G573" s="62"/>
      <c r="H573" s="62"/>
      <c r="I573" s="62"/>
      <c r="J573" s="62"/>
      <c r="L573" s="62"/>
      <c r="N573" s="62"/>
      <c r="P573" s="62"/>
      <c r="Q573" s="62"/>
      <c r="R573" s="62"/>
      <c r="S573" s="62"/>
      <c r="T573" s="62"/>
      <c r="U573" s="62"/>
      <c r="V573" s="62"/>
      <c r="W573" s="62"/>
    </row>
    <row r="574" spans="4:23" x14ac:dyDescent="0.25">
      <c r="D574" s="62"/>
      <c r="E574" s="62"/>
      <c r="F574" s="62"/>
      <c r="G574" s="62"/>
      <c r="H574" s="62"/>
      <c r="I574" s="62"/>
      <c r="J574" s="62"/>
      <c r="L574" s="62"/>
      <c r="N574" s="62"/>
      <c r="P574" s="62"/>
      <c r="Q574" s="62"/>
      <c r="R574" s="62"/>
      <c r="S574" s="62"/>
      <c r="T574" s="62"/>
      <c r="U574" s="62"/>
      <c r="V574" s="62"/>
      <c r="W574" s="62"/>
    </row>
    <row r="575" spans="4:23" x14ac:dyDescent="0.25">
      <c r="D575" s="62"/>
      <c r="E575" s="62"/>
      <c r="F575" s="62"/>
      <c r="G575" s="62"/>
      <c r="H575" s="62"/>
      <c r="I575" s="62"/>
      <c r="J575" s="62"/>
      <c r="L575" s="62"/>
      <c r="N575" s="62"/>
      <c r="P575" s="62"/>
      <c r="Q575" s="62"/>
      <c r="R575" s="62"/>
      <c r="S575" s="62"/>
      <c r="T575" s="62"/>
      <c r="U575" s="62"/>
      <c r="V575" s="62"/>
      <c r="W575" s="62"/>
    </row>
    <row r="576" spans="4:23" x14ac:dyDescent="0.25">
      <c r="D576" s="62"/>
      <c r="E576" s="62"/>
      <c r="F576" s="62"/>
      <c r="G576" s="62"/>
      <c r="H576" s="62"/>
      <c r="I576" s="62"/>
      <c r="J576" s="62"/>
      <c r="L576" s="62"/>
      <c r="N576" s="62"/>
      <c r="P576" s="62"/>
      <c r="Q576" s="62"/>
      <c r="R576" s="62"/>
      <c r="S576" s="62"/>
      <c r="T576" s="62"/>
      <c r="U576" s="62"/>
      <c r="V576" s="62"/>
      <c r="W576" s="62"/>
    </row>
    <row r="577" spans="4:23" x14ac:dyDescent="0.25">
      <c r="D577" s="62"/>
      <c r="E577" s="62"/>
      <c r="F577" s="62"/>
      <c r="G577" s="62"/>
      <c r="H577" s="62"/>
      <c r="I577" s="62"/>
      <c r="J577" s="62"/>
      <c r="L577" s="62"/>
      <c r="N577" s="62"/>
      <c r="P577" s="62"/>
      <c r="Q577" s="62"/>
      <c r="R577" s="62"/>
      <c r="S577" s="62"/>
      <c r="T577" s="62"/>
      <c r="U577" s="62"/>
      <c r="V577" s="62"/>
      <c r="W577" s="62"/>
    </row>
    <row r="578" spans="4:23" x14ac:dyDescent="0.25">
      <c r="D578" s="62"/>
      <c r="E578" s="62"/>
      <c r="F578" s="62"/>
      <c r="G578" s="62"/>
      <c r="H578" s="62"/>
      <c r="I578" s="62"/>
      <c r="J578" s="62"/>
      <c r="L578" s="62"/>
      <c r="N578" s="62"/>
      <c r="P578" s="62"/>
      <c r="Q578" s="62"/>
      <c r="R578" s="62"/>
      <c r="S578" s="62"/>
      <c r="T578" s="62"/>
      <c r="U578" s="62"/>
      <c r="V578" s="62"/>
      <c r="W578" s="62"/>
    </row>
    <row r="579" spans="4:23" x14ac:dyDescent="0.25">
      <c r="D579" s="62"/>
      <c r="E579" s="62"/>
      <c r="F579" s="62"/>
      <c r="G579" s="62"/>
      <c r="H579" s="62"/>
      <c r="I579" s="62"/>
      <c r="J579" s="62"/>
      <c r="L579" s="62"/>
      <c r="N579" s="62"/>
      <c r="P579" s="62"/>
      <c r="Q579" s="62"/>
      <c r="R579" s="62"/>
      <c r="S579" s="62"/>
      <c r="T579" s="62"/>
      <c r="U579" s="62"/>
      <c r="V579" s="62"/>
      <c r="W579" s="62"/>
    </row>
    <row r="580" spans="4:23" x14ac:dyDescent="0.25">
      <c r="D580" s="62"/>
      <c r="E580" s="62"/>
      <c r="F580" s="62"/>
      <c r="G580" s="62"/>
      <c r="H580" s="62"/>
      <c r="I580" s="62"/>
      <c r="J580" s="62"/>
      <c r="L580" s="62"/>
      <c r="N580" s="62"/>
      <c r="P580" s="62"/>
      <c r="Q580" s="62"/>
      <c r="R580" s="62"/>
      <c r="S580" s="62"/>
      <c r="T580" s="62"/>
      <c r="U580" s="62"/>
      <c r="V580" s="62"/>
      <c r="W580" s="62"/>
    </row>
    <row r="581" spans="4:23" x14ac:dyDescent="0.25">
      <c r="D581" s="62"/>
      <c r="E581" s="62"/>
      <c r="F581" s="62"/>
      <c r="G581" s="62"/>
      <c r="H581" s="62"/>
      <c r="I581" s="62"/>
      <c r="J581" s="62"/>
      <c r="L581" s="62"/>
      <c r="N581" s="62"/>
      <c r="P581" s="62"/>
      <c r="Q581" s="62"/>
      <c r="R581" s="62"/>
      <c r="S581" s="62"/>
      <c r="T581" s="62"/>
      <c r="U581" s="62"/>
      <c r="V581" s="62"/>
      <c r="W581" s="62"/>
    </row>
    <row r="582" spans="4:23" x14ac:dyDescent="0.25">
      <c r="D582" s="62"/>
      <c r="E582" s="62"/>
      <c r="F582" s="62"/>
      <c r="G582" s="62"/>
      <c r="H582" s="62"/>
      <c r="I582" s="62"/>
      <c r="J582" s="62"/>
      <c r="L582" s="62"/>
      <c r="N582" s="62"/>
      <c r="P582" s="62"/>
      <c r="Q582" s="62"/>
      <c r="R582" s="62"/>
      <c r="S582" s="62"/>
      <c r="T582" s="62"/>
      <c r="U582" s="62"/>
      <c r="V582" s="62"/>
      <c r="W582" s="62"/>
    </row>
    <row r="583" spans="4:23" x14ac:dyDescent="0.25">
      <c r="D583" s="62"/>
      <c r="E583" s="62"/>
      <c r="F583" s="62"/>
      <c r="G583" s="62"/>
      <c r="H583" s="62"/>
      <c r="I583" s="62"/>
      <c r="J583" s="62"/>
      <c r="L583" s="62"/>
      <c r="N583" s="62"/>
      <c r="P583" s="62"/>
      <c r="Q583" s="62"/>
      <c r="R583" s="62"/>
      <c r="S583" s="62"/>
      <c r="T583" s="62"/>
      <c r="U583" s="62"/>
      <c r="V583" s="62"/>
      <c r="W583" s="62"/>
    </row>
    <row r="584" spans="4:23" x14ac:dyDescent="0.25">
      <c r="D584" s="62"/>
      <c r="E584" s="62"/>
      <c r="F584" s="62"/>
      <c r="G584" s="62"/>
      <c r="H584" s="62"/>
      <c r="I584" s="62"/>
      <c r="J584" s="62"/>
      <c r="L584" s="62"/>
      <c r="N584" s="62"/>
      <c r="P584" s="62"/>
      <c r="Q584" s="62"/>
      <c r="R584" s="62"/>
      <c r="S584" s="62"/>
      <c r="T584" s="62"/>
      <c r="U584" s="62"/>
      <c r="V584" s="62"/>
      <c r="W584" s="62"/>
    </row>
    <row r="585" spans="4:23" x14ac:dyDescent="0.25">
      <c r="D585" s="62"/>
      <c r="E585" s="62"/>
      <c r="F585" s="62"/>
      <c r="G585" s="62"/>
      <c r="H585" s="62"/>
      <c r="I585" s="62"/>
      <c r="J585" s="62"/>
      <c r="L585" s="62"/>
      <c r="N585" s="62"/>
      <c r="P585" s="62"/>
      <c r="Q585" s="62"/>
      <c r="R585" s="62"/>
      <c r="S585" s="62"/>
      <c r="T585" s="62"/>
      <c r="U585" s="62"/>
      <c r="V585" s="62"/>
      <c r="W585" s="62"/>
    </row>
    <row r="586" spans="4:23" x14ac:dyDescent="0.25">
      <c r="D586" s="62"/>
      <c r="E586" s="62"/>
      <c r="F586" s="62"/>
      <c r="G586" s="62"/>
      <c r="H586" s="62"/>
      <c r="I586" s="62"/>
      <c r="J586" s="62"/>
      <c r="L586" s="62"/>
      <c r="N586" s="62"/>
      <c r="P586" s="62"/>
      <c r="Q586" s="62"/>
      <c r="R586" s="62"/>
      <c r="S586" s="62"/>
      <c r="T586" s="62"/>
      <c r="U586" s="62"/>
      <c r="V586" s="62"/>
      <c r="W586" s="62"/>
    </row>
    <row r="587" spans="4:23" x14ac:dyDescent="0.25">
      <c r="D587" s="62"/>
      <c r="E587" s="62"/>
      <c r="F587" s="62"/>
      <c r="G587" s="62"/>
      <c r="H587" s="62"/>
      <c r="I587" s="62"/>
      <c r="J587" s="62"/>
      <c r="L587" s="62"/>
      <c r="N587" s="62"/>
      <c r="P587" s="62"/>
      <c r="Q587" s="62"/>
      <c r="R587" s="62"/>
      <c r="S587" s="62"/>
      <c r="T587" s="62"/>
      <c r="U587" s="62"/>
      <c r="V587" s="62"/>
      <c r="W587" s="62"/>
    </row>
    <row r="588" spans="4:23" x14ac:dyDescent="0.25">
      <c r="D588" s="62"/>
      <c r="E588" s="62"/>
      <c r="F588" s="62"/>
      <c r="G588" s="62"/>
      <c r="H588" s="62"/>
      <c r="I588" s="62"/>
      <c r="J588" s="62"/>
      <c r="L588" s="62"/>
      <c r="N588" s="62"/>
      <c r="P588" s="62"/>
      <c r="Q588" s="62"/>
      <c r="R588" s="62"/>
      <c r="S588" s="62"/>
      <c r="T588" s="62"/>
      <c r="U588" s="62"/>
      <c r="V588" s="62"/>
      <c r="W588" s="62"/>
    </row>
    <row r="589" spans="4:23" x14ac:dyDescent="0.25">
      <c r="D589" s="62"/>
      <c r="E589" s="62"/>
      <c r="F589" s="62"/>
      <c r="G589" s="62"/>
      <c r="H589" s="62"/>
      <c r="I589" s="62"/>
      <c r="J589" s="62"/>
      <c r="L589" s="62"/>
      <c r="N589" s="62"/>
      <c r="P589" s="62"/>
      <c r="Q589" s="62"/>
      <c r="R589" s="62"/>
      <c r="S589" s="62"/>
      <c r="T589" s="62"/>
      <c r="U589" s="62"/>
      <c r="V589" s="62"/>
      <c r="W589" s="62"/>
    </row>
    <row r="590" spans="4:23" x14ac:dyDescent="0.25">
      <c r="D590" s="62"/>
      <c r="E590" s="62"/>
      <c r="F590" s="62"/>
      <c r="G590" s="62"/>
      <c r="H590" s="62"/>
      <c r="I590" s="62"/>
      <c r="J590" s="62"/>
      <c r="L590" s="62"/>
      <c r="N590" s="62"/>
      <c r="P590" s="62"/>
      <c r="Q590" s="62"/>
      <c r="R590" s="62"/>
      <c r="S590" s="62"/>
      <c r="T590" s="62"/>
      <c r="U590" s="62"/>
      <c r="V590" s="62"/>
      <c r="W590" s="62"/>
    </row>
    <row r="591" spans="4:23" x14ac:dyDescent="0.25">
      <c r="D591" s="62"/>
      <c r="E591" s="62"/>
      <c r="F591" s="62"/>
      <c r="G591" s="62"/>
      <c r="H591" s="62"/>
      <c r="I591" s="62"/>
      <c r="J591" s="62"/>
      <c r="L591" s="62"/>
      <c r="N591" s="62"/>
      <c r="P591" s="62"/>
      <c r="Q591" s="62"/>
      <c r="R591" s="62"/>
      <c r="S591" s="62"/>
      <c r="T591" s="62"/>
      <c r="U591" s="62"/>
      <c r="V591" s="62"/>
      <c r="W591" s="62"/>
    </row>
    <row r="592" spans="4:23" x14ac:dyDescent="0.25">
      <c r="D592" s="62"/>
      <c r="E592" s="62"/>
      <c r="F592" s="62"/>
      <c r="G592" s="62"/>
      <c r="H592" s="62"/>
      <c r="I592" s="62"/>
      <c r="J592" s="62"/>
      <c r="L592" s="62"/>
      <c r="N592" s="62"/>
      <c r="P592" s="62"/>
      <c r="Q592" s="62"/>
      <c r="R592" s="62"/>
      <c r="S592" s="62"/>
      <c r="T592" s="62"/>
      <c r="U592" s="62"/>
      <c r="V592" s="62"/>
      <c r="W592" s="62"/>
    </row>
    <row r="593" spans="4:23" x14ac:dyDescent="0.25">
      <c r="D593" s="62"/>
      <c r="E593" s="62"/>
      <c r="F593" s="62"/>
      <c r="G593" s="62"/>
      <c r="H593" s="62"/>
      <c r="I593" s="62"/>
      <c r="J593" s="62"/>
      <c r="L593" s="62"/>
      <c r="N593" s="62"/>
      <c r="P593" s="62"/>
      <c r="Q593" s="62"/>
      <c r="R593" s="62"/>
      <c r="S593" s="62"/>
      <c r="T593" s="62"/>
      <c r="U593" s="62"/>
      <c r="V593" s="62"/>
      <c r="W593" s="62"/>
    </row>
    <row r="594" spans="4:23" x14ac:dyDescent="0.25">
      <c r="D594" s="62"/>
      <c r="E594" s="62"/>
      <c r="F594" s="62"/>
      <c r="G594" s="62"/>
      <c r="H594" s="62"/>
      <c r="I594" s="62"/>
      <c r="J594" s="62"/>
      <c r="L594" s="62"/>
      <c r="N594" s="62"/>
      <c r="P594" s="62"/>
      <c r="Q594" s="62"/>
      <c r="R594" s="62"/>
      <c r="S594" s="62"/>
      <c r="T594" s="62"/>
      <c r="U594" s="62"/>
      <c r="V594" s="62"/>
      <c r="W594" s="62"/>
    </row>
    <row r="595" spans="4:23" x14ac:dyDescent="0.25">
      <c r="D595" s="62"/>
      <c r="E595" s="62"/>
      <c r="F595" s="62"/>
      <c r="G595" s="62"/>
      <c r="H595" s="62"/>
      <c r="I595" s="62"/>
      <c r="J595" s="62"/>
      <c r="L595" s="62"/>
      <c r="N595" s="62"/>
      <c r="P595" s="62"/>
      <c r="Q595" s="62"/>
      <c r="R595" s="62"/>
      <c r="S595" s="62"/>
      <c r="T595" s="62"/>
      <c r="U595" s="62"/>
      <c r="V595" s="62"/>
      <c r="W595" s="62"/>
    </row>
    <row r="596" spans="4:23" x14ac:dyDescent="0.25">
      <c r="D596" s="62"/>
      <c r="E596" s="62"/>
      <c r="F596" s="62"/>
      <c r="G596" s="62"/>
      <c r="H596" s="62"/>
      <c r="I596" s="62"/>
      <c r="J596" s="62"/>
      <c r="L596" s="62"/>
      <c r="N596" s="62"/>
      <c r="P596" s="62"/>
      <c r="Q596" s="62"/>
      <c r="R596" s="62"/>
      <c r="S596" s="62"/>
      <c r="T596" s="62"/>
      <c r="U596" s="62"/>
      <c r="V596" s="62"/>
      <c r="W596" s="62"/>
    </row>
    <row r="597" spans="4:23" x14ac:dyDescent="0.25">
      <c r="D597" s="62"/>
      <c r="E597" s="62"/>
      <c r="F597" s="62"/>
      <c r="G597" s="62"/>
      <c r="H597" s="62"/>
      <c r="I597" s="62"/>
      <c r="J597" s="62"/>
      <c r="L597" s="62"/>
      <c r="N597" s="62"/>
      <c r="P597" s="62"/>
      <c r="Q597" s="62"/>
      <c r="R597" s="62"/>
      <c r="S597" s="62"/>
      <c r="T597" s="62"/>
      <c r="U597" s="62"/>
      <c r="V597" s="62"/>
      <c r="W597" s="62"/>
    </row>
    <row r="598" spans="4:23" x14ac:dyDescent="0.25">
      <c r="D598" s="62"/>
      <c r="E598" s="62"/>
      <c r="F598" s="62"/>
      <c r="G598" s="62"/>
      <c r="H598" s="62"/>
      <c r="I598" s="62"/>
      <c r="J598" s="62"/>
      <c r="L598" s="62"/>
      <c r="N598" s="62"/>
      <c r="P598" s="62"/>
      <c r="Q598" s="62"/>
      <c r="R598" s="62"/>
      <c r="S598" s="62"/>
      <c r="T598" s="62"/>
      <c r="U598" s="62"/>
      <c r="V598" s="62"/>
      <c r="W598" s="62"/>
    </row>
    <row r="599" spans="4:23" x14ac:dyDescent="0.25">
      <c r="D599" s="62"/>
      <c r="E599" s="62"/>
      <c r="F599" s="62"/>
      <c r="G599" s="62"/>
      <c r="H599" s="62"/>
      <c r="I599" s="62"/>
      <c r="J599" s="62"/>
      <c r="L599" s="62"/>
      <c r="N599" s="62"/>
      <c r="P599" s="62"/>
      <c r="Q599" s="62"/>
      <c r="R599" s="62"/>
      <c r="S599" s="62"/>
      <c r="T599" s="62"/>
      <c r="U599" s="62"/>
      <c r="V599" s="62"/>
      <c r="W599" s="62"/>
    </row>
    <row r="600" spans="4:23" x14ac:dyDescent="0.25">
      <c r="D600" s="62"/>
      <c r="E600" s="62"/>
      <c r="F600" s="62"/>
      <c r="G600" s="62"/>
      <c r="H600" s="62"/>
      <c r="I600" s="62"/>
      <c r="J600" s="62"/>
      <c r="L600" s="62"/>
      <c r="N600" s="62"/>
      <c r="P600" s="62"/>
      <c r="Q600" s="62"/>
      <c r="R600" s="62"/>
      <c r="S600" s="62"/>
      <c r="T600" s="62"/>
      <c r="U600" s="62"/>
      <c r="V600" s="62"/>
      <c r="W600" s="62"/>
    </row>
    <row r="601" spans="4:23" x14ac:dyDescent="0.25">
      <c r="D601" s="62"/>
      <c r="E601" s="62"/>
      <c r="F601" s="62"/>
      <c r="G601" s="62"/>
      <c r="H601" s="62"/>
      <c r="I601" s="62"/>
      <c r="J601" s="62"/>
      <c r="L601" s="62"/>
      <c r="N601" s="62"/>
      <c r="P601" s="62"/>
      <c r="Q601" s="62"/>
      <c r="R601" s="62"/>
      <c r="S601" s="62"/>
      <c r="T601" s="62"/>
      <c r="U601" s="62"/>
      <c r="V601" s="62"/>
      <c r="W601" s="62"/>
    </row>
    <row r="602" spans="4:23" x14ac:dyDescent="0.25">
      <c r="D602" s="62"/>
      <c r="E602" s="62"/>
      <c r="F602" s="62"/>
      <c r="G602" s="62"/>
      <c r="H602" s="62"/>
      <c r="I602" s="62"/>
      <c r="J602" s="62"/>
      <c r="L602" s="62"/>
      <c r="N602" s="62"/>
      <c r="P602" s="62"/>
      <c r="Q602" s="62"/>
      <c r="R602" s="62"/>
      <c r="S602" s="62"/>
      <c r="T602" s="62"/>
      <c r="U602" s="62"/>
      <c r="V602" s="62"/>
      <c r="W602" s="62"/>
    </row>
    <row r="603" spans="4:23" x14ac:dyDescent="0.25">
      <c r="D603" s="62"/>
      <c r="E603" s="62"/>
      <c r="F603" s="62"/>
      <c r="G603" s="62"/>
      <c r="H603" s="62"/>
      <c r="I603" s="62"/>
      <c r="J603" s="62"/>
      <c r="L603" s="62"/>
      <c r="N603" s="62"/>
      <c r="P603" s="62"/>
      <c r="Q603" s="62"/>
      <c r="R603" s="62"/>
      <c r="S603" s="62"/>
      <c r="T603" s="62"/>
      <c r="U603" s="62"/>
      <c r="V603" s="62"/>
      <c r="W603" s="62"/>
    </row>
    <row r="604" spans="4:23" x14ac:dyDescent="0.25">
      <c r="D604" s="62"/>
      <c r="E604" s="62"/>
      <c r="F604" s="62"/>
      <c r="G604" s="62"/>
      <c r="H604" s="62"/>
      <c r="I604" s="62"/>
      <c r="J604" s="62"/>
      <c r="L604" s="62"/>
      <c r="N604" s="62"/>
      <c r="P604" s="62"/>
      <c r="Q604" s="62"/>
      <c r="R604" s="62"/>
      <c r="S604" s="62"/>
      <c r="T604" s="62"/>
      <c r="U604" s="62"/>
      <c r="V604" s="62"/>
      <c r="W604" s="62"/>
    </row>
    <row r="605" spans="4:23" x14ac:dyDescent="0.25">
      <c r="D605" s="62"/>
      <c r="E605" s="62"/>
      <c r="F605" s="62"/>
      <c r="G605" s="62"/>
      <c r="H605" s="62"/>
      <c r="I605" s="62"/>
      <c r="J605" s="62"/>
      <c r="L605" s="62"/>
      <c r="N605" s="62"/>
      <c r="P605" s="62"/>
      <c r="Q605" s="62"/>
      <c r="R605" s="62"/>
      <c r="S605" s="62"/>
      <c r="T605" s="62"/>
      <c r="U605" s="62"/>
      <c r="V605" s="62"/>
      <c r="W605" s="62"/>
    </row>
    <row r="606" spans="4:23" x14ac:dyDescent="0.25">
      <c r="D606" s="62"/>
      <c r="E606" s="62"/>
      <c r="F606" s="62"/>
      <c r="G606" s="62"/>
      <c r="H606" s="62"/>
      <c r="I606" s="62"/>
      <c r="J606" s="62"/>
      <c r="L606" s="62"/>
      <c r="N606" s="62"/>
      <c r="P606" s="62"/>
      <c r="Q606" s="62"/>
      <c r="R606" s="62"/>
      <c r="S606" s="62"/>
      <c r="T606" s="62"/>
      <c r="U606" s="62"/>
      <c r="V606" s="62"/>
      <c r="W606" s="62"/>
    </row>
    <row r="607" spans="4:23" x14ac:dyDescent="0.25">
      <c r="D607" s="62"/>
      <c r="E607" s="62"/>
      <c r="F607" s="62"/>
      <c r="G607" s="62"/>
      <c r="H607" s="62"/>
      <c r="I607" s="62"/>
      <c r="J607" s="62"/>
      <c r="L607" s="62"/>
      <c r="N607" s="62"/>
      <c r="P607" s="62"/>
      <c r="Q607" s="62"/>
      <c r="R607" s="62"/>
      <c r="S607" s="62"/>
      <c r="T607" s="62"/>
      <c r="U607" s="62"/>
      <c r="V607" s="62"/>
      <c r="W607" s="62"/>
    </row>
  </sheetData>
  <mergeCells count="3">
    <mergeCell ref="D6:G6"/>
    <mergeCell ref="A8:V8"/>
    <mergeCell ref="L9:L10"/>
  </mergeCells>
  <dataValidations count="4">
    <dataValidation type="list" allowBlank="1" showInputMessage="1" showErrorMessage="1" sqref="D6">
      <formula1>Departments</formula1>
    </dataValidation>
    <dataValidation type="list" allowBlank="1" showInputMessage="1" showErrorMessage="1" sqref="H12:H23">
      <formula1>$AA$12:$AA$24</formula1>
    </dataValidation>
    <dataValidation type="list" allowBlank="1" showInputMessage="1" showErrorMessage="1" sqref="F12:F22">
      <formula1>$AA$1:$AA$2</formula1>
    </dataValidation>
    <dataValidation type="list" allowBlank="1" showInputMessage="1" showErrorMessage="1" sqref="B12:B22">
      <formula1>Service_Levels</formula1>
    </dataValidation>
  </dataValidations>
  <pageMargins left="0.45" right="0.45" top="0.75" bottom="0.5" header="0.3" footer="0.3"/>
  <pageSetup scale="77" fitToHeight="20" orientation="landscape" r:id="rId1"/>
  <headerFooter>
    <oddFooter>&amp;L&amp;8&amp;Z&amp;F</oddFooter>
  </headerFooter>
  <colBreaks count="2" manualBreakCount="2">
    <brk id="22" max="1048575" man="1"/>
    <brk id="2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18"/>
  <sheetViews>
    <sheetView workbookViewId="0">
      <selection activeCell="G26" sqref="G26"/>
    </sheetView>
  </sheetViews>
  <sheetFormatPr defaultColWidth="9.140625" defaultRowHeight="15" x14ac:dyDescent="0.25"/>
  <cols>
    <col min="1" max="1" width="29" style="41" bestFit="1" customWidth="1"/>
    <col min="4" max="4" width="13.7109375" customWidth="1"/>
    <col min="5" max="5" width="4.140625" customWidth="1"/>
    <col min="11" max="12" width="14" style="41" bestFit="1" customWidth="1"/>
    <col min="13" max="13" width="13.28515625" style="41" bestFit="1" customWidth="1"/>
    <col min="14" max="14" width="9.28515625" style="41" bestFit="1" customWidth="1"/>
    <col min="15" max="16" width="13.28515625" style="41" bestFit="1" customWidth="1"/>
  </cols>
  <sheetData>
    <row r="1" spans="1:10" x14ac:dyDescent="0.25">
      <c r="A1" s="41" t="s">
        <v>10</v>
      </c>
      <c r="B1" t="s">
        <v>282</v>
      </c>
      <c r="C1" t="s">
        <v>283</v>
      </c>
      <c r="E1" s="68" t="s">
        <v>284</v>
      </c>
      <c r="F1" s="69"/>
      <c r="G1" s="69"/>
      <c r="H1" s="69"/>
      <c r="I1" s="69"/>
      <c r="J1" s="69"/>
    </row>
    <row r="2" spans="1:10" x14ac:dyDescent="0.25">
      <c r="A2" s="31" t="s">
        <v>22</v>
      </c>
      <c r="B2" t="s">
        <v>119</v>
      </c>
      <c r="C2" t="s">
        <v>285</v>
      </c>
      <c r="E2" s="69" t="s">
        <v>286</v>
      </c>
      <c r="F2" s="69" t="s">
        <v>287</v>
      </c>
      <c r="G2" s="69"/>
      <c r="H2" s="69"/>
      <c r="I2" s="69"/>
      <c r="J2" s="69"/>
    </row>
    <row r="3" spans="1:10" x14ac:dyDescent="0.25">
      <c r="A3" s="41" t="s">
        <v>21</v>
      </c>
      <c r="B3" t="s">
        <v>288</v>
      </c>
      <c r="C3" t="s">
        <v>285</v>
      </c>
      <c r="E3" s="69" t="s">
        <v>289</v>
      </c>
      <c r="F3" s="69" t="s">
        <v>290</v>
      </c>
      <c r="G3" s="69"/>
      <c r="H3" s="69"/>
      <c r="I3" s="69"/>
      <c r="J3" s="69"/>
    </row>
    <row r="4" spans="1:10" x14ac:dyDescent="0.25">
      <c r="A4" s="41" t="s">
        <v>23</v>
      </c>
      <c r="B4" t="s">
        <v>120</v>
      </c>
      <c r="C4" t="s">
        <v>286</v>
      </c>
      <c r="E4" s="69" t="s">
        <v>291</v>
      </c>
      <c r="F4" s="69" t="s">
        <v>292</v>
      </c>
      <c r="G4" s="69"/>
      <c r="H4" s="69"/>
      <c r="I4" s="69"/>
      <c r="J4" s="69"/>
    </row>
    <row r="5" spans="1:10" x14ac:dyDescent="0.25">
      <c r="A5" s="41" t="s">
        <v>24</v>
      </c>
      <c r="B5" t="s">
        <v>121</v>
      </c>
      <c r="C5" t="s">
        <v>289</v>
      </c>
      <c r="E5" s="69" t="s">
        <v>293</v>
      </c>
      <c r="F5" s="69" t="s">
        <v>294</v>
      </c>
      <c r="G5" s="69"/>
      <c r="H5" s="69"/>
      <c r="I5" s="69"/>
      <c r="J5" s="69"/>
    </row>
    <row r="6" spans="1:10" x14ac:dyDescent="0.25">
      <c r="A6" s="41" t="s">
        <v>85</v>
      </c>
      <c r="B6" t="s">
        <v>188</v>
      </c>
      <c r="C6" t="s">
        <v>289</v>
      </c>
      <c r="E6" s="69" t="s">
        <v>295</v>
      </c>
      <c r="F6" s="69" t="s">
        <v>215</v>
      </c>
      <c r="G6" s="69"/>
      <c r="H6" s="69"/>
      <c r="I6" s="69"/>
      <c r="J6" s="69"/>
    </row>
    <row r="7" spans="1:10" x14ac:dyDescent="0.25">
      <c r="A7" s="41" t="s">
        <v>25</v>
      </c>
      <c r="B7" t="s">
        <v>122</v>
      </c>
      <c r="C7" t="s">
        <v>289</v>
      </c>
      <c r="E7" s="69" t="s">
        <v>296</v>
      </c>
      <c r="F7" s="69" t="s">
        <v>297</v>
      </c>
      <c r="G7" s="69"/>
      <c r="H7" s="69"/>
      <c r="I7" s="69"/>
      <c r="J7" s="69"/>
    </row>
    <row r="8" spans="1:10" x14ac:dyDescent="0.25">
      <c r="A8" s="41" t="s">
        <v>254</v>
      </c>
      <c r="B8" t="s">
        <v>209</v>
      </c>
      <c r="C8" t="s">
        <v>289</v>
      </c>
    </row>
    <row r="9" spans="1:10" x14ac:dyDescent="0.25">
      <c r="A9" s="41" t="s">
        <v>87</v>
      </c>
      <c r="B9" t="s">
        <v>194</v>
      </c>
      <c r="C9" t="s">
        <v>289</v>
      </c>
    </row>
    <row r="10" spans="1:10" x14ac:dyDescent="0.25">
      <c r="A10" s="41" t="s">
        <v>90</v>
      </c>
      <c r="B10" t="s">
        <v>201</v>
      </c>
      <c r="C10" t="s">
        <v>286</v>
      </c>
    </row>
    <row r="11" spans="1:10" x14ac:dyDescent="0.25">
      <c r="A11" s="41" t="s">
        <v>26</v>
      </c>
      <c r="B11" t="s">
        <v>123</v>
      </c>
      <c r="C11" t="s">
        <v>286</v>
      </c>
    </row>
    <row r="12" spans="1:10" x14ac:dyDescent="0.25">
      <c r="A12" s="41" t="s">
        <v>27</v>
      </c>
      <c r="B12" t="s">
        <v>124</v>
      </c>
      <c r="C12" t="s">
        <v>296</v>
      </c>
    </row>
    <row r="13" spans="1:10" x14ac:dyDescent="0.25">
      <c r="A13" s="41" t="s">
        <v>28</v>
      </c>
      <c r="B13" t="s">
        <v>125</v>
      </c>
      <c r="C13" t="s">
        <v>286</v>
      </c>
    </row>
    <row r="14" spans="1:10" x14ac:dyDescent="0.25">
      <c r="A14" s="41" t="s">
        <v>29</v>
      </c>
      <c r="B14" t="s">
        <v>126</v>
      </c>
      <c r="C14" t="s">
        <v>291</v>
      </c>
    </row>
    <row r="15" spans="1:10" x14ac:dyDescent="0.25">
      <c r="A15" s="41" t="s">
        <v>30</v>
      </c>
      <c r="B15" t="s">
        <v>127</v>
      </c>
      <c r="C15" t="s">
        <v>286</v>
      </c>
    </row>
    <row r="16" spans="1:10" x14ac:dyDescent="0.25">
      <c r="A16" s="41" t="s">
        <v>31</v>
      </c>
      <c r="B16" t="s">
        <v>128</v>
      </c>
      <c r="C16" t="s">
        <v>291</v>
      </c>
    </row>
    <row r="17" spans="1:3" x14ac:dyDescent="0.25">
      <c r="A17" s="41" t="s">
        <v>32</v>
      </c>
      <c r="B17" t="s">
        <v>129</v>
      </c>
      <c r="C17" t="s">
        <v>286</v>
      </c>
    </row>
    <row r="18" spans="1:3" x14ac:dyDescent="0.25">
      <c r="A18" s="41" t="s">
        <v>33</v>
      </c>
      <c r="B18" t="s">
        <v>130</v>
      </c>
      <c r="C18" t="s">
        <v>286</v>
      </c>
    </row>
    <row r="19" spans="1:3" x14ac:dyDescent="0.25">
      <c r="A19" s="41" t="s">
        <v>34</v>
      </c>
      <c r="B19" t="s">
        <v>131</v>
      </c>
      <c r="C19" t="s">
        <v>286</v>
      </c>
    </row>
    <row r="20" spans="1:3" x14ac:dyDescent="0.25">
      <c r="A20" s="41" t="s">
        <v>35</v>
      </c>
      <c r="B20" t="s">
        <v>132</v>
      </c>
      <c r="C20" t="s">
        <v>291</v>
      </c>
    </row>
    <row r="21" spans="1:3" x14ac:dyDescent="0.25">
      <c r="A21" s="41" t="s">
        <v>36</v>
      </c>
      <c r="B21" t="s">
        <v>133</v>
      </c>
      <c r="C21" t="s">
        <v>291</v>
      </c>
    </row>
    <row r="22" spans="1:3" x14ac:dyDescent="0.25">
      <c r="A22" s="41" t="s">
        <v>234</v>
      </c>
      <c r="B22" t="s">
        <v>207</v>
      </c>
      <c r="C22" t="s">
        <v>286</v>
      </c>
    </row>
    <row r="23" spans="1:3" x14ac:dyDescent="0.25">
      <c r="A23" s="41" t="s">
        <v>81</v>
      </c>
      <c r="B23" t="s">
        <v>183</v>
      </c>
      <c r="C23" t="s">
        <v>286</v>
      </c>
    </row>
    <row r="24" spans="1:3" x14ac:dyDescent="0.25">
      <c r="A24" s="41" t="s">
        <v>251</v>
      </c>
      <c r="B24" t="s">
        <v>195</v>
      </c>
      <c r="C24" t="s">
        <v>289</v>
      </c>
    </row>
    <row r="25" spans="1:3" x14ac:dyDescent="0.25">
      <c r="A25" s="41" t="s">
        <v>86</v>
      </c>
      <c r="B25" s="31" t="s">
        <v>192</v>
      </c>
      <c r="C25" t="s">
        <v>289</v>
      </c>
    </row>
    <row r="26" spans="1:3" x14ac:dyDescent="0.25">
      <c r="A26" s="41" t="s">
        <v>237</v>
      </c>
      <c r="B26" t="s">
        <v>134</v>
      </c>
      <c r="C26" t="s">
        <v>289</v>
      </c>
    </row>
    <row r="27" spans="1:3" x14ac:dyDescent="0.25">
      <c r="A27" s="41" t="s">
        <v>37</v>
      </c>
      <c r="B27" t="s">
        <v>135</v>
      </c>
      <c r="C27" t="s">
        <v>286</v>
      </c>
    </row>
    <row r="28" spans="1:3" x14ac:dyDescent="0.25">
      <c r="A28" s="41" t="s">
        <v>38</v>
      </c>
      <c r="B28" t="s">
        <v>136</v>
      </c>
      <c r="C28" t="s">
        <v>296</v>
      </c>
    </row>
    <row r="29" spans="1:3" x14ac:dyDescent="0.25">
      <c r="A29" s="41" t="s">
        <v>250</v>
      </c>
      <c r="B29" t="s">
        <v>202</v>
      </c>
      <c r="C29" t="s">
        <v>289</v>
      </c>
    </row>
    <row r="30" spans="1:3" x14ac:dyDescent="0.25">
      <c r="A30" s="41" t="s">
        <v>247</v>
      </c>
      <c r="B30" t="s">
        <v>203</v>
      </c>
      <c r="C30" t="s">
        <v>289</v>
      </c>
    </row>
    <row r="31" spans="1:3" x14ac:dyDescent="0.25">
      <c r="A31" s="41" t="s">
        <v>248</v>
      </c>
      <c r="B31" t="s">
        <v>204</v>
      </c>
      <c r="C31" t="s">
        <v>289</v>
      </c>
    </row>
    <row r="32" spans="1:3" x14ac:dyDescent="0.25">
      <c r="A32" s="41" t="s">
        <v>239</v>
      </c>
      <c r="B32" t="s">
        <v>205</v>
      </c>
      <c r="C32" t="s">
        <v>289</v>
      </c>
    </row>
    <row r="33" spans="1:3" x14ac:dyDescent="0.25">
      <c r="A33" s="41" t="s">
        <v>39</v>
      </c>
      <c r="B33" t="s">
        <v>137</v>
      </c>
      <c r="C33" t="s">
        <v>289</v>
      </c>
    </row>
    <row r="34" spans="1:3" x14ac:dyDescent="0.25">
      <c r="A34" s="41" t="s">
        <v>240</v>
      </c>
      <c r="B34" t="s">
        <v>197</v>
      </c>
      <c r="C34" t="s">
        <v>289</v>
      </c>
    </row>
    <row r="35" spans="1:3" x14ac:dyDescent="0.25">
      <c r="A35" s="41" t="s">
        <v>40</v>
      </c>
      <c r="B35" t="s">
        <v>138</v>
      </c>
      <c r="C35" t="s">
        <v>289</v>
      </c>
    </row>
    <row r="36" spans="1:3" x14ac:dyDescent="0.25">
      <c r="A36" s="41" t="s">
        <v>41</v>
      </c>
      <c r="B36" t="s">
        <v>139</v>
      </c>
      <c r="C36" t="s">
        <v>289</v>
      </c>
    </row>
    <row r="37" spans="1:3" x14ac:dyDescent="0.25">
      <c r="A37" s="41" t="s">
        <v>42</v>
      </c>
      <c r="B37" t="s">
        <v>140</v>
      </c>
      <c r="C37" t="s">
        <v>289</v>
      </c>
    </row>
    <row r="38" spans="1:3" x14ac:dyDescent="0.25">
      <c r="A38" s="41" t="s">
        <v>252</v>
      </c>
      <c r="B38" t="s">
        <v>208</v>
      </c>
      <c r="C38" t="s">
        <v>289</v>
      </c>
    </row>
    <row r="39" spans="1:3" x14ac:dyDescent="0.25">
      <c r="A39" s="41" t="s">
        <v>244</v>
      </c>
      <c r="B39" t="s">
        <v>190</v>
      </c>
      <c r="C39" t="s">
        <v>289</v>
      </c>
    </row>
    <row r="40" spans="1:3" x14ac:dyDescent="0.25">
      <c r="A40" s="41" t="s">
        <v>43</v>
      </c>
      <c r="B40" t="s">
        <v>141</v>
      </c>
      <c r="C40" t="s">
        <v>289</v>
      </c>
    </row>
    <row r="41" spans="1:3" x14ac:dyDescent="0.25">
      <c r="A41" s="41" t="s">
        <v>44</v>
      </c>
      <c r="B41" t="s">
        <v>142</v>
      </c>
      <c r="C41" t="s">
        <v>291</v>
      </c>
    </row>
    <row r="42" spans="1:3" x14ac:dyDescent="0.25">
      <c r="A42" s="41" t="s">
        <v>82</v>
      </c>
      <c r="B42" t="s">
        <v>184</v>
      </c>
      <c r="C42" t="s">
        <v>296</v>
      </c>
    </row>
    <row r="43" spans="1:3" x14ac:dyDescent="0.25">
      <c r="A43" s="41" t="s">
        <v>45</v>
      </c>
      <c r="B43" t="s">
        <v>143</v>
      </c>
      <c r="C43" t="s">
        <v>296</v>
      </c>
    </row>
    <row r="44" spans="1:3" x14ac:dyDescent="0.25">
      <c r="A44" s="41" t="s">
        <v>46</v>
      </c>
      <c r="B44" t="s">
        <v>144</v>
      </c>
      <c r="C44" t="s">
        <v>296</v>
      </c>
    </row>
    <row r="45" spans="1:3" x14ac:dyDescent="0.25">
      <c r="A45" s="41" t="s">
        <v>83</v>
      </c>
      <c r="B45" t="s">
        <v>185</v>
      </c>
      <c r="C45" t="s">
        <v>296</v>
      </c>
    </row>
    <row r="46" spans="1:3" x14ac:dyDescent="0.25">
      <c r="A46" s="41" t="s">
        <v>47</v>
      </c>
      <c r="B46" t="s">
        <v>145</v>
      </c>
      <c r="C46" t="s">
        <v>289</v>
      </c>
    </row>
    <row r="47" spans="1:3" x14ac:dyDescent="0.25">
      <c r="A47" s="41" t="s">
        <v>80</v>
      </c>
      <c r="B47" t="s">
        <v>146</v>
      </c>
      <c r="C47" t="s">
        <v>296</v>
      </c>
    </row>
    <row r="48" spans="1:3" x14ac:dyDescent="0.25">
      <c r="A48" s="41" t="s">
        <v>48</v>
      </c>
      <c r="B48" t="s">
        <v>147</v>
      </c>
      <c r="C48" t="s">
        <v>296</v>
      </c>
    </row>
    <row r="49" spans="1:3" x14ac:dyDescent="0.25">
      <c r="A49" s="41" t="s">
        <v>298</v>
      </c>
      <c r="B49" t="s">
        <v>191</v>
      </c>
      <c r="C49" t="s">
        <v>289</v>
      </c>
    </row>
    <row r="50" spans="1:3" x14ac:dyDescent="0.25">
      <c r="A50" s="41" t="s">
        <v>299</v>
      </c>
      <c r="B50" t="s">
        <v>148</v>
      </c>
      <c r="C50" t="s">
        <v>289</v>
      </c>
    </row>
    <row r="51" spans="1:3" x14ac:dyDescent="0.25">
      <c r="A51" s="41" t="s">
        <v>49</v>
      </c>
      <c r="B51" t="s">
        <v>149</v>
      </c>
      <c r="C51" t="s">
        <v>289</v>
      </c>
    </row>
    <row r="52" spans="1:3" x14ac:dyDescent="0.25">
      <c r="A52" s="41" t="s">
        <v>50</v>
      </c>
      <c r="B52" t="s">
        <v>150</v>
      </c>
      <c r="C52" t="s">
        <v>289</v>
      </c>
    </row>
    <row r="53" spans="1:3" x14ac:dyDescent="0.25">
      <c r="A53" s="41" t="s">
        <v>51</v>
      </c>
      <c r="B53" t="s">
        <v>151</v>
      </c>
      <c r="C53" t="s">
        <v>289</v>
      </c>
    </row>
    <row r="54" spans="1:3" x14ac:dyDescent="0.25">
      <c r="A54" s="41" t="s">
        <v>52</v>
      </c>
      <c r="B54" t="s">
        <v>152</v>
      </c>
      <c r="C54" t="s">
        <v>289</v>
      </c>
    </row>
    <row r="55" spans="1:3" x14ac:dyDescent="0.25">
      <c r="A55" s="41" t="s">
        <v>53</v>
      </c>
      <c r="B55" t="s">
        <v>153</v>
      </c>
      <c r="C55" t="s">
        <v>289</v>
      </c>
    </row>
    <row r="56" spans="1:3" x14ac:dyDescent="0.25">
      <c r="A56" s="41" t="s">
        <v>54</v>
      </c>
      <c r="B56" t="s">
        <v>154</v>
      </c>
      <c r="C56" t="s">
        <v>289</v>
      </c>
    </row>
    <row r="57" spans="1:3" x14ac:dyDescent="0.25">
      <c r="A57" s="41" t="s">
        <v>55</v>
      </c>
      <c r="B57" t="s">
        <v>155</v>
      </c>
      <c r="C57" t="s">
        <v>289</v>
      </c>
    </row>
    <row r="58" spans="1:3" x14ac:dyDescent="0.25">
      <c r="A58" s="41" t="s">
        <v>235</v>
      </c>
      <c r="B58" t="s">
        <v>206</v>
      </c>
      <c r="C58" t="s">
        <v>289</v>
      </c>
    </row>
    <row r="59" spans="1:3" x14ac:dyDescent="0.25">
      <c r="A59" s="41" t="s">
        <v>236</v>
      </c>
      <c r="B59" t="s">
        <v>198</v>
      </c>
      <c r="C59" t="s">
        <v>289</v>
      </c>
    </row>
    <row r="60" spans="1:3" x14ac:dyDescent="0.25">
      <c r="A60" s="41" t="s">
        <v>88</v>
      </c>
      <c r="B60" t="s">
        <v>196</v>
      </c>
      <c r="C60" t="s">
        <v>289</v>
      </c>
    </row>
    <row r="61" spans="1:3" x14ac:dyDescent="0.25">
      <c r="A61" s="41" t="s">
        <v>56</v>
      </c>
      <c r="B61" t="s">
        <v>156</v>
      </c>
      <c r="C61" t="s">
        <v>289</v>
      </c>
    </row>
    <row r="62" spans="1:3" x14ac:dyDescent="0.25">
      <c r="A62" s="41" t="s">
        <v>57</v>
      </c>
      <c r="B62" t="s">
        <v>157</v>
      </c>
      <c r="C62" t="s">
        <v>289</v>
      </c>
    </row>
    <row r="63" spans="1:3" x14ac:dyDescent="0.25">
      <c r="A63" s="41" t="s">
        <v>58</v>
      </c>
      <c r="B63" t="s">
        <v>158</v>
      </c>
      <c r="C63" t="s">
        <v>289</v>
      </c>
    </row>
    <row r="64" spans="1:3" x14ac:dyDescent="0.25">
      <c r="A64" s="41" t="s">
        <v>59</v>
      </c>
      <c r="B64" t="s">
        <v>159</v>
      </c>
      <c r="C64" t="s">
        <v>289</v>
      </c>
    </row>
    <row r="65" spans="1:3" x14ac:dyDescent="0.25">
      <c r="A65" s="41" t="s">
        <v>60</v>
      </c>
      <c r="B65" t="s">
        <v>160</v>
      </c>
      <c r="C65" t="s">
        <v>289</v>
      </c>
    </row>
    <row r="66" spans="1:3" x14ac:dyDescent="0.25">
      <c r="A66" s="41" t="s">
        <v>61</v>
      </c>
      <c r="B66" t="s">
        <v>161</v>
      </c>
      <c r="C66" t="s">
        <v>289</v>
      </c>
    </row>
    <row r="67" spans="1:3" x14ac:dyDescent="0.25">
      <c r="A67" s="41" t="s">
        <v>62</v>
      </c>
      <c r="B67" t="s">
        <v>162</v>
      </c>
      <c r="C67" t="s">
        <v>289</v>
      </c>
    </row>
    <row r="68" spans="1:3" x14ac:dyDescent="0.25">
      <c r="A68" s="41" t="s">
        <v>60</v>
      </c>
      <c r="B68" t="s">
        <v>163</v>
      </c>
      <c r="C68" t="s">
        <v>289</v>
      </c>
    </row>
    <row r="69" spans="1:3" x14ac:dyDescent="0.25">
      <c r="A69" s="41" t="s">
        <v>63</v>
      </c>
      <c r="B69" t="s">
        <v>164</v>
      </c>
      <c r="C69" t="s">
        <v>289</v>
      </c>
    </row>
    <row r="70" spans="1:3" x14ac:dyDescent="0.25">
      <c r="A70" s="41" t="s">
        <v>64</v>
      </c>
      <c r="B70" t="s">
        <v>165</v>
      </c>
      <c r="C70" t="s">
        <v>289</v>
      </c>
    </row>
    <row r="71" spans="1:3" x14ac:dyDescent="0.25">
      <c r="A71" s="41" t="s">
        <v>246</v>
      </c>
      <c r="B71" t="s">
        <v>193</v>
      </c>
      <c r="C71" t="s">
        <v>289</v>
      </c>
    </row>
    <row r="72" spans="1:3" x14ac:dyDescent="0.25">
      <c r="A72" s="41" t="s">
        <v>65</v>
      </c>
      <c r="B72" t="s">
        <v>166</v>
      </c>
      <c r="C72" t="s">
        <v>289</v>
      </c>
    </row>
    <row r="73" spans="1:3" x14ac:dyDescent="0.25">
      <c r="A73" s="41" t="s">
        <v>66</v>
      </c>
      <c r="B73" t="s">
        <v>167</v>
      </c>
      <c r="C73" t="s">
        <v>289</v>
      </c>
    </row>
    <row r="74" spans="1:3" x14ac:dyDescent="0.25">
      <c r="A74" s="41" t="s">
        <v>67</v>
      </c>
      <c r="B74" t="s">
        <v>168</v>
      </c>
      <c r="C74" t="s">
        <v>289</v>
      </c>
    </row>
    <row r="75" spans="1:3" x14ac:dyDescent="0.25">
      <c r="A75" s="41" t="s">
        <v>68</v>
      </c>
      <c r="B75" t="s">
        <v>169</v>
      </c>
      <c r="C75" t="s">
        <v>289</v>
      </c>
    </row>
    <row r="76" spans="1:3" x14ac:dyDescent="0.25">
      <c r="A76" s="41" t="s">
        <v>84</v>
      </c>
      <c r="B76" t="s">
        <v>186</v>
      </c>
      <c r="C76" t="s">
        <v>289</v>
      </c>
    </row>
    <row r="77" spans="1:3" x14ac:dyDescent="0.25">
      <c r="A77" s="41" t="s">
        <v>245</v>
      </c>
      <c r="B77" t="s">
        <v>189</v>
      </c>
      <c r="C77" t="s">
        <v>289</v>
      </c>
    </row>
    <row r="78" spans="1:3" x14ac:dyDescent="0.25">
      <c r="A78" s="41" t="s">
        <v>70</v>
      </c>
      <c r="B78" t="s">
        <v>171</v>
      </c>
      <c r="C78" t="s">
        <v>289</v>
      </c>
    </row>
    <row r="79" spans="1:3" x14ac:dyDescent="0.25">
      <c r="A79" s="41" t="s">
        <v>71</v>
      </c>
      <c r="B79" t="s">
        <v>172</v>
      </c>
      <c r="C79" t="s">
        <v>289</v>
      </c>
    </row>
    <row r="80" spans="1:3" x14ac:dyDescent="0.25">
      <c r="A80" s="41" t="s">
        <v>249</v>
      </c>
      <c r="B80" t="s">
        <v>199</v>
      </c>
      <c r="C80" t="s">
        <v>289</v>
      </c>
    </row>
    <row r="81" spans="1:13" x14ac:dyDescent="0.25">
      <c r="A81" s="41" t="s">
        <v>72</v>
      </c>
      <c r="B81" t="s">
        <v>173</v>
      </c>
      <c r="C81" t="s">
        <v>289</v>
      </c>
    </row>
    <row r="82" spans="1:13" x14ac:dyDescent="0.25">
      <c r="A82" s="41" t="s">
        <v>73</v>
      </c>
      <c r="B82" t="s">
        <v>174</v>
      </c>
      <c r="C82" t="s">
        <v>289</v>
      </c>
    </row>
    <row r="83" spans="1:13" x14ac:dyDescent="0.25">
      <c r="A83" s="41" t="s">
        <v>74</v>
      </c>
      <c r="B83" t="s">
        <v>175</v>
      </c>
      <c r="C83" t="s">
        <v>289</v>
      </c>
    </row>
    <row r="84" spans="1:13" x14ac:dyDescent="0.25">
      <c r="A84" s="41" t="s">
        <v>75</v>
      </c>
      <c r="B84" t="s">
        <v>176</v>
      </c>
      <c r="C84" t="s">
        <v>289</v>
      </c>
    </row>
    <row r="85" spans="1:13" x14ac:dyDescent="0.25">
      <c r="A85" s="41" t="s">
        <v>76</v>
      </c>
      <c r="B85" t="s">
        <v>177</v>
      </c>
      <c r="C85" t="s">
        <v>296</v>
      </c>
    </row>
    <row r="86" spans="1:13" x14ac:dyDescent="0.25">
      <c r="A86" t="s">
        <v>77</v>
      </c>
      <c r="B86" t="s">
        <v>178</v>
      </c>
      <c r="C86" t="s">
        <v>289</v>
      </c>
    </row>
    <row r="87" spans="1:13" x14ac:dyDescent="0.25">
      <c r="A87" s="41" t="s">
        <v>78</v>
      </c>
      <c r="B87" t="s">
        <v>179</v>
      </c>
      <c r="C87" t="s">
        <v>289</v>
      </c>
    </row>
    <row r="88" spans="1:13" x14ac:dyDescent="0.25">
      <c r="A88" s="49" t="s">
        <v>238</v>
      </c>
      <c r="B88" t="s">
        <v>210</v>
      </c>
      <c r="C88" t="s">
        <v>289</v>
      </c>
      <c r="L88"/>
      <c r="M88" s="49"/>
    </row>
    <row r="89" spans="1:13" x14ac:dyDescent="0.25">
      <c r="A89" s="49" t="s">
        <v>243</v>
      </c>
      <c r="B89" t="s">
        <v>181</v>
      </c>
      <c r="C89" t="s">
        <v>289</v>
      </c>
      <c r="L89"/>
      <c r="M89" s="49"/>
    </row>
    <row r="90" spans="1:13" x14ac:dyDescent="0.25">
      <c r="A90" t="s">
        <v>79</v>
      </c>
      <c r="B90" t="s">
        <v>180</v>
      </c>
      <c r="C90" t="s">
        <v>289</v>
      </c>
    </row>
    <row r="91" spans="1:13" x14ac:dyDescent="0.25">
      <c r="A91" s="41" t="s">
        <v>300</v>
      </c>
      <c r="B91" t="s">
        <v>213</v>
      </c>
      <c r="C91" t="s">
        <v>289</v>
      </c>
    </row>
    <row r="92" spans="1:13" x14ac:dyDescent="0.25">
      <c r="A92" s="41" t="s">
        <v>253</v>
      </c>
      <c r="B92" t="s">
        <v>200</v>
      </c>
      <c r="C92" t="s">
        <v>289</v>
      </c>
    </row>
    <row r="93" spans="1:13" x14ac:dyDescent="0.25">
      <c r="A93" s="41" t="s">
        <v>255</v>
      </c>
      <c r="B93" t="s">
        <v>212</v>
      </c>
      <c r="C93" t="s">
        <v>289</v>
      </c>
    </row>
    <row r="94" spans="1:13" x14ac:dyDescent="0.25">
      <c r="A94" s="41" t="s">
        <v>89</v>
      </c>
      <c r="B94" t="s">
        <v>182</v>
      </c>
      <c r="C94" t="s">
        <v>289</v>
      </c>
    </row>
    <row r="95" spans="1:13" x14ac:dyDescent="0.25">
      <c r="A95" s="41" t="s">
        <v>301</v>
      </c>
      <c r="B95" t="s">
        <v>102</v>
      </c>
      <c r="C95" t="s">
        <v>295</v>
      </c>
    </row>
    <row r="96" spans="1:13" x14ac:dyDescent="0.25">
      <c r="A96" s="41" t="s">
        <v>301</v>
      </c>
      <c r="B96" t="s">
        <v>103</v>
      </c>
      <c r="C96" t="s">
        <v>295</v>
      </c>
    </row>
    <row r="97" spans="1:3" x14ac:dyDescent="0.25">
      <c r="A97" s="41" t="s">
        <v>301</v>
      </c>
      <c r="B97" t="s">
        <v>104</v>
      </c>
      <c r="C97" t="s">
        <v>295</v>
      </c>
    </row>
    <row r="98" spans="1:3" x14ac:dyDescent="0.25">
      <c r="A98" s="41" t="s">
        <v>301</v>
      </c>
      <c r="B98" t="s">
        <v>105</v>
      </c>
      <c r="C98" t="s">
        <v>295</v>
      </c>
    </row>
    <row r="99" spans="1:3" x14ac:dyDescent="0.25">
      <c r="A99" s="41" t="s">
        <v>301</v>
      </c>
      <c r="B99" t="s">
        <v>106</v>
      </c>
      <c r="C99" t="s">
        <v>295</v>
      </c>
    </row>
    <row r="100" spans="1:3" x14ac:dyDescent="0.25">
      <c r="A100" s="41" t="s">
        <v>301</v>
      </c>
      <c r="B100" t="s">
        <v>107</v>
      </c>
      <c r="C100" t="s">
        <v>295</v>
      </c>
    </row>
    <row r="101" spans="1:3" x14ac:dyDescent="0.25">
      <c r="A101" s="41" t="s">
        <v>301</v>
      </c>
      <c r="B101" t="s">
        <v>108</v>
      </c>
      <c r="C101" t="s">
        <v>295</v>
      </c>
    </row>
    <row r="102" spans="1:3" x14ac:dyDescent="0.25">
      <c r="A102" s="41" t="s">
        <v>301</v>
      </c>
      <c r="B102" t="s">
        <v>109</v>
      </c>
      <c r="C102" t="s">
        <v>295</v>
      </c>
    </row>
    <row r="103" spans="1:3" x14ac:dyDescent="0.25">
      <c r="A103" s="41" t="s">
        <v>301</v>
      </c>
      <c r="B103" t="s">
        <v>110</v>
      </c>
      <c r="C103" t="s">
        <v>295</v>
      </c>
    </row>
    <row r="104" spans="1:3" x14ac:dyDescent="0.25">
      <c r="A104" s="41" t="s">
        <v>301</v>
      </c>
      <c r="B104" t="s">
        <v>112</v>
      </c>
      <c r="C104" t="s">
        <v>295</v>
      </c>
    </row>
    <row r="105" spans="1:3" x14ac:dyDescent="0.25">
      <c r="A105" s="41" t="s">
        <v>301</v>
      </c>
      <c r="B105" t="s">
        <v>113</v>
      </c>
      <c r="C105" t="s">
        <v>295</v>
      </c>
    </row>
    <row r="106" spans="1:3" x14ac:dyDescent="0.25">
      <c r="A106" s="41" t="s">
        <v>301</v>
      </c>
      <c r="B106" t="s">
        <v>114</v>
      </c>
      <c r="C106" t="s">
        <v>295</v>
      </c>
    </row>
    <row r="107" spans="1:3" x14ac:dyDescent="0.25">
      <c r="A107" s="41" t="s">
        <v>301</v>
      </c>
      <c r="B107" t="s">
        <v>115</v>
      </c>
      <c r="C107" t="s">
        <v>295</v>
      </c>
    </row>
    <row r="108" spans="1:3" x14ac:dyDescent="0.25">
      <c r="A108" s="41" t="s">
        <v>301</v>
      </c>
      <c r="B108" t="s">
        <v>118</v>
      </c>
      <c r="C108" t="s">
        <v>295</v>
      </c>
    </row>
    <row r="109" spans="1:3" x14ac:dyDescent="0.25">
      <c r="A109" s="41" t="s">
        <v>301</v>
      </c>
      <c r="B109" t="s">
        <v>116</v>
      </c>
      <c r="C109" t="s">
        <v>295</v>
      </c>
    </row>
    <row r="110" spans="1:3" x14ac:dyDescent="0.25">
      <c r="A110" s="41" t="s">
        <v>301</v>
      </c>
      <c r="B110" t="s">
        <v>117</v>
      </c>
      <c r="C110" t="s">
        <v>295</v>
      </c>
    </row>
    <row r="111" spans="1:3" x14ac:dyDescent="0.25">
      <c r="A111" s="41" t="s">
        <v>301</v>
      </c>
      <c r="B111" t="s">
        <v>302</v>
      </c>
      <c r="C111" t="s">
        <v>295</v>
      </c>
    </row>
    <row r="112" spans="1:3" x14ac:dyDescent="0.25">
      <c r="A112" s="41" t="s">
        <v>301</v>
      </c>
      <c r="B112" t="s">
        <v>111</v>
      </c>
      <c r="C112" t="s">
        <v>295</v>
      </c>
    </row>
    <row r="113" spans="1:3" x14ac:dyDescent="0.25">
      <c r="A113" s="41" t="s">
        <v>301</v>
      </c>
      <c r="B113" t="s">
        <v>303</v>
      </c>
      <c r="C113" t="s">
        <v>295</v>
      </c>
    </row>
    <row r="114" spans="1:3" x14ac:dyDescent="0.25">
      <c r="A114" s="41" t="s">
        <v>301</v>
      </c>
      <c r="B114" t="s">
        <v>304</v>
      </c>
      <c r="C114" t="s">
        <v>295</v>
      </c>
    </row>
    <row r="115" spans="1:3" x14ac:dyDescent="0.25">
      <c r="A115" s="41" t="s">
        <v>301</v>
      </c>
      <c r="B115" t="s">
        <v>187</v>
      </c>
      <c r="C115" t="s">
        <v>285</v>
      </c>
    </row>
    <row r="116" spans="1:3" x14ac:dyDescent="0.25">
      <c r="A116" s="41" t="s">
        <v>69</v>
      </c>
      <c r="B116" t="s">
        <v>170</v>
      </c>
      <c r="C116" t="s">
        <v>289</v>
      </c>
    </row>
    <row r="117" spans="1:3" x14ac:dyDescent="0.25">
      <c r="A117" s="41" t="s">
        <v>305</v>
      </c>
      <c r="B117" t="s">
        <v>211</v>
      </c>
      <c r="C117" t="s">
        <v>289</v>
      </c>
    </row>
    <row r="118" spans="1:3" x14ac:dyDescent="0.25">
      <c r="A118" s="41" t="s">
        <v>306</v>
      </c>
      <c r="B118" t="s">
        <v>307</v>
      </c>
      <c r="C118" t="s">
        <v>289</v>
      </c>
    </row>
  </sheetData>
  <sheetProtection algorithmName="SHA-512" hashValue="4iJP3YQzcDfstRbiHN5E2XllfxgSpYTs1aQwyBJb0DWA5gSIz7XNjDBJ8qzJuv4slPVHeAK2nvmQcVUQl51iDg==" saltValue="fg0f2jo04Rqk+ofrmZ2VeA==" spinCount="100000" sheet="1" objects="1" scenarios="1"/>
  <autoFilter ref="B1:C118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29"/>
  <sheetViews>
    <sheetView topLeftCell="A196" workbookViewId="0">
      <selection activeCell="A209" sqref="A209:XFD209"/>
    </sheetView>
  </sheetViews>
  <sheetFormatPr defaultColWidth="9.140625" defaultRowHeight="15" x14ac:dyDescent="0.25"/>
  <cols>
    <col min="1" max="1" width="73.42578125" style="41" bestFit="1" customWidth="1"/>
    <col min="4" max="4" width="13.7109375" customWidth="1"/>
    <col min="5" max="5" width="4.140625" customWidth="1"/>
    <col min="11" max="12" width="14" style="41" bestFit="1" customWidth="1"/>
    <col min="13" max="13" width="13.28515625" style="41" bestFit="1" customWidth="1"/>
    <col min="14" max="14" width="9.28515625" style="41" bestFit="1" customWidth="1"/>
    <col min="15" max="16" width="13.28515625" style="41" bestFit="1" customWidth="1"/>
  </cols>
  <sheetData>
    <row r="1" spans="1:10" x14ac:dyDescent="0.25">
      <c r="A1" s="41" t="s">
        <v>10</v>
      </c>
      <c r="B1" t="s">
        <v>282</v>
      </c>
      <c r="C1" t="s">
        <v>283</v>
      </c>
      <c r="E1" s="68" t="s">
        <v>284</v>
      </c>
      <c r="F1" s="69"/>
      <c r="G1" s="69"/>
      <c r="H1" s="69"/>
      <c r="I1" s="69"/>
      <c r="J1" s="69"/>
    </row>
    <row r="2" spans="1:10" x14ac:dyDescent="0.25">
      <c r="A2" s="31" t="s">
        <v>364</v>
      </c>
      <c r="B2" t="s">
        <v>341</v>
      </c>
      <c r="C2" t="s">
        <v>286</v>
      </c>
      <c r="E2" s="69" t="s">
        <v>286</v>
      </c>
      <c r="F2" s="69" t="s">
        <v>287</v>
      </c>
      <c r="G2" s="69"/>
      <c r="H2" s="69"/>
      <c r="I2" s="69"/>
      <c r="J2" s="69"/>
    </row>
    <row r="3" spans="1:10" x14ac:dyDescent="0.25">
      <c r="A3" s="41" t="s">
        <v>366</v>
      </c>
      <c r="B3" t="s">
        <v>365</v>
      </c>
      <c r="C3" t="s">
        <v>286</v>
      </c>
      <c r="E3" s="69" t="s">
        <v>289</v>
      </c>
      <c r="F3" s="69" t="s">
        <v>290</v>
      </c>
      <c r="G3" s="69"/>
      <c r="H3" s="69"/>
      <c r="I3" s="69"/>
      <c r="J3" s="69"/>
    </row>
    <row r="4" spans="1:10" x14ac:dyDescent="0.25">
      <c r="A4" s="41" t="s">
        <v>367</v>
      </c>
      <c r="B4" t="s">
        <v>325</v>
      </c>
      <c r="C4" t="s">
        <v>286</v>
      </c>
      <c r="E4" s="69" t="s">
        <v>291</v>
      </c>
      <c r="F4" s="69" t="s">
        <v>292</v>
      </c>
      <c r="G4" s="69"/>
      <c r="H4" s="69"/>
      <c r="I4" s="69"/>
      <c r="J4" s="69"/>
    </row>
    <row r="5" spans="1:10" x14ac:dyDescent="0.25">
      <c r="A5" s="41" t="s">
        <v>369</v>
      </c>
      <c r="B5" t="s">
        <v>368</v>
      </c>
      <c r="C5" t="s">
        <v>286</v>
      </c>
      <c r="E5" s="69" t="s">
        <v>293</v>
      </c>
      <c r="F5" s="69" t="s">
        <v>294</v>
      </c>
      <c r="G5" s="69"/>
      <c r="H5" s="69"/>
      <c r="I5" s="69"/>
      <c r="J5" s="69"/>
    </row>
    <row r="6" spans="1:10" x14ac:dyDescent="0.25">
      <c r="A6" s="41" t="s">
        <v>371</v>
      </c>
      <c r="B6" t="s">
        <v>370</v>
      </c>
      <c r="C6" t="s">
        <v>286</v>
      </c>
      <c r="E6" s="69" t="s">
        <v>295</v>
      </c>
      <c r="F6" s="69" t="s">
        <v>215</v>
      </c>
      <c r="G6" s="69"/>
      <c r="H6" s="69"/>
      <c r="I6" s="69"/>
      <c r="J6" s="69"/>
    </row>
    <row r="7" spans="1:10" x14ac:dyDescent="0.25">
      <c r="A7" s="41" t="s">
        <v>373</v>
      </c>
      <c r="B7" t="s">
        <v>372</v>
      </c>
      <c r="C7" t="s">
        <v>286</v>
      </c>
      <c r="E7" s="69" t="s">
        <v>296</v>
      </c>
      <c r="F7" s="69" t="s">
        <v>297</v>
      </c>
      <c r="G7" s="69"/>
      <c r="H7" s="69"/>
      <c r="I7" s="69"/>
      <c r="J7" s="69"/>
    </row>
    <row r="8" spans="1:10" x14ac:dyDescent="0.25">
      <c r="A8" s="41" t="s">
        <v>374</v>
      </c>
      <c r="B8" t="s">
        <v>326</v>
      </c>
      <c r="C8" t="s">
        <v>286</v>
      </c>
    </row>
    <row r="9" spans="1:10" x14ac:dyDescent="0.25">
      <c r="A9" s="41" t="s">
        <v>376</v>
      </c>
      <c r="B9" t="s">
        <v>375</v>
      </c>
      <c r="C9" t="s">
        <v>286</v>
      </c>
    </row>
    <row r="10" spans="1:10" x14ac:dyDescent="0.25">
      <c r="A10" s="41" t="s">
        <v>378</v>
      </c>
      <c r="B10" t="s">
        <v>377</v>
      </c>
      <c r="C10" t="s">
        <v>286</v>
      </c>
    </row>
    <row r="11" spans="1:10" x14ac:dyDescent="0.25">
      <c r="A11" s="41" t="s">
        <v>380</v>
      </c>
      <c r="B11" t="s">
        <v>379</v>
      </c>
      <c r="C11" t="s">
        <v>286</v>
      </c>
    </row>
    <row r="12" spans="1:10" x14ac:dyDescent="0.25">
      <c r="A12" s="41" t="s">
        <v>382</v>
      </c>
      <c r="B12" t="s">
        <v>381</v>
      </c>
      <c r="C12" t="s">
        <v>286</v>
      </c>
    </row>
    <row r="13" spans="1:10" x14ac:dyDescent="0.25">
      <c r="A13" s="41" t="s">
        <v>384</v>
      </c>
      <c r="B13" t="s">
        <v>383</v>
      </c>
      <c r="C13" t="s">
        <v>286</v>
      </c>
    </row>
    <row r="14" spans="1:10" x14ac:dyDescent="0.25">
      <c r="A14" s="41" t="s">
        <v>386</v>
      </c>
      <c r="B14" t="s">
        <v>385</v>
      </c>
      <c r="C14" t="s">
        <v>286</v>
      </c>
    </row>
    <row r="15" spans="1:10" x14ac:dyDescent="0.25">
      <c r="A15" s="41" t="s">
        <v>387</v>
      </c>
      <c r="B15" t="s">
        <v>327</v>
      </c>
      <c r="C15" t="s">
        <v>286</v>
      </c>
    </row>
    <row r="16" spans="1:10" x14ac:dyDescent="0.25">
      <c r="A16" s="41" t="s">
        <v>388</v>
      </c>
      <c r="B16" t="s">
        <v>328</v>
      </c>
      <c r="C16" t="s">
        <v>286</v>
      </c>
    </row>
    <row r="17" spans="1:3" x14ac:dyDescent="0.25">
      <c r="A17" s="41" t="s">
        <v>389</v>
      </c>
      <c r="B17" t="s">
        <v>329</v>
      </c>
      <c r="C17" t="s">
        <v>286</v>
      </c>
    </row>
    <row r="18" spans="1:3" x14ac:dyDescent="0.25">
      <c r="A18" s="41" t="s">
        <v>390</v>
      </c>
      <c r="B18" t="s">
        <v>330</v>
      </c>
      <c r="C18" t="s">
        <v>286</v>
      </c>
    </row>
    <row r="19" spans="1:3" x14ac:dyDescent="0.25">
      <c r="A19" s="41" t="s">
        <v>391</v>
      </c>
      <c r="B19" t="s">
        <v>331</v>
      </c>
      <c r="C19" t="s">
        <v>286</v>
      </c>
    </row>
    <row r="20" spans="1:3" x14ac:dyDescent="0.25">
      <c r="A20" s="41" t="s">
        <v>392</v>
      </c>
      <c r="B20" t="s">
        <v>332</v>
      </c>
      <c r="C20" t="s">
        <v>286</v>
      </c>
    </row>
    <row r="21" spans="1:3" x14ac:dyDescent="0.25">
      <c r="A21" s="41" t="s">
        <v>393</v>
      </c>
      <c r="B21" t="s">
        <v>333</v>
      </c>
      <c r="C21" t="s">
        <v>286</v>
      </c>
    </row>
    <row r="22" spans="1:3" x14ac:dyDescent="0.25">
      <c r="A22" s="41" t="s">
        <v>394</v>
      </c>
      <c r="B22" t="s">
        <v>334</v>
      </c>
      <c r="C22" t="s">
        <v>286</v>
      </c>
    </row>
    <row r="23" spans="1:3" x14ac:dyDescent="0.25">
      <c r="A23" s="41" t="s">
        <v>395</v>
      </c>
      <c r="B23" t="s">
        <v>335</v>
      </c>
      <c r="C23" t="s">
        <v>286</v>
      </c>
    </row>
    <row r="24" spans="1:3" x14ac:dyDescent="0.25">
      <c r="A24" s="41" t="s">
        <v>396</v>
      </c>
      <c r="B24" t="s">
        <v>336</v>
      </c>
      <c r="C24" t="s">
        <v>286</v>
      </c>
    </row>
    <row r="25" spans="1:3" x14ac:dyDescent="0.25">
      <c r="A25" s="41" t="s">
        <v>398</v>
      </c>
      <c r="B25" t="s">
        <v>397</v>
      </c>
      <c r="C25" t="s">
        <v>286</v>
      </c>
    </row>
    <row r="26" spans="1:3" x14ac:dyDescent="0.25">
      <c r="A26" s="41" t="s">
        <v>399</v>
      </c>
      <c r="B26" t="s">
        <v>337</v>
      </c>
      <c r="C26" t="s">
        <v>286</v>
      </c>
    </row>
    <row r="27" spans="1:3" x14ac:dyDescent="0.25">
      <c r="A27" s="41" t="s">
        <v>400</v>
      </c>
      <c r="B27" t="s">
        <v>338</v>
      </c>
      <c r="C27" t="s">
        <v>286</v>
      </c>
    </row>
    <row r="28" spans="1:3" x14ac:dyDescent="0.25">
      <c r="A28" s="41" t="s">
        <v>402</v>
      </c>
      <c r="B28" t="s">
        <v>401</v>
      </c>
      <c r="C28" t="s">
        <v>286</v>
      </c>
    </row>
    <row r="29" spans="1:3" x14ac:dyDescent="0.25">
      <c r="A29" s="41" t="s">
        <v>404</v>
      </c>
      <c r="B29" t="s">
        <v>403</v>
      </c>
      <c r="C29" t="s">
        <v>286</v>
      </c>
    </row>
    <row r="30" spans="1:3" x14ac:dyDescent="0.25">
      <c r="A30" s="41" t="s">
        <v>405</v>
      </c>
      <c r="B30" t="s">
        <v>339</v>
      </c>
      <c r="C30" t="s">
        <v>286</v>
      </c>
    </row>
    <row r="31" spans="1:3" x14ac:dyDescent="0.25">
      <c r="A31" s="41" t="s">
        <v>407</v>
      </c>
      <c r="B31" t="s">
        <v>406</v>
      </c>
      <c r="C31" t="s">
        <v>286</v>
      </c>
    </row>
    <row r="32" spans="1:3" x14ac:dyDescent="0.25">
      <c r="A32" s="41" t="s">
        <v>408</v>
      </c>
      <c r="B32" t="s">
        <v>340</v>
      </c>
      <c r="C32" t="s">
        <v>286</v>
      </c>
    </row>
    <row r="33" spans="1:3" x14ac:dyDescent="0.25">
      <c r="A33" s="41" t="s">
        <v>410</v>
      </c>
      <c r="B33" t="s">
        <v>409</v>
      </c>
      <c r="C33" t="s">
        <v>286</v>
      </c>
    </row>
    <row r="34" spans="1:3" x14ac:dyDescent="0.25">
      <c r="A34" s="41" t="s">
        <v>411</v>
      </c>
      <c r="B34" t="s">
        <v>342</v>
      </c>
      <c r="C34" t="s">
        <v>289</v>
      </c>
    </row>
    <row r="35" spans="1:3" x14ac:dyDescent="0.25">
      <c r="A35" s="41" t="s">
        <v>413</v>
      </c>
      <c r="B35" t="s">
        <v>412</v>
      </c>
      <c r="C35" t="s">
        <v>289</v>
      </c>
    </row>
    <row r="36" spans="1:3" x14ac:dyDescent="0.25">
      <c r="A36" s="41" t="s">
        <v>415</v>
      </c>
      <c r="B36" t="s">
        <v>414</v>
      </c>
      <c r="C36" t="s">
        <v>289</v>
      </c>
    </row>
    <row r="37" spans="1:3" x14ac:dyDescent="0.25">
      <c r="A37" s="41" t="s">
        <v>417</v>
      </c>
      <c r="B37" t="s">
        <v>416</v>
      </c>
      <c r="C37" t="s">
        <v>289</v>
      </c>
    </row>
    <row r="38" spans="1:3" x14ac:dyDescent="0.25">
      <c r="A38" s="41" t="s">
        <v>419</v>
      </c>
      <c r="B38" t="s">
        <v>418</v>
      </c>
      <c r="C38" t="s">
        <v>289</v>
      </c>
    </row>
    <row r="39" spans="1:3" x14ac:dyDescent="0.25">
      <c r="A39" s="41" t="s">
        <v>421</v>
      </c>
      <c r="B39" t="s">
        <v>420</v>
      </c>
      <c r="C39" t="s">
        <v>289</v>
      </c>
    </row>
    <row r="40" spans="1:3" x14ac:dyDescent="0.25">
      <c r="A40" s="41" t="s">
        <v>423</v>
      </c>
      <c r="B40" t="s">
        <v>422</v>
      </c>
      <c r="C40" t="s">
        <v>289</v>
      </c>
    </row>
    <row r="41" spans="1:3" x14ac:dyDescent="0.25">
      <c r="A41" s="41" t="s">
        <v>425</v>
      </c>
      <c r="B41" t="s">
        <v>424</v>
      </c>
      <c r="C41" t="s">
        <v>289</v>
      </c>
    </row>
    <row r="42" spans="1:3" x14ac:dyDescent="0.25">
      <c r="A42" s="41" t="s">
        <v>427</v>
      </c>
      <c r="B42" t="s">
        <v>426</v>
      </c>
      <c r="C42" t="s">
        <v>289</v>
      </c>
    </row>
    <row r="43" spans="1:3" x14ac:dyDescent="0.25">
      <c r="A43" s="41" t="s">
        <v>429</v>
      </c>
      <c r="B43" t="s">
        <v>428</v>
      </c>
      <c r="C43" t="s">
        <v>289</v>
      </c>
    </row>
    <row r="44" spans="1:3" x14ac:dyDescent="0.25">
      <c r="A44" s="41" t="s">
        <v>431</v>
      </c>
      <c r="B44" t="s">
        <v>430</v>
      </c>
      <c r="C44" t="s">
        <v>289</v>
      </c>
    </row>
    <row r="45" spans="1:3" x14ac:dyDescent="0.25">
      <c r="A45" s="41" t="s">
        <v>432</v>
      </c>
      <c r="B45" t="s">
        <v>361</v>
      </c>
      <c r="C45" t="s">
        <v>289</v>
      </c>
    </row>
    <row r="46" spans="1:3" x14ac:dyDescent="0.25">
      <c r="A46" s="41" t="s">
        <v>434</v>
      </c>
      <c r="B46" t="s">
        <v>433</v>
      </c>
      <c r="C46" t="s">
        <v>289</v>
      </c>
    </row>
    <row r="47" spans="1:3" x14ac:dyDescent="0.25">
      <c r="A47" s="41" t="s">
        <v>436</v>
      </c>
      <c r="B47" t="s">
        <v>435</v>
      </c>
      <c r="C47" t="s">
        <v>289</v>
      </c>
    </row>
    <row r="48" spans="1:3" x14ac:dyDescent="0.25">
      <c r="A48" s="41" t="s">
        <v>438</v>
      </c>
      <c r="B48" t="s">
        <v>437</v>
      </c>
      <c r="C48" t="s">
        <v>289</v>
      </c>
    </row>
    <row r="49" spans="1:3" x14ac:dyDescent="0.25">
      <c r="A49" s="41" t="s">
        <v>440</v>
      </c>
      <c r="B49" t="s">
        <v>439</v>
      </c>
      <c r="C49" t="s">
        <v>289</v>
      </c>
    </row>
    <row r="50" spans="1:3" x14ac:dyDescent="0.25">
      <c r="A50" s="41" t="s">
        <v>442</v>
      </c>
      <c r="B50" t="s">
        <v>441</v>
      </c>
      <c r="C50" t="s">
        <v>289</v>
      </c>
    </row>
    <row r="51" spans="1:3" x14ac:dyDescent="0.25">
      <c r="A51" s="41" t="s">
        <v>444</v>
      </c>
      <c r="B51" t="s">
        <v>443</v>
      </c>
      <c r="C51" t="s">
        <v>289</v>
      </c>
    </row>
    <row r="52" spans="1:3" x14ac:dyDescent="0.25">
      <c r="A52" s="41" t="s">
        <v>446</v>
      </c>
      <c r="B52" t="s">
        <v>445</v>
      </c>
      <c r="C52" t="s">
        <v>289</v>
      </c>
    </row>
    <row r="53" spans="1:3" x14ac:dyDescent="0.25">
      <c r="A53" s="41" t="s">
        <v>448</v>
      </c>
      <c r="B53" t="s">
        <v>447</v>
      </c>
      <c r="C53" t="s">
        <v>289</v>
      </c>
    </row>
    <row r="54" spans="1:3" x14ac:dyDescent="0.25">
      <c r="A54" s="41" t="s">
        <v>450</v>
      </c>
      <c r="B54" t="s">
        <v>449</v>
      </c>
      <c r="C54" t="s">
        <v>289</v>
      </c>
    </row>
    <row r="55" spans="1:3" x14ac:dyDescent="0.25">
      <c r="A55" s="41" t="s">
        <v>452</v>
      </c>
      <c r="B55" t="s">
        <v>451</v>
      </c>
      <c r="C55" t="s">
        <v>289</v>
      </c>
    </row>
    <row r="56" spans="1:3" x14ac:dyDescent="0.25">
      <c r="A56" s="41" t="s">
        <v>454</v>
      </c>
      <c r="B56" t="s">
        <v>453</v>
      </c>
      <c r="C56" t="s">
        <v>289</v>
      </c>
    </row>
    <row r="57" spans="1:3" x14ac:dyDescent="0.25">
      <c r="A57" s="41" t="s">
        <v>456</v>
      </c>
      <c r="B57" t="s">
        <v>455</v>
      </c>
      <c r="C57" t="s">
        <v>289</v>
      </c>
    </row>
    <row r="58" spans="1:3" x14ac:dyDescent="0.25">
      <c r="A58" s="41" t="s">
        <v>458</v>
      </c>
      <c r="B58" t="s">
        <v>457</v>
      </c>
      <c r="C58" t="s">
        <v>289</v>
      </c>
    </row>
    <row r="59" spans="1:3" x14ac:dyDescent="0.25">
      <c r="A59" s="41" t="s">
        <v>460</v>
      </c>
      <c r="B59" t="s">
        <v>459</v>
      </c>
      <c r="C59" t="s">
        <v>289</v>
      </c>
    </row>
    <row r="60" spans="1:3" x14ac:dyDescent="0.25">
      <c r="A60" s="41" t="s">
        <v>462</v>
      </c>
      <c r="B60" t="s">
        <v>461</v>
      </c>
      <c r="C60" t="s">
        <v>289</v>
      </c>
    </row>
    <row r="61" spans="1:3" x14ac:dyDescent="0.25">
      <c r="A61" s="41" t="s">
        <v>464</v>
      </c>
      <c r="B61" t="s">
        <v>463</v>
      </c>
      <c r="C61" t="s">
        <v>289</v>
      </c>
    </row>
    <row r="62" spans="1:3" x14ac:dyDescent="0.25">
      <c r="A62" s="41" t="s">
        <v>466</v>
      </c>
      <c r="B62" t="s">
        <v>465</v>
      </c>
      <c r="C62" t="s">
        <v>289</v>
      </c>
    </row>
    <row r="63" spans="1:3" x14ac:dyDescent="0.25">
      <c r="A63" s="41" t="s">
        <v>468</v>
      </c>
      <c r="B63" t="s">
        <v>467</v>
      </c>
      <c r="C63" t="s">
        <v>289</v>
      </c>
    </row>
    <row r="64" spans="1:3" x14ac:dyDescent="0.25">
      <c r="A64" s="41" t="s">
        <v>470</v>
      </c>
      <c r="B64" t="s">
        <v>469</v>
      </c>
      <c r="C64" t="s">
        <v>289</v>
      </c>
    </row>
    <row r="65" spans="1:3" x14ac:dyDescent="0.25">
      <c r="A65" s="41" t="s">
        <v>472</v>
      </c>
      <c r="B65" t="s">
        <v>471</v>
      </c>
      <c r="C65" t="s">
        <v>289</v>
      </c>
    </row>
    <row r="66" spans="1:3" x14ac:dyDescent="0.25">
      <c r="A66" s="41" t="s">
        <v>474</v>
      </c>
      <c r="B66" t="s">
        <v>473</v>
      </c>
      <c r="C66" t="s">
        <v>289</v>
      </c>
    </row>
    <row r="67" spans="1:3" x14ac:dyDescent="0.25">
      <c r="A67" s="41" t="s">
        <v>477</v>
      </c>
      <c r="B67" t="s">
        <v>344</v>
      </c>
      <c r="C67" t="s">
        <v>289</v>
      </c>
    </row>
    <row r="68" spans="1:3" x14ac:dyDescent="0.25">
      <c r="A68" s="41" t="s">
        <v>478</v>
      </c>
      <c r="B68" t="s">
        <v>345</v>
      </c>
      <c r="C68" t="s">
        <v>289</v>
      </c>
    </row>
    <row r="69" spans="1:3" x14ac:dyDescent="0.25">
      <c r="A69" s="41" t="s">
        <v>479</v>
      </c>
      <c r="B69" t="s">
        <v>346</v>
      </c>
      <c r="C69" t="s">
        <v>289</v>
      </c>
    </row>
    <row r="70" spans="1:3" x14ac:dyDescent="0.25">
      <c r="A70" s="41" t="s">
        <v>481</v>
      </c>
      <c r="B70" t="s">
        <v>480</v>
      </c>
      <c r="C70" t="s">
        <v>289</v>
      </c>
    </row>
    <row r="71" spans="1:3" x14ac:dyDescent="0.25">
      <c r="A71" s="41" t="s">
        <v>482</v>
      </c>
      <c r="B71" t="s">
        <v>347</v>
      </c>
      <c r="C71" t="s">
        <v>289</v>
      </c>
    </row>
    <row r="72" spans="1:3" x14ac:dyDescent="0.25">
      <c r="A72" s="41" t="s">
        <v>483</v>
      </c>
      <c r="B72" t="s">
        <v>348</v>
      </c>
      <c r="C72" t="s">
        <v>289</v>
      </c>
    </row>
    <row r="73" spans="1:3" x14ac:dyDescent="0.25">
      <c r="A73" s="41" t="s">
        <v>484</v>
      </c>
      <c r="B73" t="s">
        <v>349</v>
      </c>
      <c r="C73" t="s">
        <v>289</v>
      </c>
    </row>
    <row r="74" spans="1:3" x14ac:dyDescent="0.25">
      <c r="A74" s="41" t="s">
        <v>486</v>
      </c>
      <c r="B74" t="s">
        <v>485</v>
      </c>
      <c r="C74" t="s">
        <v>289</v>
      </c>
    </row>
    <row r="75" spans="1:3" x14ac:dyDescent="0.25">
      <c r="A75" s="41" t="s">
        <v>488</v>
      </c>
      <c r="B75" t="s">
        <v>487</v>
      </c>
      <c r="C75" t="s">
        <v>289</v>
      </c>
    </row>
    <row r="76" spans="1:3" x14ac:dyDescent="0.25">
      <c r="A76" s="41" t="s">
        <v>490</v>
      </c>
      <c r="B76" t="s">
        <v>489</v>
      </c>
      <c r="C76" t="s">
        <v>289</v>
      </c>
    </row>
    <row r="77" spans="1:3" x14ac:dyDescent="0.25">
      <c r="A77" s="41" t="s">
        <v>492</v>
      </c>
      <c r="B77" t="s">
        <v>491</v>
      </c>
      <c r="C77" t="s">
        <v>289</v>
      </c>
    </row>
    <row r="78" spans="1:3" x14ac:dyDescent="0.25">
      <c r="A78" s="41" t="s">
        <v>494</v>
      </c>
      <c r="B78" t="s">
        <v>493</v>
      </c>
      <c r="C78" t="s">
        <v>289</v>
      </c>
    </row>
    <row r="79" spans="1:3" x14ac:dyDescent="0.25">
      <c r="A79" s="41" t="s">
        <v>496</v>
      </c>
      <c r="B79" t="s">
        <v>495</v>
      </c>
      <c r="C79" t="s">
        <v>289</v>
      </c>
    </row>
    <row r="80" spans="1:3" x14ac:dyDescent="0.25">
      <c r="A80" s="41" t="s">
        <v>498</v>
      </c>
      <c r="B80" t="s">
        <v>497</v>
      </c>
      <c r="C80" t="s">
        <v>289</v>
      </c>
    </row>
    <row r="81" spans="1:13" x14ac:dyDescent="0.25">
      <c r="A81" s="41" t="s">
        <v>500</v>
      </c>
      <c r="B81" t="s">
        <v>499</v>
      </c>
      <c r="C81" t="s">
        <v>289</v>
      </c>
    </row>
    <row r="82" spans="1:13" x14ac:dyDescent="0.25">
      <c r="A82" s="41" t="s">
        <v>502</v>
      </c>
      <c r="B82" t="s">
        <v>501</v>
      </c>
      <c r="C82" t="s">
        <v>289</v>
      </c>
    </row>
    <row r="83" spans="1:13" x14ac:dyDescent="0.25">
      <c r="A83" s="41" t="s">
        <v>504</v>
      </c>
      <c r="B83" t="s">
        <v>503</v>
      </c>
      <c r="C83" t="s">
        <v>289</v>
      </c>
    </row>
    <row r="84" spans="1:13" x14ac:dyDescent="0.25">
      <c r="A84" s="41" t="s">
        <v>505</v>
      </c>
      <c r="B84" t="s">
        <v>350</v>
      </c>
      <c r="C84" t="s">
        <v>289</v>
      </c>
    </row>
    <row r="85" spans="1:13" x14ac:dyDescent="0.25">
      <c r="A85" t="s">
        <v>507</v>
      </c>
      <c r="B85" t="s">
        <v>506</v>
      </c>
      <c r="C85" t="s">
        <v>289</v>
      </c>
    </row>
    <row r="86" spans="1:13" x14ac:dyDescent="0.25">
      <c r="A86" s="41" t="s">
        <v>509</v>
      </c>
      <c r="B86" t="s">
        <v>508</v>
      </c>
      <c r="C86" t="s">
        <v>289</v>
      </c>
    </row>
    <row r="87" spans="1:13" x14ac:dyDescent="0.25">
      <c r="A87" s="49" t="s">
        <v>511</v>
      </c>
      <c r="B87" t="s">
        <v>510</v>
      </c>
      <c r="C87" t="s">
        <v>289</v>
      </c>
      <c r="L87"/>
      <c r="M87" s="49"/>
    </row>
    <row r="88" spans="1:13" x14ac:dyDescent="0.25">
      <c r="A88" s="49" t="s">
        <v>513</v>
      </c>
      <c r="B88" t="s">
        <v>512</v>
      </c>
      <c r="C88" t="s">
        <v>289</v>
      </c>
      <c r="L88"/>
      <c r="M88" s="49"/>
    </row>
    <row r="89" spans="1:13" x14ac:dyDescent="0.25">
      <c r="A89" t="s">
        <v>515</v>
      </c>
      <c r="B89" t="s">
        <v>514</v>
      </c>
      <c r="C89" t="s">
        <v>289</v>
      </c>
    </row>
    <row r="90" spans="1:13" x14ac:dyDescent="0.25">
      <c r="A90" s="41" t="s">
        <v>517</v>
      </c>
      <c r="B90" t="s">
        <v>516</v>
      </c>
      <c r="C90" t="s">
        <v>289</v>
      </c>
    </row>
    <row r="91" spans="1:13" x14ac:dyDescent="0.25">
      <c r="A91" s="41" t="s">
        <v>519</v>
      </c>
      <c r="B91" t="s">
        <v>518</v>
      </c>
      <c r="C91" t="s">
        <v>289</v>
      </c>
    </row>
    <row r="92" spans="1:13" x14ac:dyDescent="0.25">
      <c r="A92" s="41" t="s">
        <v>521</v>
      </c>
      <c r="B92" t="s">
        <v>520</v>
      </c>
      <c r="C92" t="s">
        <v>289</v>
      </c>
    </row>
    <row r="93" spans="1:13" x14ac:dyDescent="0.25">
      <c r="A93" s="41" t="s">
        <v>523</v>
      </c>
      <c r="B93" t="s">
        <v>522</v>
      </c>
      <c r="C93" t="s">
        <v>289</v>
      </c>
    </row>
    <row r="94" spans="1:13" x14ac:dyDescent="0.25">
      <c r="A94" s="41" t="s">
        <v>525</v>
      </c>
      <c r="B94" t="s">
        <v>524</v>
      </c>
      <c r="C94" t="s">
        <v>289</v>
      </c>
    </row>
    <row r="95" spans="1:13" x14ac:dyDescent="0.25">
      <c r="A95" s="41" t="s">
        <v>527</v>
      </c>
      <c r="B95" t="s">
        <v>526</v>
      </c>
      <c r="C95" t="s">
        <v>289</v>
      </c>
    </row>
    <row r="96" spans="1:13" x14ac:dyDescent="0.25">
      <c r="A96" s="41" t="s">
        <v>529</v>
      </c>
      <c r="B96" t="s">
        <v>528</v>
      </c>
      <c r="C96" t="s">
        <v>289</v>
      </c>
    </row>
    <row r="97" spans="1:3" x14ac:dyDescent="0.25">
      <c r="A97" s="41" t="s">
        <v>531</v>
      </c>
      <c r="B97" t="s">
        <v>530</v>
      </c>
      <c r="C97" t="s">
        <v>289</v>
      </c>
    </row>
    <row r="98" spans="1:3" x14ac:dyDescent="0.25">
      <c r="A98" s="41" t="s">
        <v>533</v>
      </c>
      <c r="B98" t="s">
        <v>532</v>
      </c>
      <c r="C98" t="s">
        <v>289</v>
      </c>
    </row>
    <row r="99" spans="1:3" x14ac:dyDescent="0.25">
      <c r="A99" s="41" t="s">
        <v>535</v>
      </c>
      <c r="B99" t="s">
        <v>534</v>
      </c>
      <c r="C99" t="s">
        <v>289</v>
      </c>
    </row>
    <row r="100" spans="1:3" x14ac:dyDescent="0.25">
      <c r="A100" s="41" t="s">
        <v>537</v>
      </c>
      <c r="B100" t="s">
        <v>536</v>
      </c>
      <c r="C100" t="s">
        <v>289</v>
      </c>
    </row>
    <row r="101" spans="1:3" x14ac:dyDescent="0.25">
      <c r="A101" s="41" t="s">
        <v>539</v>
      </c>
      <c r="B101" t="s">
        <v>538</v>
      </c>
      <c r="C101" t="s">
        <v>289</v>
      </c>
    </row>
    <row r="102" spans="1:3" x14ac:dyDescent="0.25">
      <c r="A102" s="41" t="s">
        <v>541</v>
      </c>
      <c r="B102" t="s">
        <v>540</v>
      </c>
      <c r="C102" t="s">
        <v>289</v>
      </c>
    </row>
    <row r="103" spans="1:3" x14ac:dyDescent="0.25">
      <c r="A103" s="41" t="s">
        <v>543</v>
      </c>
      <c r="B103" t="s">
        <v>542</v>
      </c>
      <c r="C103" t="s">
        <v>289</v>
      </c>
    </row>
    <row r="104" spans="1:3" x14ac:dyDescent="0.25">
      <c r="A104" s="41" t="s">
        <v>545</v>
      </c>
      <c r="B104" t="s">
        <v>544</v>
      </c>
      <c r="C104" t="s">
        <v>289</v>
      </c>
    </row>
    <row r="105" spans="1:3" x14ac:dyDescent="0.25">
      <c r="A105" s="41" t="s">
        <v>547</v>
      </c>
      <c r="B105" t="s">
        <v>546</v>
      </c>
      <c r="C105" t="s">
        <v>289</v>
      </c>
    </row>
    <row r="106" spans="1:3" x14ac:dyDescent="0.25">
      <c r="A106" s="41" t="s">
        <v>549</v>
      </c>
      <c r="B106" t="s">
        <v>548</v>
      </c>
      <c r="C106" t="s">
        <v>289</v>
      </c>
    </row>
    <row r="107" spans="1:3" x14ac:dyDescent="0.25">
      <c r="A107" s="41" t="s">
        <v>551</v>
      </c>
      <c r="B107" t="s">
        <v>550</v>
      </c>
      <c r="C107" t="s">
        <v>289</v>
      </c>
    </row>
    <row r="108" spans="1:3" x14ac:dyDescent="0.25">
      <c r="A108" s="41" t="s">
        <v>553</v>
      </c>
      <c r="B108" t="s">
        <v>552</v>
      </c>
      <c r="C108" t="s">
        <v>289</v>
      </c>
    </row>
    <row r="109" spans="1:3" x14ac:dyDescent="0.25">
      <c r="A109" s="41" t="s">
        <v>555</v>
      </c>
      <c r="B109" t="s">
        <v>554</v>
      </c>
      <c r="C109" t="s">
        <v>289</v>
      </c>
    </row>
    <row r="110" spans="1:3" x14ac:dyDescent="0.25">
      <c r="A110" s="41" t="s">
        <v>557</v>
      </c>
      <c r="B110" t="s">
        <v>556</v>
      </c>
      <c r="C110" t="s">
        <v>289</v>
      </c>
    </row>
    <row r="111" spans="1:3" x14ac:dyDescent="0.25">
      <c r="A111" s="41" t="s">
        <v>559</v>
      </c>
      <c r="B111" t="s">
        <v>558</v>
      </c>
      <c r="C111" t="s">
        <v>289</v>
      </c>
    </row>
    <row r="112" spans="1:3" x14ac:dyDescent="0.25">
      <c r="A112" s="41" t="s">
        <v>561</v>
      </c>
      <c r="B112" t="s">
        <v>560</v>
      </c>
      <c r="C112" t="s">
        <v>289</v>
      </c>
    </row>
    <row r="113" spans="1:3" x14ac:dyDescent="0.25">
      <c r="A113" s="41" t="s">
        <v>563</v>
      </c>
      <c r="B113" t="s">
        <v>562</v>
      </c>
      <c r="C113" t="s">
        <v>289</v>
      </c>
    </row>
    <row r="114" spans="1:3" x14ac:dyDescent="0.25">
      <c r="A114" s="41" t="s">
        <v>565</v>
      </c>
      <c r="B114" t="s">
        <v>564</v>
      </c>
      <c r="C114" t="s">
        <v>289</v>
      </c>
    </row>
    <row r="115" spans="1:3" x14ac:dyDescent="0.25">
      <c r="A115" s="41" t="s">
        <v>567</v>
      </c>
      <c r="B115" t="s">
        <v>566</v>
      </c>
      <c r="C115" t="s">
        <v>289</v>
      </c>
    </row>
    <row r="116" spans="1:3" x14ac:dyDescent="0.25">
      <c r="A116" s="41" t="s">
        <v>569</v>
      </c>
      <c r="B116" t="s">
        <v>568</v>
      </c>
      <c r="C116" t="s">
        <v>289</v>
      </c>
    </row>
    <row r="117" spans="1:3" x14ac:dyDescent="0.25">
      <c r="A117" s="41" t="s">
        <v>571</v>
      </c>
      <c r="B117" t="s">
        <v>570</v>
      </c>
      <c r="C117" t="s">
        <v>289</v>
      </c>
    </row>
    <row r="118" spans="1:3" x14ac:dyDescent="0.25">
      <c r="A118" s="41" t="s">
        <v>573</v>
      </c>
      <c r="B118" t="s">
        <v>572</v>
      </c>
      <c r="C118" t="s">
        <v>289</v>
      </c>
    </row>
    <row r="119" spans="1:3" x14ac:dyDescent="0.25">
      <c r="A119" s="41" t="s">
        <v>575</v>
      </c>
      <c r="B119" t="s">
        <v>574</v>
      </c>
      <c r="C119" t="s">
        <v>289</v>
      </c>
    </row>
    <row r="120" spans="1:3" x14ac:dyDescent="0.25">
      <c r="A120" s="41" t="s">
        <v>577</v>
      </c>
      <c r="B120" t="s">
        <v>576</v>
      </c>
      <c r="C120" t="s">
        <v>289</v>
      </c>
    </row>
    <row r="121" spans="1:3" x14ac:dyDescent="0.25">
      <c r="A121" s="41" t="s">
        <v>579</v>
      </c>
      <c r="B121" t="s">
        <v>578</v>
      </c>
      <c r="C121" t="s">
        <v>289</v>
      </c>
    </row>
    <row r="122" spans="1:3" x14ac:dyDescent="0.25">
      <c r="A122" s="41" t="s">
        <v>581</v>
      </c>
      <c r="B122" t="s">
        <v>580</v>
      </c>
      <c r="C122" t="s">
        <v>289</v>
      </c>
    </row>
    <row r="123" spans="1:3" x14ac:dyDescent="0.25">
      <c r="A123" s="41" t="s">
        <v>583</v>
      </c>
      <c r="B123" t="s">
        <v>582</v>
      </c>
      <c r="C123" t="s">
        <v>289</v>
      </c>
    </row>
    <row r="124" spans="1:3" x14ac:dyDescent="0.25">
      <c r="A124" s="41" t="s">
        <v>585</v>
      </c>
      <c r="B124" t="s">
        <v>584</v>
      </c>
      <c r="C124" t="s">
        <v>289</v>
      </c>
    </row>
    <row r="125" spans="1:3" x14ac:dyDescent="0.25">
      <c r="A125" s="41" t="s">
        <v>587</v>
      </c>
      <c r="B125" t="s">
        <v>586</v>
      </c>
      <c r="C125" t="s">
        <v>289</v>
      </c>
    </row>
    <row r="126" spans="1:3" x14ac:dyDescent="0.25">
      <c r="A126" s="41" t="s">
        <v>589</v>
      </c>
      <c r="B126" t="s">
        <v>588</v>
      </c>
      <c r="C126" t="s">
        <v>289</v>
      </c>
    </row>
    <row r="127" spans="1:3" x14ac:dyDescent="0.25">
      <c r="A127" s="41" t="s">
        <v>591</v>
      </c>
      <c r="B127" t="s">
        <v>590</v>
      </c>
      <c r="C127" t="s">
        <v>289</v>
      </c>
    </row>
    <row r="128" spans="1:3" x14ac:dyDescent="0.25">
      <c r="A128" s="41" t="s">
        <v>593</v>
      </c>
      <c r="B128" t="s">
        <v>592</v>
      </c>
      <c r="C128" t="s">
        <v>289</v>
      </c>
    </row>
    <row r="129" spans="1:3" x14ac:dyDescent="0.25">
      <c r="A129" s="41" t="s">
        <v>595</v>
      </c>
      <c r="B129" t="s">
        <v>594</v>
      </c>
      <c r="C129" t="s">
        <v>289</v>
      </c>
    </row>
    <row r="130" spans="1:3" x14ac:dyDescent="0.25">
      <c r="A130" s="41" t="s">
        <v>597</v>
      </c>
      <c r="B130" t="s">
        <v>596</v>
      </c>
      <c r="C130" t="s">
        <v>289</v>
      </c>
    </row>
    <row r="131" spans="1:3" x14ac:dyDescent="0.25">
      <c r="A131" s="41" t="s">
        <v>599</v>
      </c>
      <c r="B131" t="s">
        <v>598</v>
      </c>
      <c r="C131" t="s">
        <v>289</v>
      </c>
    </row>
    <row r="132" spans="1:3" x14ac:dyDescent="0.25">
      <c r="A132" s="41" t="s">
        <v>601</v>
      </c>
      <c r="B132" t="s">
        <v>600</v>
      </c>
      <c r="C132" t="s">
        <v>289</v>
      </c>
    </row>
    <row r="133" spans="1:3" x14ac:dyDescent="0.25">
      <c r="A133" s="41" t="s">
        <v>603</v>
      </c>
      <c r="B133" t="s">
        <v>602</v>
      </c>
      <c r="C133" t="s">
        <v>289</v>
      </c>
    </row>
    <row r="134" spans="1:3" x14ac:dyDescent="0.25">
      <c r="A134" s="41" t="s">
        <v>605</v>
      </c>
      <c r="B134" t="s">
        <v>604</v>
      </c>
      <c r="C134" t="s">
        <v>289</v>
      </c>
    </row>
    <row r="135" spans="1:3" x14ac:dyDescent="0.25">
      <c r="A135" s="41" t="s">
        <v>607</v>
      </c>
      <c r="B135" t="s">
        <v>606</v>
      </c>
      <c r="C135" t="s">
        <v>289</v>
      </c>
    </row>
    <row r="136" spans="1:3" x14ac:dyDescent="0.25">
      <c r="A136" s="41" t="s">
        <v>609</v>
      </c>
      <c r="B136" t="s">
        <v>608</v>
      </c>
      <c r="C136" t="s">
        <v>289</v>
      </c>
    </row>
    <row r="137" spans="1:3" x14ac:dyDescent="0.25">
      <c r="A137" s="41" t="s">
        <v>611</v>
      </c>
      <c r="B137" t="s">
        <v>610</v>
      </c>
      <c r="C137" t="s">
        <v>289</v>
      </c>
    </row>
    <row r="138" spans="1:3" x14ac:dyDescent="0.25">
      <c r="A138" s="41" t="s">
        <v>613</v>
      </c>
      <c r="B138" t="s">
        <v>612</v>
      </c>
      <c r="C138" t="s">
        <v>289</v>
      </c>
    </row>
    <row r="139" spans="1:3" x14ac:dyDescent="0.25">
      <c r="A139" s="41" t="s">
        <v>615</v>
      </c>
      <c r="B139" t="s">
        <v>614</v>
      </c>
      <c r="C139" t="s">
        <v>289</v>
      </c>
    </row>
    <row r="140" spans="1:3" x14ac:dyDescent="0.25">
      <c r="A140" s="41" t="s">
        <v>617</v>
      </c>
      <c r="B140" t="s">
        <v>616</v>
      </c>
      <c r="C140" t="s">
        <v>289</v>
      </c>
    </row>
    <row r="141" spans="1:3" x14ac:dyDescent="0.25">
      <c r="A141" s="41" t="s">
        <v>619</v>
      </c>
      <c r="B141" t="s">
        <v>618</v>
      </c>
      <c r="C141" t="s">
        <v>289</v>
      </c>
    </row>
    <row r="142" spans="1:3" x14ac:dyDescent="0.25">
      <c r="A142" s="41" t="s">
        <v>621</v>
      </c>
      <c r="B142" t="s">
        <v>620</v>
      </c>
      <c r="C142" t="s">
        <v>289</v>
      </c>
    </row>
    <row r="143" spans="1:3" x14ac:dyDescent="0.25">
      <c r="A143" s="41" t="s">
        <v>623</v>
      </c>
      <c r="B143" t="s">
        <v>622</v>
      </c>
      <c r="C143" t="s">
        <v>289</v>
      </c>
    </row>
    <row r="144" spans="1:3" x14ac:dyDescent="0.25">
      <c r="A144" s="41" t="s">
        <v>625</v>
      </c>
      <c r="B144" t="s">
        <v>624</v>
      </c>
      <c r="C144" t="s">
        <v>289</v>
      </c>
    </row>
    <row r="145" spans="1:3" x14ac:dyDescent="0.25">
      <c r="A145" s="41" t="s">
        <v>627</v>
      </c>
      <c r="B145" t="s">
        <v>626</v>
      </c>
      <c r="C145" t="s">
        <v>289</v>
      </c>
    </row>
    <row r="146" spans="1:3" x14ac:dyDescent="0.25">
      <c r="A146" s="41" t="s">
        <v>629</v>
      </c>
      <c r="B146" t="s">
        <v>628</v>
      </c>
      <c r="C146" t="s">
        <v>289</v>
      </c>
    </row>
    <row r="147" spans="1:3" x14ac:dyDescent="0.25">
      <c r="A147" s="41" t="s">
        <v>631</v>
      </c>
      <c r="B147" t="s">
        <v>630</v>
      </c>
      <c r="C147" t="s">
        <v>289</v>
      </c>
    </row>
    <row r="148" spans="1:3" x14ac:dyDescent="0.25">
      <c r="A148" s="41" t="s">
        <v>633</v>
      </c>
      <c r="B148" t="s">
        <v>632</v>
      </c>
      <c r="C148" t="s">
        <v>289</v>
      </c>
    </row>
    <row r="149" spans="1:3" x14ac:dyDescent="0.25">
      <c r="A149" s="41" t="s">
        <v>635</v>
      </c>
      <c r="B149" t="s">
        <v>634</v>
      </c>
      <c r="C149" t="s">
        <v>289</v>
      </c>
    </row>
    <row r="150" spans="1:3" x14ac:dyDescent="0.25">
      <c r="A150" s="41" t="s">
        <v>637</v>
      </c>
      <c r="B150" t="s">
        <v>636</v>
      </c>
      <c r="C150" t="s">
        <v>289</v>
      </c>
    </row>
    <row r="151" spans="1:3" x14ac:dyDescent="0.25">
      <c r="A151" s="41" t="s">
        <v>639</v>
      </c>
      <c r="B151" t="s">
        <v>638</v>
      </c>
      <c r="C151" t="s">
        <v>289</v>
      </c>
    </row>
    <row r="152" spans="1:3" x14ac:dyDescent="0.25">
      <c r="A152" s="41" t="s">
        <v>641</v>
      </c>
      <c r="B152" t="s">
        <v>640</v>
      </c>
      <c r="C152" t="s">
        <v>289</v>
      </c>
    </row>
    <row r="153" spans="1:3" x14ac:dyDescent="0.25">
      <c r="A153" s="41" t="s">
        <v>643</v>
      </c>
      <c r="B153" t="s">
        <v>642</v>
      </c>
      <c r="C153" t="s">
        <v>289</v>
      </c>
    </row>
    <row r="154" spans="1:3" x14ac:dyDescent="0.25">
      <c r="A154" s="41" t="s">
        <v>645</v>
      </c>
      <c r="B154" t="s">
        <v>644</v>
      </c>
      <c r="C154" t="s">
        <v>289</v>
      </c>
    </row>
    <row r="155" spans="1:3" x14ac:dyDescent="0.25">
      <c r="A155" s="41" t="s">
        <v>647</v>
      </c>
      <c r="B155" t="s">
        <v>646</v>
      </c>
      <c r="C155" t="s">
        <v>289</v>
      </c>
    </row>
    <row r="156" spans="1:3" x14ac:dyDescent="0.25">
      <c r="A156" s="41" t="s">
        <v>649</v>
      </c>
      <c r="B156" t="s">
        <v>648</v>
      </c>
      <c r="C156" t="s">
        <v>289</v>
      </c>
    </row>
    <row r="157" spans="1:3" x14ac:dyDescent="0.25">
      <c r="A157" s="41" t="s">
        <v>651</v>
      </c>
      <c r="B157" t="s">
        <v>650</v>
      </c>
      <c r="C157" t="s">
        <v>289</v>
      </c>
    </row>
    <row r="158" spans="1:3" x14ac:dyDescent="0.25">
      <c r="A158" s="41" t="s">
        <v>653</v>
      </c>
      <c r="B158" t="s">
        <v>652</v>
      </c>
      <c r="C158" t="s">
        <v>289</v>
      </c>
    </row>
    <row r="159" spans="1:3" x14ac:dyDescent="0.25">
      <c r="A159" s="41" t="s">
        <v>655</v>
      </c>
      <c r="B159" t="s">
        <v>654</v>
      </c>
      <c r="C159" t="s">
        <v>289</v>
      </c>
    </row>
    <row r="160" spans="1:3" x14ac:dyDescent="0.25">
      <c r="A160" s="41" t="s">
        <v>657</v>
      </c>
      <c r="B160" t="s">
        <v>656</v>
      </c>
      <c r="C160" t="s">
        <v>289</v>
      </c>
    </row>
    <row r="161" spans="1:3" x14ac:dyDescent="0.25">
      <c r="A161" s="41" t="s">
        <v>659</v>
      </c>
      <c r="B161" t="s">
        <v>658</v>
      </c>
      <c r="C161" t="s">
        <v>289</v>
      </c>
    </row>
    <row r="162" spans="1:3" x14ac:dyDescent="0.25">
      <c r="A162" s="41" t="s">
        <v>661</v>
      </c>
      <c r="B162" t="s">
        <v>660</v>
      </c>
      <c r="C162" t="s">
        <v>289</v>
      </c>
    </row>
    <row r="163" spans="1:3" x14ac:dyDescent="0.25">
      <c r="A163" s="41" t="s">
        <v>663</v>
      </c>
      <c r="B163" t="s">
        <v>662</v>
      </c>
      <c r="C163" t="s">
        <v>289</v>
      </c>
    </row>
    <row r="164" spans="1:3" x14ac:dyDescent="0.25">
      <c r="A164" s="41" t="s">
        <v>665</v>
      </c>
      <c r="B164" t="s">
        <v>664</v>
      </c>
      <c r="C164" t="s">
        <v>289</v>
      </c>
    </row>
    <row r="165" spans="1:3" x14ac:dyDescent="0.25">
      <c r="A165" s="41" t="s">
        <v>667</v>
      </c>
      <c r="B165" t="s">
        <v>666</v>
      </c>
      <c r="C165" t="s">
        <v>289</v>
      </c>
    </row>
    <row r="166" spans="1:3" x14ac:dyDescent="0.25">
      <c r="A166" s="41" t="s">
        <v>669</v>
      </c>
      <c r="B166" t="s">
        <v>668</v>
      </c>
      <c r="C166" t="s">
        <v>289</v>
      </c>
    </row>
    <row r="167" spans="1:3" x14ac:dyDescent="0.25">
      <c r="A167" s="41" t="s">
        <v>671</v>
      </c>
      <c r="B167" t="s">
        <v>670</v>
      </c>
      <c r="C167" t="s">
        <v>289</v>
      </c>
    </row>
    <row r="168" spans="1:3" x14ac:dyDescent="0.25">
      <c r="A168" s="41" t="s">
        <v>673</v>
      </c>
      <c r="B168" t="s">
        <v>672</v>
      </c>
      <c r="C168" t="s">
        <v>289</v>
      </c>
    </row>
    <row r="169" spans="1:3" x14ac:dyDescent="0.25">
      <c r="A169" s="41" t="s">
        <v>675</v>
      </c>
      <c r="B169" t="s">
        <v>674</v>
      </c>
      <c r="C169" t="s">
        <v>289</v>
      </c>
    </row>
    <row r="170" spans="1:3" x14ac:dyDescent="0.25">
      <c r="A170" s="41" t="s">
        <v>677</v>
      </c>
      <c r="B170" t="s">
        <v>676</v>
      </c>
      <c r="C170" t="s">
        <v>289</v>
      </c>
    </row>
    <row r="171" spans="1:3" x14ac:dyDescent="0.25">
      <c r="A171" s="41" t="s">
        <v>679</v>
      </c>
      <c r="B171" t="s">
        <v>678</v>
      </c>
      <c r="C171" t="s">
        <v>289</v>
      </c>
    </row>
    <row r="172" spans="1:3" x14ac:dyDescent="0.25">
      <c r="A172" s="41" t="s">
        <v>681</v>
      </c>
      <c r="B172" t="s">
        <v>680</v>
      </c>
      <c r="C172" t="s">
        <v>289</v>
      </c>
    </row>
    <row r="173" spans="1:3" x14ac:dyDescent="0.25">
      <c r="A173" s="41" t="s">
        <v>683</v>
      </c>
      <c r="B173" t="s">
        <v>682</v>
      </c>
      <c r="C173" t="s">
        <v>289</v>
      </c>
    </row>
    <row r="174" spans="1:3" x14ac:dyDescent="0.25">
      <c r="A174" s="41" t="s">
        <v>685</v>
      </c>
      <c r="B174" t="s">
        <v>684</v>
      </c>
      <c r="C174" t="s">
        <v>289</v>
      </c>
    </row>
    <row r="175" spans="1:3" x14ac:dyDescent="0.25">
      <c r="A175" s="41" t="s">
        <v>687</v>
      </c>
      <c r="B175" t="s">
        <v>686</v>
      </c>
      <c r="C175" t="s">
        <v>289</v>
      </c>
    </row>
    <row r="176" spans="1:3" x14ac:dyDescent="0.25">
      <c r="A176" s="41" t="s">
        <v>689</v>
      </c>
      <c r="B176" t="s">
        <v>688</v>
      </c>
      <c r="C176" t="s">
        <v>289</v>
      </c>
    </row>
    <row r="177" spans="1:3" x14ac:dyDescent="0.25">
      <c r="A177" s="41" t="s">
        <v>691</v>
      </c>
      <c r="B177" t="s">
        <v>690</v>
      </c>
      <c r="C177" t="s">
        <v>289</v>
      </c>
    </row>
    <row r="178" spans="1:3" x14ac:dyDescent="0.25">
      <c r="A178" s="41" t="s">
        <v>693</v>
      </c>
      <c r="B178" t="s">
        <v>692</v>
      </c>
      <c r="C178" t="s">
        <v>289</v>
      </c>
    </row>
    <row r="179" spans="1:3" x14ac:dyDescent="0.25">
      <c r="A179" s="41" t="s">
        <v>695</v>
      </c>
      <c r="B179" t="s">
        <v>694</v>
      </c>
      <c r="C179" t="s">
        <v>289</v>
      </c>
    </row>
    <row r="180" spans="1:3" x14ac:dyDescent="0.25">
      <c r="A180" s="41" t="s">
        <v>696</v>
      </c>
      <c r="B180" t="s">
        <v>351</v>
      </c>
      <c r="C180" t="s">
        <v>289</v>
      </c>
    </row>
    <row r="181" spans="1:3" x14ac:dyDescent="0.25">
      <c r="A181" s="41" t="s">
        <v>698</v>
      </c>
      <c r="B181" t="s">
        <v>697</v>
      </c>
      <c r="C181" t="s">
        <v>289</v>
      </c>
    </row>
    <row r="182" spans="1:3" x14ac:dyDescent="0.25">
      <c r="A182" s="41" t="s">
        <v>700</v>
      </c>
      <c r="B182" t="s">
        <v>699</v>
      </c>
      <c r="C182" t="s">
        <v>289</v>
      </c>
    </row>
    <row r="183" spans="1:3" x14ac:dyDescent="0.25">
      <c r="A183" s="41" t="s">
        <v>702</v>
      </c>
      <c r="B183" t="s">
        <v>701</v>
      </c>
      <c r="C183" t="s">
        <v>289</v>
      </c>
    </row>
    <row r="184" spans="1:3" x14ac:dyDescent="0.25">
      <c r="A184" s="41" t="s">
        <v>704</v>
      </c>
      <c r="B184" t="s">
        <v>703</v>
      </c>
      <c r="C184" t="s">
        <v>289</v>
      </c>
    </row>
    <row r="185" spans="1:3" x14ac:dyDescent="0.25">
      <c r="A185" s="41" t="s">
        <v>706</v>
      </c>
      <c r="B185" t="s">
        <v>705</v>
      </c>
      <c r="C185" t="s">
        <v>289</v>
      </c>
    </row>
    <row r="186" spans="1:3" x14ac:dyDescent="0.25">
      <c r="A186" s="41" t="s">
        <v>708</v>
      </c>
      <c r="B186" t="s">
        <v>707</v>
      </c>
      <c r="C186" t="s">
        <v>289</v>
      </c>
    </row>
    <row r="187" spans="1:3" x14ac:dyDescent="0.25">
      <c r="A187" s="41" t="s">
        <v>710</v>
      </c>
      <c r="B187" t="s">
        <v>709</v>
      </c>
      <c r="C187" t="s">
        <v>289</v>
      </c>
    </row>
    <row r="188" spans="1:3" x14ac:dyDescent="0.25">
      <c r="A188" s="41" t="s">
        <v>712</v>
      </c>
      <c r="B188" t="s">
        <v>711</v>
      </c>
      <c r="C188" t="s">
        <v>289</v>
      </c>
    </row>
    <row r="189" spans="1:3" x14ac:dyDescent="0.25">
      <c r="A189" s="41" t="s">
        <v>714</v>
      </c>
      <c r="B189" t="s">
        <v>713</v>
      </c>
      <c r="C189" t="s">
        <v>289</v>
      </c>
    </row>
    <row r="190" spans="1:3" x14ac:dyDescent="0.25">
      <c r="A190" s="41" t="s">
        <v>716</v>
      </c>
      <c r="B190" t="s">
        <v>715</v>
      </c>
      <c r="C190" t="s">
        <v>289</v>
      </c>
    </row>
    <row r="191" spans="1:3" x14ac:dyDescent="0.25">
      <c r="A191" s="41" t="s">
        <v>718</v>
      </c>
      <c r="B191" t="s">
        <v>717</v>
      </c>
      <c r="C191" t="s">
        <v>289</v>
      </c>
    </row>
    <row r="192" spans="1:3" x14ac:dyDescent="0.25">
      <c r="A192" s="41" t="s">
        <v>720</v>
      </c>
      <c r="B192" t="s">
        <v>719</v>
      </c>
      <c r="C192" t="s">
        <v>289</v>
      </c>
    </row>
    <row r="193" spans="1:3" x14ac:dyDescent="0.25">
      <c r="A193" s="41" t="s">
        <v>722</v>
      </c>
      <c r="B193" t="s">
        <v>721</v>
      </c>
      <c r="C193" t="s">
        <v>289</v>
      </c>
    </row>
    <row r="194" spans="1:3" x14ac:dyDescent="0.25">
      <c r="A194" s="41" t="s">
        <v>724</v>
      </c>
      <c r="B194" t="s">
        <v>723</v>
      </c>
      <c r="C194" t="s">
        <v>289</v>
      </c>
    </row>
    <row r="195" spans="1:3" x14ac:dyDescent="0.25">
      <c r="A195" s="41" t="s">
        <v>726</v>
      </c>
      <c r="B195" t="s">
        <v>725</v>
      </c>
      <c r="C195" t="s">
        <v>289</v>
      </c>
    </row>
    <row r="196" spans="1:3" x14ac:dyDescent="0.25">
      <c r="A196" s="41" t="s">
        <v>728</v>
      </c>
      <c r="B196" t="s">
        <v>727</v>
      </c>
      <c r="C196" t="s">
        <v>289</v>
      </c>
    </row>
    <row r="197" spans="1:3" x14ac:dyDescent="0.25">
      <c r="A197" s="41" t="s">
        <v>730</v>
      </c>
      <c r="B197" t="s">
        <v>729</v>
      </c>
      <c r="C197" t="s">
        <v>289</v>
      </c>
    </row>
    <row r="198" spans="1:3" x14ac:dyDescent="0.25">
      <c r="A198" s="41" t="s">
        <v>732</v>
      </c>
      <c r="B198" t="s">
        <v>731</v>
      </c>
      <c r="C198" t="s">
        <v>289</v>
      </c>
    </row>
    <row r="199" spans="1:3" x14ac:dyDescent="0.25">
      <c r="A199" s="41" t="s">
        <v>734</v>
      </c>
      <c r="B199" t="s">
        <v>733</v>
      </c>
      <c r="C199" t="s">
        <v>289</v>
      </c>
    </row>
    <row r="200" spans="1:3" x14ac:dyDescent="0.25">
      <c r="A200" s="41" t="s">
        <v>736</v>
      </c>
      <c r="B200" t="s">
        <v>735</v>
      </c>
      <c r="C200" t="s">
        <v>289</v>
      </c>
    </row>
    <row r="201" spans="1:3" x14ac:dyDescent="0.25">
      <c r="A201" s="41" t="s">
        <v>738</v>
      </c>
      <c r="B201" t="s">
        <v>737</v>
      </c>
      <c r="C201" t="s">
        <v>289</v>
      </c>
    </row>
    <row r="202" spans="1:3" x14ac:dyDescent="0.25">
      <c r="A202" s="41" t="s">
        <v>740</v>
      </c>
      <c r="B202" t="s">
        <v>739</v>
      </c>
      <c r="C202" t="s">
        <v>289</v>
      </c>
    </row>
    <row r="203" spans="1:3" x14ac:dyDescent="0.25">
      <c r="A203" s="41" t="s">
        <v>742</v>
      </c>
      <c r="B203" t="s">
        <v>741</v>
      </c>
      <c r="C203" t="s">
        <v>289</v>
      </c>
    </row>
    <row r="204" spans="1:3" x14ac:dyDescent="0.25">
      <c r="A204" s="41" t="s">
        <v>744</v>
      </c>
      <c r="B204" t="s">
        <v>743</v>
      </c>
      <c r="C204" t="s">
        <v>289</v>
      </c>
    </row>
    <row r="205" spans="1:3" x14ac:dyDescent="0.25">
      <c r="A205" s="41" t="s">
        <v>746</v>
      </c>
      <c r="B205" t="s">
        <v>745</v>
      </c>
      <c r="C205" t="s">
        <v>289</v>
      </c>
    </row>
    <row r="206" spans="1:3" x14ac:dyDescent="0.25">
      <c r="A206" s="41" t="s">
        <v>748</v>
      </c>
      <c r="B206" t="s">
        <v>747</v>
      </c>
      <c r="C206" t="s">
        <v>289</v>
      </c>
    </row>
    <row r="207" spans="1:3" x14ac:dyDescent="0.25">
      <c r="A207" s="41" t="s">
        <v>750</v>
      </c>
      <c r="B207" t="s">
        <v>749</v>
      </c>
      <c r="C207" t="s">
        <v>289</v>
      </c>
    </row>
    <row r="208" spans="1:3" x14ac:dyDescent="0.25">
      <c r="A208" s="41" t="s">
        <v>752</v>
      </c>
      <c r="B208" t="s">
        <v>751</v>
      </c>
      <c r="C208" t="s">
        <v>289</v>
      </c>
    </row>
    <row r="209" spans="1:3" x14ac:dyDescent="0.25">
      <c r="A209" s="41" t="s">
        <v>756</v>
      </c>
      <c r="B209" t="s">
        <v>755</v>
      </c>
      <c r="C209" t="s">
        <v>289</v>
      </c>
    </row>
    <row r="210" spans="1:3" x14ac:dyDescent="0.25">
      <c r="A210" s="41" t="s">
        <v>758</v>
      </c>
      <c r="B210" t="s">
        <v>757</v>
      </c>
      <c r="C210" t="s">
        <v>289</v>
      </c>
    </row>
    <row r="211" spans="1:3" x14ac:dyDescent="0.25">
      <c r="A211" s="41" t="s">
        <v>760</v>
      </c>
      <c r="B211" t="s">
        <v>759</v>
      </c>
      <c r="C211" t="s">
        <v>289</v>
      </c>
    </row>
    <row r="212" spans="1:3" x14ac:dyDescent="0.25">
      <c r="A212" s="41" t="s">
        <v>762</v>
      </c>
      <c r="B212" t="s">
        <v>761</v>
      </c>
      <c r="C212" t="s">
        <v>289</v>
      </c>
    </row>
    <row r="213" spans="1:3" x14ac:dyDescent="0.25">
      <c r="A213" s="41" t="s">
        <v>764</v>
      </c>
      <c r="B213" t="s">
        <v>763</v>
      </c>
      <c r="C213" t="s">
        <v>289</v>
      </c>
    </row>
    <row r="214" spans="1:3" x14ac:dyDescent="0.25">
      <c r="A214" s="41" t="s">
        <v>766</v>
      </c>
      <c r="B214" t="s">
        <v>765</v>
      </c>
      <c r="C214" t="s">
        <v>289</v>
      </c>
    </row>
    <row r="215" spans="1:3" x14ac:dyDescent="0.25">
      <c r="A215" s="41" t="s">
        <v>768</v>
      </c>
      <c r="B215" t="s">
        <v>767</v>
      </c>
      <c r="C215" t="s">
        <v>289</v>
      </c>
    </row>
    <row r="216" spans="1:3" x14ac:dyDescent="0.25">
      <c r="A216" s="41" t="s">
        <v>770</v>
      </c>
      <c r="B216" t="s">
        <v>769</v>
      </c>
      <c r="C216" t="s">
        <v>289</v>
      </c>
    </row>
    <row r="217" spans="1:3" x14ac:dyDescent="0.25">
      <c r="A217" s="41" t="s">
        <v>772</v>
      </c>
      <c r="B217" t="s">
        <v>771</v>
      </c>
      <c r="C217" t="s">
        <v>289</v>
      </c>
    </row>
    <row r="218" spans="1:3" x14ac:dyDescent="0.25">
      <c r="A218" s="41" t="s">
        <v>774</v>
      </c>
      <c r="B218" t="s">
        <v>773</v>
      </c>
      <c r="C218" t="s">
        <v>289</v>
      </c>
    </row>
    <row r="219" spans="1:3" x14ac:dyDescent="0.25">
      <c r="A219" s="41" t="s">
        <v>776</v>
      </c>
      <c r="B219" t="s">
        <v>775</v>
      </c>
      <c r="C219" t="s">
        <v>289</v>
      </c>
    </row>
    <row r="220" spans="1:3" x14ac:dyDescent="0.25">
      <c r="A220" s="41" t="s">
        <v>778</v>
      </c>
      <c r="B220" t="s">
        <v>777</v>
      </c>
      <c r="C220" t="s">
        <v>289</v>
      </c>
    </row>
    <row r="221" spans="1:3" x14ac:dyDescent="0.25">
      <c r="A221" s="41" t="s">
        <v>780</v>
      </c>
      <c r="B221" t="s">
        <v>779</v>
      </c>
      <c r="C221" t="s">
        <v>289</v>
      </c>
    </row>
    <row r="222" spans="1:3" x14ac:dyDescent="0.25">
      <c r="A222" s="41" t="s">
        <v>782</v>
      </c>
      <c r="B222" t="s">
        <v>781</v>
      </c>
      <c r="C222" t="s">
        <v>289</v>
      </c>
    </row>
    <row r="223" spans="1:3" x14ac:dyDescent="0.25">
      <c r="A223" s="41" t="s">
        <v>784</v>
      </c>
      <c r="B223" t="s">
        <v>783</v>
      </c>
      <c r="C223" t="s">
        <v>289</v>
      </c>
    </row>
    <row r="224" spans="1:3" x14ac:dyDescent="0.25">
      <c r="A224" s="41" t="s">
        <v>786</v>
      </c>
      <c r="B224" t="s">
        <v>785</v>
      </c>
      <c r="C224" t="s">
        <v>289</v>
      </c>
    </row>
    <row r="225" spans="1:3" x14ac:dyDescent="0.25">
      <c r="A225" s="41" t="s">
        <v>788</v>
      </c>
      <c r="B225" t="s">
        <v>787</v>
      </c>
      <c r="C225" t="s">
        <v>289</v>
      </c>
    </row>
    <row r="226" spans="1:3" x14ac:dyDescent="0.25">
      <c r="A226" s="41" t="s">
        <v>790</v>
      </c>
      <c r="B226" t="s">
        <v>789</v>
      </c>
      <c r="C226" t="s">
        <v>289</v>
      </c>
    </row>
    <row r="227" spans="1:3" x14ac:dyDescent="0.25">
      <c r="A227" s="41" t="s">
        <v>792</v>
      </c>
      <c r="B227" t="s">
        <v>791</v>
      </c>
      <c r="C227" t="s">
        <v>289</v>
      </c>
    </row>
    <row r="228" spans="1:3" x14ac:dyDescent="0.25">
      <c r="A228" s="41" t="s">
        <v>794</v>
      </c>
      <c r="B228" t="s">
        <v>793</v>
      </c>
      <c r="C228" t="s">
        <v>289</v>
      </c>
    </row>
    <row r="229" spans="1:3" x14ac:dyDescent="0.25">
      <c r="A229" s="41" t="s">
        <v>796</v>
      </c>
      <c r="B229" t="s">
        <v>795</v>
      </c>
      <c r="C229" t="s">
        <v>289</v>
      </c>
    </row>
    <row r="230" spans="1:3" x14ac:dyDescent="0.25">
      <c r="A230" s="41" t="s">
        <v>798</v>
      </c>
      <c r="B230" t="s">
        <v>797</v>
      </c>
      <c r="C230" t="s">
        <v>289</v>
      </c>
    </row>
    <row r="231" spans="1:3" x14ac:dyDescent="0.25">
      <c r="A231" s="41" t="s">
        <v>800</v>
      </c>
      <c r="B231" t="s">
        <v>799</v>
      </c>
      <c r="C231" t="s">
        <v>289</v>
      </c>
    </row>
    <row r="232" spans="1:3" x14ac:dyDescent="0.25">
      <c r="A232" s="41" t="s">
        <v>802</v>
      </c>
      <c r="B232" t="s">
        <v>801</v>
      </c>
      <c r="C232" t="s">
        <v>289</v>
      </c>
    </row>
    <row r="233" spans="1:3" x14ac:dyDescent="0.25">
      <c r="A233" s="41" t="s">
        <v>804</v>
      </c>
      <c r="B233" t="s">
        <v>803</v>
      </c>
      <c r="C233" t="s">
        <v>289</v>
      </c>
    </row>
    <row r="234" spans="1:3" x14ac:dyDescent="0.25">
      <c r="A234" s="41" t="s">
        <v>806</v>
      </c>
      <c r="B234" t="s">
        <v>805</v>
      </c>
      <c r="C234" t="s">
        <v>289</v>
      </c>
    </row>
    <row r="235" spans="1:3" x14ac:dyDescent="0.25">
      <c r="A235" s="41" t="s">
        <v>808</v>
      </c>
      <c r="B235" t="s">
        <v>807</v>
      </c>
      <c r="C235" t="s">
        <v>289</v>
      </c>
    </row>
    <row r="236" spans="1:3" x14ac:dyDescent="0.25">
      <c r="A236" s="41" t="s">
        <v>810</v>
      </c>
      <c r="B236" t="s">
        <v>809</v>
      </c>
      <c r="C236" t="s">
        <v>289</v>
      </c>
    </row>
    <row r="237" spans="1:3" x14ac:dyDescent="0.25">
      <c r="A237" s="41" t="s">
        <v>812</v>
      </c>
      <c r="B237" t="s">
        <v>811</v>
      </c>
      <c r="C237" t="s">
        <v>289</v>
      </c>
    </row>
    <row r="238" spans="1:3" x14ac:dyDescent="0.25">
      <c r="A238" s="41" t="s">
        <v>814</v>
      </c>
      <c r="B238" t="s">
        <v>813</v>
      </c>
      <c r="C238" t="s">
        <v>289</v>
      </c>
    </row>
    <row r="239" spans="1:3" x14ac:dyDescent="0.25">
      <c r="A239" s="41" t="s">
        <v>816</v>
      </c>
      <c r="B239" t="s">
        <v>815</v>
      </c>
      <c r="C239" t="s">
        <v>289</v>
      </c>
    </row>
    <row r="240" spans="1:3" x14ac:dyDescent="0.25">
      <c r="A240" s="41" t="s">
        <v>818</v>
      </c>
      <c r="B240" t="s">
        <v>817</v>
      </c>
      <c r="C240" t="s">
        <v>289</v>
      </c>
    </row>
    <row r="241" spans="1:3" x14ac:dyDescent="0.25">
      <c r="A241" s="41" t="s">
        <v>820</v>
      </c>
      <c r="B241" t="s">
        <v>819</v>
      </c>
      <c r="C241" t="s">
        <v>289</v>
      </c>
    </row>
    <row r="242" spans="1:3" x14ac:dyDescent="0.25">
      <c r="A242" s="41" t="s">
        <v>822</v>
      </c>
      <c r="B242" t="s">
        <v>821</v>
      </c>
    </row>
    <row r="243" spans="1:3" x14ac:dyDescent="0.25">
      <c r="A243" s="41" t="s">
        <v>824</v>
      </c>
      <c r="B243" t="s">
        <v>823</v>
      </c>
    </row>
    <row r="244" spans="1:3" x14ac:dyDescent="0.25">
      <c r="A244" s="41" t="s">
        <v>826</v>
      </c>
      <c r="B244" t="s">
        <v>825</v>
      </c>
    </row>
    <row r="245" spans="1:3" x14ac:dyDescent="0.25">
      <c r="A245" s="41" t="s">
        <v>827</v>
      </c>
      <c r="B245" t="s">
        <v>352</v>
      </c>
    </row>
    <row r="246" spans="1:3" x14ac:dyDescent="0.25">
      <c r="A246" s="41" t="s">
        <v>829</v>
      </c>
      <c r="B246" t="s">
        <v>828</v>
      </c>
    </row>
    <row r="247" spans="1:3" x14ac:dyDescent="0.25">
      <c r="A247" s="41" t="s">
        <v>831</v>
      </c>
      <c r="B247" t="s">
        <v>830</v>
      </c>
    </row>
    <row r="248" spans="1:3" x14ac:dyDescent="0.25">
      <c r="A248" s="41" t="s">
        <v>832</v>
      </c>
      <c r="B248" t="s">
        <v>353</v>
      </c>
    </row>
    <row r="249" spans="1:3" x14ac:dyDescent="0.25">
      <c r="A249" s="41" t="s">
        <v>834</v>
      </c>
      <c r="B249" t="s">
        <v>833</v>
      </c>
    </row>
    <row r="250" spans="1:3" x14ac:dyDescent="0.25">
      <c r="A250" s="41" t="s">
        <v>835</v>
      </c>
      <c r="B250" t="s">
        <v>354</v>
      </c>
    </row>
    <row r="251" spans="1:3" x14ac:dyDescent="0.25">
      <c r="A251" s="41" t="s">
        <v>836</v>
      </c>
      <c r="B251" t="s">
        <v>355</v>
      </c>
    </row>
    <row r="252" spans="1:3" x14ac:dyDescent="0.25">
      <c r="A252" s="41" t="s">
        <v>838</v>
      </c>
      <c r="B252" t="s">
        <v>837</v>
      </c>
    </row>
    <row r="253" spans="1:3" x14ac:dyDescent="0.25">
      <c r="A253" s="41" t="s">
        <v>840</v>
      </c>
      <c r="B253" t="s">
        <v>839</v>
      </c>
    </row>
    <row r="254" spans="1:3" x14ac:dyDescent="0.25">
      <c r="A254" s="41" t="s">
        <v>841</v>
      </c>
      <c r="B254" t="s">
        <v>356</v>
      </c>
    </row>
    <row r="255" spans="1:3" x14ac:dyDescent="0.25">
      <c r="A255" s="41" t="s">
        <v>843</v>
      </c>
      <c r="B255" t="s">
        <v>842</v>
      </c>
    </row>
    <row r="256" spans="1:3" x14ac:dyDescent="0.25">
      <c r="A256" s="41" t="s">
        <v>845</v>
      </c>
      <c r="B256" t="s">
        <v>844</v>
      </c>
    </row>
    <row r="257" spans="1:2" x14ac:dyDescent="0.25">
      <c r="A257" s="41" t="s">
        <v>847</v>
      </c>
      <c r="B257" t="s">
        <v>846</v>
      </c>
    </row>
    <row r="258" spans="1:2" x14ac:dyDescent="0.25">
      <c r="A258" s="41" t="s">
        <v>849</v>
      </c>
      <c r="B258" t="s">
        <v>848</v>
      </c>
    </row>
    <row r="259" spans="1:2" x14ac:dyDescent="0.25">
      <c r="A259" s="41" t="s">
        <v>851</v>
      </c>
      <c r="B259" t="s">
        <v>850</v>
      </c>
    </row>
    <row r="260" spans="1:2" x14ac:dyDescent="0.25">
      <c r="A260" s="41" t="s">
        <v>853</v>
      </c>
      <c r="B260" t="s">
        <v>852</v>
      </c>
    </row>
    <row r="261" spans="1:2" x14ac:dyDescent="0.25">
      <c r="A261" s="41" t="s">
        <v>854</v>
      </c>
      <c r="B261" t="s">
        <v>357</v>
      </c>
    </row>
    <row r="262" spans="1:2" x14ac:dyDescent="0.25">
      <c r="A262" s="41" t="s">
        <v>856</v>
      </c>
      <c r="B262" t="s">
        <v>855</v>
      </c>
    </row>
    <row r="263" spans="1:2" x14ac:dyDescent="0.25">
      <c r="A263" s="41" t="s">
        <v>858</v>
      </c>
      <c r="B263" t="s">
        <v>857</v>
      </c>
    </row>
    <row r="264" spans="1:2" x14ac:dyDescent="0.25">
      <c r="A264" s="41" t="s">
        <v>860</v>
      </c>
      <c r="B264" t="s">
        <v>859</v>
      </c>
    </row>
    <row r="265" spans="1:2" x14ac:dyDescent="0.25">
      <c r="A265" s="41" t="s">
        <v>862</v>
      </c>
      <c r="B265" t="s">
        <v>861</v>
      </c>
    </row>
    <row r="266" spans="1:2" x14ac:dyDescent="0.25">
      <c r="A266" s="41" t="s">
        <v>864</v>
      </c>
      <c r="B266" t="s">
        <v>863</v>
      </c>
    </row>
    <row r="267" spans="1:2" x14ac:dyDescent="0.25">
      <c r="A267" s="41" t="s">
        <v>866</v>
      </c>
      <c r="B267" t="s">
        <v>865</v>
      </c>
    </row>
    <row r="268" spans="1:2" x14ac:dyDescent="0.25">
      <c r="A268" s="41" t="s">
        <v>868</v>
      </c>
      <c r="B268" t="s">
        <v>867</v>
      </c>
    </row>
    <row r="269" spans="1:2" x14ac:dyDescent="0.25">
      <c r="A269" s="41" t="s">
        <v>870</v>
      </c>
      <c r="B269" t="s">
        <v>869</v>
      </c>
    </row>
    <row r="270" spans="1:2" x14ac:dyDescent="0.25">
      <c r="A270" s="41" t="s">
        <v>872</v>
      </c>
      <c r="B270" t="s">
        <v>871</v>
      </c>
    </row>
    <row r="271" spans="1:2" x14ac:dyDescent="0.25">
      <c r="A271" s="41" t="s">
        <v>874</v>
      </c>
      <c r="B271" t="s">
        <v>873</v>
      </c>
    </row>
    <row r="272" spans="1:2" x14ac:dyDescent="0.25">
      <c r="A272" s="41" t="s">
        <v>876</v>
      </c>
      <c r="B272" t="s">
        <v>875</v>
      </c>
    </row>
    <row r="273" spans="1:2" x14ac:dyDescent="0.25">
      <c r="A273" s="41" t="s">
        <v>878</v>
      </c>
      <c r="B273" t="s">
        <v>877</v>
      </c>
    </row>
    <row r="274" spans="1:2" x14ac:dyDescent="0.25">
      <c r="A274" s="41" t="s">
        <v>880</v>
      </c>
      <c r="B274" t="s">
        <v>879</v>
      </c>
    </row>
    <row r="275" spans="1:2" x14ac:dyDescent="0.25">
      <c r="A275" s="41" t="s">
        <v>882</v>
      </c>
      <c r="B275" t="s">
        <v>881</v>
      </c>
    </row>
    <row r="276" spans="1:2" x14ac:dyDescent="0.25">
      <c r="A276" s="41" t="s">
        <v>884</v>
      </c>
      <c r="B276" t="s">
        <v>883</v>
      </c>
    </row>
    <row r="277" spans="1:2" x14ac:dyDescent="0.25">
      <c r="A277" s="41" t="s">
        <v>885</v>
      </c>
      <c r="B277" t="s">
        <v>358</v>
      </c>
    </row>
    <row r="278" spans="1:2" x14ac:dyDescent="0.25">
      <c r="A278" s="41" t="s">
        <v>887</v>
      </c>
      <c r="B278" t="s">
        <v>886</v>
      </c>
    </row>
    <row r="279" spans="1:2" x14ac:dyDescent="0.25">
      <c r="A279" s="41" t="s">
        <v>889</v>
      </c>
      <c r="B279" t="s">
        <v>888</v>
      </c>
    </row>
    <row r="280" spans="1:2" x14ac:dyDescent="0.25">
      <c r="A280" s="41" t="s">
        <v>891</v>
      </c>
      <c r="B280" t="s">
        <v>890</v>
      </c>
    </row>
    <row r="281" spans="1:2" x14ac:dyDescent="0.25">
      <c r="A281" s="41" t="s">
        <v>893</v>
      </c>
      <c r="B281" t="s">
        <v>892</v>
      </c>
    </row>
    <row r="282" spans="1:2" x14ac:dyDescent="0.25">
      <c r="A282" s="41" t="s">
        <v>895</v>
      </c>
      <c r="B282" t="s">
        <v>894</v>
      </c>
    </row>
    <row r="283" spans="1:2" x14ac:dyDescent="0.25">
      <c r="A283" s="41" t="s">
        <v>897</v>
      </c>
      <c r="B283" t="s">
        <v>896</v>
      </c>
    </row>
    <row r="284" spans="1:2" x14ac:dyDescent="0.25">
      <c r="A284" s="41" t="s">
        <v>899</v>
      </c>
      <c r="B284" t="s">
        <v>898</v>
      </c>
    </row>
    <row r="285" spans="1:2" x14ac:dyDescent="0.25">
      <c r="A285" s="41" t="s">
        <v>901</v>
      </c>
      <c r="B285" t="s">
        <v>900</v>
      </c>
    </row>
    <row r="286" spans="1:2" x14ac:dyDescent="0.25">
      <c r="A286" s="41" t="s">
        <v>902</v>
      </c>
      <c r="B286" t="s">
        <v>359</v>
      </c>
    </row>
    <row r="287" spans="1:2" x14ac:dyDescent="0.25">
      <c r="A287" s="41" t="s">
        <v>904</v>
      </c>
      <c r="B287" t="s">
        <v>903</v>
      </c>
    </row>
    <row r="288" spans="1:2" x14ac:dyDescent="0.25">
      <c r="A288" s="41" t="s">
        <v>906</v>
      </c>
      <c r="B288" t="s">
        <v>905</v>
      </c>
    </row>
    <row r="289" spans="1:2" x14ac:dyDescent="0.25">
      <c r="A289" s="41" t="s">
        <v>908</v>
      </c>
      <c r="B289" t="s">
        <v>907</v>
      </c>
    </row>
    <row r="290" spans="1:2" x14ac:dyDescent="0.25">
      <c r="A290" s="41" t="s">
        <v>910</v>
      </c>
      <c r="B290" t="s">
        <v>909</v>
      </c>
    </row>
    <row r="291" spans="1:2" x14ac:dyDescent="0.25">
      <c r="A291" s="41" t="s">
        <v>912</v>
      </c>
      <c r="B291" t="s">
        <v>911</v>
      </c>
    </row>
    <row r="292" spans="1:2" x14ac:dyDescent="0.25">
      <c r="A292" s="41" t="s">
        <v>914</v>
      </c>
      <c r="B292" t="s">
        <v>913</v>
      </c>
    </row>
    <row r="293" spans="1:2" x14ac:dyDescent="0.25">
      <c r="A293" s="41" t="s">
        <v>916</v>
      </c>
      <c r="B293" t="s">
        <v>915</v>
      </c>
    </row>
    <row r="294" spans="1:2" x14ac:dyDescent="0.25">
      <c r="A294" s="41" t="s">
        <v>918</v>
      </c>
      <c r="B294" t="s">
        <v>917</v>
      </c>
    </row>
    <row r="295" spans="1:2" x14ac:dyDescent="0.25">
      <c r="A295" s="41" t="s">
        <v>920</v>
      </c>
      <c r="B295" t="s">
        <v>919</v>
      </c>
    </row>
    <row r="296" spans="1:2" x14ac:dyDescent="0.25">
      <c r="A296" s="41" t="s">
        <v>922</v>
      </c>
      <c r="B296" t="s">
        <v>921</v>
      </c>
    </row>
    <row r="297" spans="1:2" x14ac:dyDescent="0.25">
      <c r="A297" s="41" t="s">
        <v>924</v>
      </c>
      <c r="B297" t="s">
        <v>923</v>
      </c>
    </row>
    <row r="298" spans="1:2" x14ac:dyDescent="0.25">
      <c r="A298" s="41" t="s">
        <v>926</v>
      </c>
      <c r="B298" t="s">
        <v>925</v>
      </c>
    </row>
    <row r="299" spans="1:2" x14ac:dyDescent="0.25">
      <c r="A299" s="41" t="s">
        <v>928</v>
      </c>
      <c r="B299" t="s">
        <v>927</v>
      </c>
    </row>
    <row r="300" spans="1:2" x14ac:dyDescent="0.25">
      <c r="A300" s="41" t="s">
        <v>930</v>
      </c>
      <c r="B300" t="s">
        <v>929</v>
      </c>
    </row>
    <row r="301" spans="1:2" x14ac:dyDescent="0.25">
      <c r="A301" s="41" t="s">
        <v>932</v>
      </c>
      <c r="B301" t="s">
        <v>931</v>
      </c>
    </row>
    <row r="302" spans="1:2" x14ac:dyDescent="0.25">
      <c r="A302" s="41" t="s">
        <v>934</v>
      </c>
      <c r="B302" t="s">
        <v>933</v>
      </c>
    </row>
    <row r="303" spans="1:2" x14ac:dyDescent="0.25">
      <c r="A303" s="41" t="s">
        <v>936</v>
      </c>
      <c r="B303" t="s">
        <v>935</v>
      </c>
    </row>
    <row r="304" spans="1:2" x14ac:dyDescent="0.25">
      <c r="A304" s="41" t="s">
        <v>938</v>
      </c>
      <c r="B304" t="s">
        <v>937</v>
      </c>
    </row>
    <row r="305" spans="1:2" x14ac:dyDescent="0.25">
      <c r="A305" s="41" t="s">
        <v>940</v>
      </c>
      <c r="B305" t="s">
        <v>939</v>
      </c>
    </row>
    <row r="306" spans="1:2" x14ac:dyDescent="0.25">
      <c r="A306" s="41" t="s">
        <v>942</v>
      </c>
      <c r="B306" t="s">
        <v>941</v>
      </c>
    </row>
    <row r="307" spans="1:2" x14ac:dyDescent="0.25">
      <c r="A307" s="41" t="s">
        <v>944</v>
      </c>
      <c r="B307" t="s">
        <v>943</v>
      </c>
    </row>
    <row r="308" spans="1:2" x14ac:dyDescent="0.25">
      <c r="A308" s="41" t="s">
        <v>946</v>
      </c>
      <c r="B308" t="s">
        <v>945</v>
      </c>
    </row>
    <row r="309" spans="1:2" x14ac:dyDescent="0.25">
      <c r="A309" s="41" t="s">
        <v>948</v>
      </c>
      <c r="B309" t="s">
        <v>947</v>
      </c>
    </row>
    <row r="310" spans="1:2" x14ac:dyDescent="0.25">
      <c r="A310" s="41" t="s">
        <v>950</v>
      </c>
      <c r="B310" t="s">
        <v>949</v>
      </c>
    </row>
    <row r="311" spans="1:2" x14ac:dyDescent="0.25">
      <c r="A311" s="41" t="s">
        <v>952</v>
      </c>
      <c r="B311" t="s">
        <v>951</v>
      </c>
    </row>
    <row r="312" spans="1:2" x14ac:dyDescent="0.25">
      <c r="A312" s="41" t="s">
        <v>954</v>
      </c>
      <c r="B312" t="s">
        <v>953</v>
      </c>
    </row>
    <row r="313" spans="1:2" x14ac:dyDescent="0.25">
      <c r="A313" s="41" t="s">
        <v>956</v>
      </c>
      <c r="B313" t="s">
        <v>955</v>
      </c>
    </row>
    <row r="314" spans="1:2" x14ac:dyDescent="0.25">
      <c r="A314" s="41" t="s">
        <v>958</v>
      </c>
      <c r="B314" t="s">
        <v>957</v>
      </c>
    </row>
    <row r="315" spans="1:2" x14ac:dyDescent="0.25">
      <c r="A315" s="41" t="s">
        <v>960</v>
      </c>
      <c r="B315" t="s">
        <v>959</v>
      </c>
    </row>
    <row r="316" spans="1:2" x14ac:dyDescent="0.25">
      <c r="A316" s="41" t="s">
        <v>962</v>
      </c>
      <c r="B316" t="s">
        <v>961</v>
      </c>
    </row>
    <row r="317" spans="1:2" x14ac:dyDescent="0.25">
      <c r="A317" s="41" t="s">
        <v>964</v>
      </c>
      <c r="B317" t="s">
        <v>963</v>
      </c>
    </row>
    <row r="318" spans="1:2" x14ac:dyDescent="0.25">
      <c r="A318" s="41" t="s">
        <v>966</v>
      </c>
      <c r="B318" t="s">
        <v>965</v>
      </c>
    </row>
    <row r="319" spans="1:2" x14ac:dyDescent="0.25">
      <c r="A319" s="41" t="s">
        <v>968</v>
      </c>
      <c r="B319" t="s">
        <v>967</v>
      </c>
    </row>
    <row r="320" spans="1:2" x14ac:dyDescent="0.25">
      <c r="A320" s="41" t="s">
        <v>970</v>
      </c>
      <c r="B320" t="s">
        <v>969</v>
      </c>
    </row>
    <row r="321" spans="1:2" x14ac:dyDescent="0.25">
      <c r="A321" s="41" t="s">
        <v>972</v>
      </c>
      <c r="B321" t="s">
        <v>971</v>
      </c>
    </row>
    <row r="322" spans="1:2" x14ac:dyDescent="0.25">
      <c r="A322" s="41" t="s">
        <v>974</v>
      </c>
      <c r="B322" t="s">
        <v>973</v>
      </c>
    </row>
    <row r="323" spans="1:2" x14ac:dyDescent="0.25">
      <c r="A323" s="41" t="s">
        <v>976</v>
      </c>
      <c r="B323" t="s">
        <v>975</v>
      </c>
    </row>
    <row r="324" spans="1:2" x14ac:dyDescent="0.25">
      <c r="A324" s="41" t="s">
        <v>978</v>
      </c>
      <c r="B324" t="s">
        <v>977</v>
      </c>
    </row>
    <row r="325" spans="1:2" x14ac:dyDescent="0.25">
      <c r="A325" s="41" t="s">
        <v>980</v>
      </c>
      <c r="B325" t="s">
        <v>979</v>
      </c>
    </row>
    <row r="326" spans="1:2" x14ac:dyDescent="0.25">
      <c r="A326" s="41" t="s">
        <v>982</v>
      </c>
      <c r="B326" t="s">
        <v>981</v>
      </c>
    </row>
    <row r="327" spans="1:2" x14ac:dyDescent="0.25">
      <c r="A327" s="41" t="s">
        <v>984</v>
      </c>
      <c r="B327" t="s">
        <v>983</v>
      </c>
    </row>
    <row r="328" spans="1:2" x14ac:dyDescent="0.25">
      <c r="A328" s="41" t="s">
        <v>986</v>
      </c>
      <c r="B328" t="s">
        <v>985</v>
      </c>
    </row>
    <row r="329" spans="1:2" x14ac:dyDescent="0.25">
      <c r="A329" s="41" t="s">
        <v>988</v>
      </c>
      <c r="B329" t="s">
        <v>987</v>
      </c>
    </row>
    <row r="330" spans="1:2" x14ac:dyDescent="0.25">
      <c r="A330" s="41" t="s">
        <v>990</v>
      </c>
      <c r="B330" t="s">
        <v>989</v>
      </c>
    </row>
    <row r="331" spans="1:2" x14ac:dyDescent="0.25">
      <c r="A331" s="41" t="s">
        <v>992</v>
      </c>
      <c r="B331" t="s">
        <v>991</v>
      </c>
    </row>
    <row r="332" spans="1:2" x14ac:dyDescent="0.25">
      <c r="A332" s="41" t="s">
        <v>994</v>
      </c>
      <c r="B332" t="s">
        <v>993</v>
      </c>
    </row>
    <row r="333" spans="1:2" x14ac:dyDescent="0.25">
      <c r="A333" s="41" t="s">
        <v>996</v>
      </c>
      <c r="B333" t="s">
        <v>995</v>
      </c>
    </row>
    <row r="334" spans="1:2" x14ac:dyDescent="0.25">
      <c r="A334" s="41" t="s">
        <v>998</v>
      </c>
      <c r="B334" t="s">
        <v>997</v>
      </c>
    </row>
    <row r="335" spans="1:2" x14ac:dyDescent="0.25">
      <c r="A335" s="41" t="s">
        <v>1000</v>
      </c>
      <c r="B335" t="s">
        <v>999</v>
      </c>
    </row>
    <row r="336" spans="1:2" x14ac:dyDescent="0.25">
      <c r="A336" s="41" t="s">
        <v>1002</v>
      </c>
      <c r="B336" t="s">
        <v>1001</v>
      </c>
    </row>
    <row r="337" spans="1:2" x14ac:dyDescent="0.25">
      <c r="A337" s="41" t="s">
        <v>1004</v>
      </c>
      <c r="B337" t="s">
        <v>1003</v>
      </c>
    </row>
    <row r="338" spans="1:2" x14ac:dyDescent="0.25">
      <c r="A338" s="41" t="s">
        <v>1006</v>
      </c>
      <c r="B338" t="s">
        <v>1005</v>
      </c>
    </row>
    <row r="339" spans="1:2" x14ac:dyDescent="0.25">
      <c r="A339" s="41" t="s">
        <v>1008</v>
      </c>
      <c r="B339" t="s">
        <v>1007</v>
      </c>
    </row>
    <row r="340" spans="1:2" x14ac:dyDescent="0.25">
      <c r="A340" s="41" t="s">
        <v>1010</v>
      </c>
      <c r="B340" t="s">
        <v>1009</v>
      </c>
    </row>
    <row r="341" spans="1:2" x14ac:dyDescent="0.25">
      <c r="A341" s="41" t="s">
        <v>1012</v>
      </c>
      <c r="B341" t="s">
        <v>1011</v>
      </c>
    </row>
    <row r="342" spans="1:2" x14ac:dyDescent="0.25">
      <c r="A342" s="41" t="s">
        <v>1014</v>
      </c>
      <c r="B342" t="s">
        <v>1013</v>
      </c>
    </row>
    <row r="343" spans="1:2" x14ac:dyDescent="0.25">
      <c r="A343" s="41" t="s">
        <v>1016</v>
      </c>
      <c r="B343" t="s">
        <v>1015</v>
      </c>
    </row>
    <row r="344" spans="1:2" x14ac:dyDescent="0.25">
      <c r="A344" s="41" t="s">
        <v>1018</v>
      </c>
      <c r="B344" t="s">
        <v>1017</v>
      </c>
    </row>
    <row r="345" spans="1:2" x14ac:dyDescent="0.25">
      <c r="A345" s="41" t="s">
        <v>1020</v>
      </c>
      <c r="B345" t="s">
        <v>1019</v>
      </c>
    </row>
    <row r="346" spans="1:2" x14ac:dyDescent="0.25">
      <c r="A346" s="41" t="s">
        <v>1022</v>
      </c>
      <c r="B346" t="s">
        <v>1021</v>
      </c>
    </row>
    <row r="347" spans="1:2" x14ac:dyDescent="0.25">
      <c r="A347" s="41" t="s">
        <v>1024</v>
      </c>
      <c r="B347" t="s">
        <v>1023</v>
      </c>
    </row>
    <row r="348" spans="1:2" x14ac:dyDescent="0.25">
      <c r="A348" s="41" t="s">
        <v>1026</v>
      </c>
      <c r="B348" t="s">
        <v>1025</v>
      </c>
    </row>
    <row r="349" spans="1:2" x14ac:dyDescent="0.25">
      <c r="A349" s="41" t="s">
        <v>1028</v>
      </c>
      <c r="B349" t="s">
        <v>1027</v>
      </c>
    </row>
    <row r="350" spans="1:2" x14ac:dyDescent="0.25">
      <c r="A350" s="41" t="s">
        <v>1030</v>
      </c>
      <c r="B350" t="s">
        <v>1029</v>
      </c>
    </row>
    <row r="351" spans="1:2" x14ac:dyDescent="0.25">
      <c r="A351" s="41" t="s">
        <v>1032</v>
      </c>
      <c r="B351" t="s">
        <v>1031</v>
      </c>
    </row>
    <row r="352" spans="1:2" x14ac:dyDescent="0.25">
      <c r="A352" s="41" t="s">
        <v>1034</v>
      </c>
      <c r="B352" t="s">
        <v>1033</v>
      </c>
    </row>
    <row r="353" spans="1:2" x14ac:dyDescent="0.25">
      <c r="A353" s="41" t="s">
        <v>1036</v>
      </c>
      <c r="B353" t="s">
        <v>1035</v>
      </c>
    </row>
    <row r="354" spans="1:2" x14ac:dyDescent="0.25">
      <c r="A354" s="41" t="s">
        <v>1038</v>
      </c>
      <c r="B354" t="s">
        <v>1037</v>
      </c>
    </row>
    <row r="355" spans="1:2" x14ac:dyDescent="0.25">
      <c r="A355" s="41" t="s">
        <v>1040</v>
      </c>
      <c r="B355" t="s">
        <v>1039</v>
      </c>
    </row>
    <row r="356" spans="1:2" x14ac:dyDescent="0.25">
      <c r="A356" s="41" t="s">
        <v>1042</v>
      </c>
      <c r="B356" t="s">
        <v>1041</v>
      </c>
    </row>
    <row r="357" spans="1:2" x14ac:dyDescent="0.25">
      <c r="A357" s="41" t="s">
        <v>1044</v>
      </c>
      <c r="B357" t="s">
        <v>1043</v>
      </c>
    </row>
    <row r="358" spans="1:2" x14ac:dyDescent="0.25">
      <c r="A358" s="41" t="s">
        <v>1046</v>
      </c>
      <c r="B358" t="s">
        <v>1045</v>
      </c>
    </row>
    <row r="359" spans="1:2" x14ac:dyDescent="0.25">
      <c r="A359" s="41" t="s">
        <v>1048</v>
      </c>
      <c r="B359" t="s">
        <v>1047</v>
      </c>
    </row>
    <row r="360" spans="1:2" x14ac:dyDescent="0.25">
      <c r="A360" s="41" t="s">
        <v>1050</v>
      </c>
      <c r="B360" t="s">
        <v>1049</v>
      </c>
    </row>
    <row r="361" spans="1:2" x14ac:dyDescent="0.25">
      <c r="A361" s="41" t="s">
        <v>1052</v>
      </c>
      <c r="B361" t="s">
        <v>1051</v>
      </c>
    </row>
    <row r="362" spans="1:2" x14ac:dyDescent="0.25">
      <c r="A362" s="41" t="s">
        <v>1054</v>
      </c>
      <c r="B362" t="s">
        <v>1053</v>
      </c>
    </row>
    <row r="363" spans="1:2" x14ac:dyDescent="0.25">
      <c r="A363" s="41" t="s">
        <v>1056</v>
      </c>
      <c r="B363" t="s">
        <v>1055</v>
      </c>
    </row>
    <row r="364" spans="1:2" x14ac:dyDescent="0.25">
      <c r="A364" s="41" t="s">
        <v>1058</v>
      </c>
      <c r="B364" t="s">
        <v>1057</v>
      </c>
    </row>
    <row r="365" spans="1:2" x14ac:dyDescent="0.25">
      <c r="A365" s="41" t="s">
        <v>1060</v>
      </c>
      <c r="B365" t="s">
        <v>1059</v>
      </c>
    </row>
    <row r="366" spans="1:2" x14ac:dyDescent="0.25">
      <c r="A366" s="41" t="s">
        <v>1062</v>
      </c>
      <c r="B366" t="s">
        <v>1061</v>
      </c>
    </row>
    <row r="367" spans="1:2" x14ac:dyDescent="0.25">
      <c r="A367" s="41" t="s">
        <v>1064</v>
      </c>
      <c r="B367" t="s">
        <v>1063</v>
      </c>
    </row>
    <row r="368" spans="1:2" x14ac:dyDescent="0.25">
      <c r="A368" s="41" t="s">
        <v>1066</v>
      </c>
      <c r="B368" t="s">
        <v>1065</v>
      </c>
    </row>
    <row r="369" spans="1:2" x14ac:dyDescent="0.25">
      <c r="A369" s="41" t="s">
        <v>1068</v>
      </c>
      <c r="B369" t="s">
        <v>1067</v>
      </c>
    </row>
    <row r="370" spans="1:2" x14ac:dyDescent="0.25">
      <c r="A370" s="41" t="s">
        <v>1070</v>
      </c>
      <c r="B370" t="s">
        <v>1069</v>
      </c>
    </row>
    <row r="371" spans="1:2" x14ac:dyDescent="0.25">
      <c r="A371" s="41" t="s">
        <v>1072</v>
      </c>
      <c r="B371" t="s">
        <v>1071</v>
      </c>
    </row>
    <row r="372" spans="1:2" x14ac:dyDescent="0.25">
      <c r="A372" s="41" t="s">
        <v>1074</v>
      </c>
      <c r="B372" t="s">
        <v>1073</v>
      </c>
    </row>
    <row r="373" spans="1:2" x14ac:dyDescent="0.25">
      <c r="A373" s="41" t="s">
        <v>1076</v>
      </c>
      <c r="B373" t="s">
        <v>1075</v>
      </c>
    </row>
    <row r="374" spans="1:2" x14ac:dyDescent="0.25">
      <c r="A374" s="41" t="s">
        <v>1078</v>
      </c>
      <c r="B374" t="s">
        <v>1077</v>
      </c>
    </row>
    <row r="375" spans="1:2" x14ac:dyDescent="0.25">
      <c r="A375" s="41" t="s">
        <v>1080</v>
      </c>
      <c r="B375" t="s">
        <v>1079</v>
      </c>
    </row>
    <row r="376" spans="1:2" x14ac:dyDescent="0.25">
      <c r="A376" s="41" t="s">
        <v>1082</v>
      </c>
      <c r="B376" t="s">
        <v>1081</v>
      </c>
    </row>
    <row r="377" spans="1:2" x14ac:dyDescent="0.25">
      <c r="A377" s="41" t="s">
        <v>1084</v>
      </c>
      <c r="B377" t="s">
        <v>1083</v>
      </c>
    </row>
    <row r="378" spans="1:2" x14ac:dyDescent="0.25">
      <c r="A378" s="41" t="s">
        <v>1086</v>
      </c>
      <c r="B378" t="s">
        <v>1085</v>
      </c>
    </row>
    <row r="379" spans="1:2" x14ac:dyDescent="0.25">
      <c r="A379" s="41" t="s">
        <v>1088</v>
      </c>
      <c r="B379" t="s">
        <v>1087</v>
      </c>
    </row>
    <row r="380" spans="1:2" x14ac:dyDescent="0.25">
      <c r="A380" s="41" t="s">
        <v>1090</v>
      </c>
      <c r="B380" t="s">
        <v>1089</v>
      </c>
    </row>
    <row r="381" spans="1:2" x14ac:dyDescent="0.25">
      <c r="A381" s="41" t="s">
        <v>1092</v>
      </c>
      <c r="B381" t="s">
        <v>1091</v>
      </c>
    </row>
    <row r="382" spans="1:2" x14ac:dyDescent="0.25">
      <c r="A382" s="41" t="s">
        <v>1094</v>
      </c>
      <c r="B382" t="s">
        <v>1093</v>
      </c>
    </row>
    <row r="383" spans="1:2" x14ac:dyDescent="0.25">
      <c r="A383" s="41" t="s">
        <v>1096</v>
      </c>
      <c r="B383" t="s">
        <v>1095</v>
      </c>
    </row>
    <row r="384" spans="1:2" x14ac:dyDescent="0.25">
      <c r="A384" s="41" t="s">
        <v>1098</v>
      </c>
      <c r="B384" t="s">
        <v>1097</v>
      </c>
    </row>
    <row r="385" spans="1:2" x14ac:dyDescent="0.25">
      <c r="A385" s="41" t="s">
        <v>1100</v>
      </c>
      <c r="B385" t="s">
        <v>1099</v>
      </c>
    </row>
    <row r="386" spans="1:2" x14ac:dyDescent="0.25">
      <c r="A386" s="41" t="s">
        <v>1102</v>
      </c>
      <c r="B386" t="s">
        <v>1101</v>
      </c>
    </row>
    <row r="387" spans="1:2" x14ac:dyDescent="0.25">
      <c r="A387" s="41" t="s">
        <v>1104</v>
      </c>
      <c r="B387" t="s">
        <v>1103</v>
      </c>
    </row>
    <row r="388" spans="1:2" x14ac:dyDescent="0.25">
      <c r="A388" s="41" t="s">
        <v>1106</v>
      </c>
      <c r="B388" t="s">
        <v>1105</v>
      </c>
    </row>
    <row r="389" spans="1:2" x14ac:dyDescent="0.25">
      <c r="A389" s="41" t="s">
        <v>1108</v>
      </c>
      <c r="B389" t="s">
        <v>1107</v>
      </c>
    </row>
    <row r="390" spans="1:2" x14ac:dyDescent="0.25">
      <c r="A390" s="41" t="s">
        <v>1110</v>
      </c>
      <c r="B390" t="s">
        <v>1109</v>
      </c>
    </row>
    <row r="391" spans="1:2" x14ac:dyDescent="0.25">
      <c r="A391" s="41" t="s">
        <v>1112</v>
      </c>
      <c r="B391" t="s">
        <v>1111</v>
      </c>
    </row>
    <row r="392" spans="1:2" x14ac:dyDescent="0.25">
      <c r="A392" s="41" t="s">
        <v>1114</v>
      </c>
      <c r="B392" t="s">
        <v>1113</v>
      </c>
    </row>
    <row r="393" spans="1:2" x14ac:dyDescent="0.25">
      <c r="A393" s="41" t="s">
        <v>1116</v>
      </c>
      <c r="B393" t="s">
        <v>1115</v>
      </c>
    </row>
    <row r="394" spans="1:2" x14ac:dyDescent="0.25">
      <c r="A394" s="41" t="s">
        <v>1118</v>
      </c>
      <c r="B394" t="s">
        <v>1117</v>
      </c>
    </row>
    <row r="395" spans="1:2" x14ac:dyDescent="0.25">
      <c r="A395" s="41" t="s">
        <v>1120</v>
      </c>
      <c r="B395" t="s">
        <v>1119</v>
      </c>
    </row>
    <row r="396" spans="1:2" x14ac:dyDescent="0.25">
      <c r="A396" s="41" t="s">
        <v>1122</v>
      </c>
      <c r="B396" t="s">
        <v>1121</v>
      </c>
    </row>
    <row r="397" spans="1:2" x14ac:dyDescent="0.25">
      <c r="A397" s="41" t="s">
        <v>1124</v>
      </c>
      <c r="B397" t="s">
        <v>1123</v>
      </c>
    </row>
    <row r="398" spans="1:2" x14ac:dyDescent="0.25">
      <c r="A398" s="41" t="s">
        <v>1126</v>
      </c>
      <c r="B398" t="s">
        <v>1125</v>
      </c>
    </row>
    <row r="399" spans="1:2" x14ac:dyDescent="0.25">
      <c r="A399" s="41" t="s">
        <v>1128</v>
      </c>
      <c r="B399" t="s">
        <v>1127</v>
      </c>
    </row>
    <row r="400" spans="1:2" x14ac:dyDescent="0.25">
      <c r="A400" s="41" t="s">
        <v>1130</v>
      </c>
      <c r="B400" t="s">
        <v>1129</v>
      </c>
    </row>
    <row r="401" spans="1:2" x14ac:dyDescent="0.25">
      <c r="A401" s="41" t="s">
        <v>1132</v>
      </c>
      <c r="B401" t="s">
        <v>1131</v>
      </c>
    </row>
    <row r="402" spans="1:2" x14ac:dyDescent="0.25">
      <c r="A402" s="41" t="s">
        <v>1134</v>
      </c>
      <c r="B402" t="s">
        <v>1133</v>
      </c>
    </row>
    <row r="403" spans="1:2" x14ac:dyDescent="0.25">
      <c r="A403" s="41" t="s">
        <v>1136</v>
      </c>
      <c r="B403" t="s">
        <v>1135</v>
      </c>
    </row>
    <row r="404" spans="1:2" x14ac:dyDescent="0.25">
      <c r="A404" s="41" t="s">
        <v>1138</v>
      </c>
      <c r="B404" t="s">
        <v>1137</v>
      </c>
    </row>
    <row r="405" spans="1:2" x14ac:dyDescent="0.25">
      <c r="A405" s="41" t="s">
        <v>1140</v>
      </c>
      <c r="B405" t="s">
        <v>1139</v>
      </c>
    </row>
    <row r="406" spans="1:2" x14ac:dyDescent="0.25">
      <c r="A406" s="41" t="s">
        <v>1142</v>
      </c>
      <c r="B406" t="s">
        <v>1141</v>
      </c>
    </row>
    <row r="407" spans="1:2" x14ac:dyDescent="0.25">
      <c r="A407" s="41" t="s">
        <v>1144</v>
      </c>
      <c r="B407" t="s">
        <v>1143</v>
      </c>
    </row>
    <row r="408" spans="1:2" x14ac:dyDescent="0.25">
      <c r="A408" s="41" t="s">
        <v>1146</v>
      </c>
      <c r="B408" t="s">
        <v>1145</v>
      </c>
    </row>
    <row r="409" spans="1:2" x14ac:dyDescent="0.25">
      <c r="A409" s="41" t="s">
        <v>1148</v>
      </c>
      <c r="B409" t="s">
        <v>1147</v>
      </c>
    </row>
    <row r="410" spans="1:2" x14ac:dyDescent="0.25">
      <c r="A410" s="41" t="s">
        <v>1150</v>
      </c>
      <c r="B410" t="s">
        <v>1149</v>
      </c>
    </row>
    <row r="411" spans="1:2" x14ac:dyDescent="0.25">
      <c r="A411" s="41" t="s">
        <v>1152</v>
      </c>
      <c r="B411" t="s">
        <v>1151</v>
      </c>
    </row>
    <row r="412" spans="1:2" x14ac:dyDescent="0.25">
      <c r="A412" s="41" t="s">
        <v>1154</v>
      </c>
      <c r="B412" t="s">
        <v>1153</v>
      </c>
    </row>
    <row r="413" spans="1:2" x14ac:dyDescent="0.25">
      <c r="A413" s="41" t="s">
        <v>1156</v>
      </c>
      <c r="B413" t="s">
        <v>1155</v>
      </c>
    </row>
    <row r="414" spans="1:2" x14ac:dyDescent="0.25">
      <c r="A414" s="41" t="s">
        <v>1158</v>
      </c>
      <c r="B414" t="s">
        <v>1157</v>
      </c>
    </row>
    <row r="415" spans="1:2" x14ac:dyDescent="0.25">
      <c r="A415" s="41" t="s">
        <v>1160</v>
      </c>
      <c r="B415" t="s">
        <v>1159</v>
      </c>
    </row>
    <row r="416" spans="1:2" x14ac:dyDescent="0.25">
      <c r="A416" s="41" t="s">
        <v>1162</v>
      </c>
      <c r="B416" t="s">
        <v>1161</v>
      </c>
    </row>
    <row r="417" spans="1:2" x14ac:dyDescent="0.25">
      <c r="A417" s="41" t="s">
        <v>1164</v>
      </c>
      <c r="B417" t="s">
        <v>1163</v>
      </c>
    </row>
    <row r="418" spans="1:2" x14ac:dyDescent="0.25">
      <c r="A418" s="41" t="s">
        <v>1166</v>
      </c>
      <c r="B418" t="s">
        <v>1165</v>
      </c>
    </row>
    <row r="419" spans="1:2" x14ac:dyDescent="0.25">
      <c r="A419" s="41" t="s">
        <v>1168</v>
      </c>
      <c r="B419" t="s">
        <v>1167</v>
      </c>
    </row>
    <row r="420" spans="1:2" x14ac:dyDescent="0.25">
      <c r="A420" s="41" t="s">
        <v>1170</v>
      </c>
      <c r="B420" t="s">
        <v>1169</v>
      </c>
    </row>
    <row r="421" spans="1:2" x14ac:dyDescent="0.25">
      <c r="A421" s="41" t="s">
        <v>1172</v>
      </c>
      <c r="B421" t="s">
        <v>1171</v>
      </c>
    </row>
    <row r="422" spans="1:2" x14ac:dyDescent="0.25">
      <c r="A422" s="41" t="s">
        <v>1174</v>
      </c>
      <c r="B422" t="s">
        <v>1173</v>
      </c>
    </row>
    <row r="423" spans="1:2" x14ac:dyDescent="0.25">
      <c r="A423" s="41" t="s">
        <v>1174</v>
      </c>
      <c r="B423" t="s">
        <v>1175</v>
      </c>
    </row>
    <row r="424" spans="1:2" x14ac:dyDescent="0.25">
      <c r="A424" s="41" t="s">
        <v>1177</v>
      </c>
      <c r="B424" t="s">
        <v>1176</v>
      </c>
    </row>
    <row r="425" spans="1:2" x14ac:dyDescent="0.25">
      <c r="A425" s="41" t="s">
        <v>1179</v>
      </c>
      <c r="B425" t="s">
        <v>1178</v>
      </c>
    </row>
    <row r="426" spans="1:2" x14ac:dyDescent="0.25">
      <c r="A426" s="41" t="s">
        <v>1181</v>
      </c>
      <c r="B426" t="s">
        <v>1180</v>
      </c>
    </row>
    <row r="427" spans="1:2" x14ac:dyDescent="0.25">
      <c r="A427" s="41" t="s">
        <v>1183</v>
      </c>
      <c r="B427" t="s">
        <v>1182</v>
      </c>
    </row>
    <row r="428" spans="1:2" x14ac:dyDescent="0.25">
      <c r="A428" s="41" t="s">
        <v>1185</v>
      </c>
      <c r="B428" t="s">
        <v>1184</v>
      </c>
    </row>
    <row r="429" spans="1:2" x14ac:dyDescent="0.25">
      <c r="A429" s="41" t="s">
        <v>1187</v>
      </c>
      <c r="B429" t="s">
        <v>1186</v>
      </c>
    </row>
    <row r="430" spans="1:2" x14ac:dyDescent="0.25">
      <c r="A430" s="41" t="s">
        <v>1189</v>
      </c>
      <c r="B430" t="s">
        <v>1188</v>
      </c>
    </row>
    <row r="431" spans="1:2" x14ac:dyDescent="0.25">
      <c r="A431" s="41" t="s">
        <v>1191</v>
      </c>
      <c r="B431" t="s">
        <v>1190</v>
      </c>
    </row>
    <row r="432" spans="1:2" x14ac:dyDescent="0.25">
      <c r="A432" s="41" t="s">
        <v>1193</v>
      </c>
      <c r="B432" t="s">
        <v>1192</v>
      </c>
    </row>
    <row r="433" spans="1:2" x14ac:dyDescent="0.25">
      <c r="A433" s="41" t="s">
        <v>1195</v>
      </c>
      <c r="B433" t="s">
        <v>1194</v>
      </c>
    </row>
    <row r="434" spans="1:2" x14ac:dyDescent="0.25">
      <c r="A434" s="41" t="s">
        <v>1197</v>
      </c>
      <c r="B434" t="s">
        <v>1196</v>
      </c>
    </row>
    <row r="435" spans="1:2" x14ac:dyDescent="0.25">
      <c r="A435" s="41" t="s">
        <v>1199</v>
      </c>
      <c r="B435" t="s">
        <v>1198</v>
      </c>
    </row>
    <row r="436" spans="1:2" x14ac:dyDescent="0.25">
      <c r="A436" s="41" t="s">
        <v>1201</v>
      </c>
      <c r="B436" t="s">
        <v>1200</v>
      </c>
    </row>
    <row r="437" spans="1:2" x14ac:dyDescent="0.25">
      <c r="A437" s="41" t="s">
        <v>1203</v>
      </c>
      <c r="B437" t="s">
        <v>1202</v>
      </c>
    </row>
    <row r="438" spans="1:2" x14ac:dyDescent="0.25">
      <c r="A438" s="41" t="s">
        <v>1205</v>
      </c>
      <c r="B438" t="s">
        <v>1204</v>
      </c>
    </row>
    <row r="439" spans="1:2" x14ac:dyDescent="0.25">
      <c r="A439" s="41" t="s">
        <v>1207</v>
      </c>
      <c r="B439" t="s">
        <v>1206</v>
      </c>
    </row>
    <row r="440" spans="1:2" x14ac:dyDescent="0.25">
      <c r="A440" s="41" t="s">
        <v>1209</v>
      </c>
      <c r="B440" t="s">
        <v>1208</v>
      </c>
    </row>
    <row r="441" spans="1:2" x14ac:dyDescent="0.25">
      <c r="A441" s="41" t="s">
        <v>1211</v>
      </c>
      <c r="B441" t="s">
        <v>1210</v>
      </c>
    </row>
    <row r="442" spans="1:2" x14ac:dyDescent="0.25">
      <c r="A442" s="41" t="s">
        <v>1213</v>
      </c>
      <c r="B442" t="s">
        <v>1212</v>
      </c>
    </row>
    <row r="443" spans="1:2" x14ac:dyDescent="0.25">
      <c r="A443" s="41" t="s">
        <v>1215</v>
      </c>
      <c r="B443" t="s">
        <v>1214</v>
      </c>
    </row>
    <row r="444" spans="1:2" x14ac:dyDescent="0.25">
      <c r="A444" s="41" t="s">
        <v>1217</v>
      </c>
      <c r="B444" t="s">
        <v>1216</v>
      </c>
    </row>
    <row r="445" spans="1:2" x14ac:dyDescent="0.25">
      <c r="A445" s="41" t="s">
        <v>1219</v>
      </c>
      <c r="B445" t="s">
        <v>1218</v>
      </c>
    </row>
    <row r="446" spans="1:2" x14ac:dyDescent="0.25">
      <c r="A446" s="41" t="s">
        <v>1221</v>
      </c>
      <c r="B446" t="s">
        <v>1220</v>
      </c>
    </row>
    <row r="447" spans="1:2" x14ac:dyDescent="0.25">
      <c r="A447" s="41" t="s">
        <v>1223</v>
      </c>
      <c r="B447" t="s">
        <v>1222</v>
      </c>
    </row>
    <row r="448" spans="1:2" x14ac:dyDescent="0.25">
      <c r="A448" s="41" t="s">
        <v>1225</v>
      </c>
      <c r="B448" t="s">
        <v>1224</v>
      </c>
    </row>
    <row r="449" spans="1:2" x14ac:dyDescent="0.25">
      <c r="A449" s="41" t="s">
        <v>1227</v>
      </c>
      <c r="B449" t="s">
        <v>1226</v>
      </c>
    </row>
    <row r="450" spans="1:2" x14ac:dyDescent="0.25">
      <c r="A450" s="41" t="s">
        <v>1229</v>
      </c>
      <c r="B450" t="s">
        <v>1228</v>
      </c>
    </row>
    <row r="451" spans="1:2" x14ac:dyDescent="0.25">
      <c r="A451" s="41" t="s">
        <v>1231</v>
      </c>
      <c r="B451" t="s">
        <v>1230</v>
      </c>
    </row>
    <row r="452" spans="1:2" x14ac:dyDescent="0.25">
      <c r="A452" s="41" t="s">
        <v>1233</v>
      </c>
      <c r="B452" t="s">
        <v>1232</v>
      </c>
    </row>
    <row r="453" spans="1:2" x14ac:dyDescent="0.25">
      <c r="A453" s="41" t="s">
        <v>1235</v>
      </c>
      <c r="B453" t="s">
        <v>1234</v>
      </c>
    </row>
    <row r="454" spans="1:2" x14ac:dyDescent="0.25">
      <c r="A454" s="41" t="s">
        <v>1237</v>
      </c>
      <c r="B454" t="s">
        <v>1236</v>
      </c>
    </row>
    <row r="455" spans="1:2" x14ac:dyDescent="0.25">
      <c r="A455" s="41" t="s">
        <v>1239</v>
      </c>
      <c r="B455" t="s">
        <v>1238</v>
      </c>
    </row>
    <row r="456" spans="1:2" x14ac:dyDescent="0.25">
      <c r="A456" s="41" t="s">
        <v>1241</v>
      </c>
      <c r="B456" t="s">
        <v>1240</v>
      </c>
    </row>
    <row r="457" spans="1:2" x14ac:dyDescent="0.25">
      <c r="A457" s="41" t="s">
        <v>1243</v>
      </c>
      <c r="B457" t="s">
        <v>1242</v>
      </c>
    </row>
    <row r="458" spans="1:2" x14ac:dyDescent="0.25">
      <c r="A458" s="41" t="s">
        <v>1245</v>
      </c>
      <c r="B458" t="s">
        <v>1244</v>
      </c>
    </row>
    <row r="459" spans="1:2" x14ac:dyDescent="0.25">
      <c r="A459" s="41" t="s">
        <v>1247</v>
      </c>
      <c r="B459" t="s">
        <v>1246</v>
      </c>
    </row>
    <row r="460" spans="1:2" x14ac:dyDescent="0.25">
      <c r="A460" s="41" t="s">
        <v>1249</v>
      </c>
      <c r="B460" t="s">
        <v>1248</v>
      </c>
    </row>
    <row r="461" spans="1:2" x14ac:dyDescent="0.25">
      <c r="A461" s="41" t="s">
        <v>1251</v>
      </c>
      <c r="B461" t="s">
        <v>1250</v>
      </c>
    </row>
    <row r="462" spans="1:2" x14ac:dyDescent="0.25">
      <c r="A462" s="41" t="s">
        <v>1253</v>
      </c>
      <c r="B462" t="s">
        <v>1252</v>
      </c>
    </row>
    <row r="463" spans="1:2" x14ac:dyDescent="0.25">
      <c r="A463" s="41" t="s">
        <v>1255</v>
      </c>
      <c r="B463" t="s">
        <v>1254</v>
      </c>
    </row>
    <row r="464" spans="1:2" x14ac:dyDescent="0.25">
      <c r="A464" s="41" t="s">
        <v>1257</v>
      </c>
      <c r="B464" t="s">
        <v>1256</v>
      </c>
    </row>
    <row r="465" spans="1:2" x14ac:dyDescent="0.25">
      <c r="A465" s="41" t="s">
        <v>1259</v>
      </c>
      <c r="B465" t="s">
        <v>1258</v>
      </c>
    </row>
    <row r="466" spans="1:2" x14ac:dyDescent="0.25">
      <c r="A466" s="41" t="s">
        <v>1261</v>
      </c>
      <c r="B466" t="s">
        <v>1260</v>
      </c>
    </row>
    <row r="467" spans="1:2" x14ac:dyDescent="0.25">
      <c r="A467" s="41" t="s">
        <v>1263</v>
      </c>
      <c r="B467" t="s">
        <v>1262</v>
      </c>
    </row>
    <row r="468" spans="1:2" x14ac:dyDescent="0.25">
      <c r="A468" s="41" t="s">
        <v>1265</v>
      </c>
      <c r="B468" t="s">
        <v>1264</v>
      </c>
    </row>
    <row r="469" spans="1:2" x14ac:dyDescent="0.25">
      <c r="A469" s="41" t="s">
        <v>1267</v>
      </c>
      <c r="B469" t="s">
        <v>1266</v>
      </c>
    </row>
    <row r="470" spans="1:2" x14ac:dyDescent="0.25">
      <c r="A470" s="41" t="s">
        <v>1269</v>
      </c>
      <c r="B470" t="s">
        <v>1268</v>
      </c>
    </row>
    <row r="471" spans="1:2" x14ac:dyDescent="0.25">
      <c r="A471" s="41" t="s">
        <v>1271</v>
      </c>
      <c r="B471" t="s">
        <v>1270</v>
      </c>
    </row>
    <row r="472" spans="1:2" x14ac:dyDescent="0.25">
      <c r="A472" s="41" t="s">
        <v>1273</v>
      </c>
      <c r="B472" t="s">
        <v>1272</v>
      </c>
    </row>
    <row r="473" spans="1:2" x14ac:dyDescent="0.25">
      <c r="A473" s="41" t="s">
        <v>1275</v>
      </c>
      <c r="B473" t="s">
        <v>1274</v>
      </c>
    </row>
    <row r="474" spans="1:2" x14ac:dyDescent="0.25">
      <c r="A474" s="41" t="s">
        <v>1277</v>
      </c>
      <c r="B474" t="s">
        <v>1276</v>
      </c>
    </row>
    <row r="475" spans="1:2" x14ac:dyDescent="0.25">
      <c r="A475" s="41" t="s">
        <v>1279</v>
      </c>
      <c r="B475" t="s">
        <v>1278</v>
      </c>
    </row>
    <row r="476" spans="1:2" x14ac:dyDescent="0.25">
      <c r="A476" s="41" t="s">
        <v>1277</v>
      </c>
      <c r="B476" t="s">
        <v>360</v>
      </c>
    </row>
    <row r="477" spans="1:2" x14ac:dyDescent="0.25">
      <c r="A477" s="41" t="s">
        <v>1281</v>
      </c>
      <c r="B477" t="s">
        <v>1280</v>
      </c>
    </row>
    <row r="478" spans="1:2" x14ac:dyDescent="0.25">
      <c r="A478" s="41" t="s">
        <v>1283</v>
      </c>
      <c r="B478" t="s">
        <v>1282</v>
      </c>
    </row>
    <row r="479" spans="1:2" x14ac:dyDescent="0.25">
      <c r="A479" s="41" t="s">
        <v>1285</v>
      </c>
      <c r="B479" t="s">
        <v>1284</v>
      </c>
    </row>
    <row r="480" spans="1:2" x14ac:dyDescent="0.25">
      <c r="A480" s="41" t="s">
        <v>1287</v>
      </c>
      <c r="B480" t="s">
        <v>1286</v>
      </c>
    </row>
    <row r="481" spans="1:2" x14ac:dyDescent="0.25">
      <c r="A481" s="41" t="s">
        <v>1289</v>
      </c>
      <c r="B481" t="s">
        <v>1288</v>
      </c>
    </row>
    <row r="482" spans="1:2" x14ac:dyDescent="0.25">
      <c r="A482" s="41" t="s">
        <v>1291</v>
      </c>
      <c r="B482" t="s">
        <v>1290</v>
      </c>
    </row>
    <row r="483" spans="1:2" x14ac:dyDescent="0.25">
      <c r="A483" s="41" t="s">
        <v>1293</v>
      </c>
      <c r="B483" t="s">
        <v>1292</v>
      </c>
    </row>
    <row r="484" spans="1:2" x14ac:dyDescent="0.25">
      <c r="A484" s="41" t="s">
        <v>1295</v>
      </c>
      <c r="B484" t="s">
        <v>1294</v>
      </c>
    </row>
    <row r="485" spans="1:2" x14ac:dyDescent="0.25">
      <c r="A485" s="41" t="s">
        <v>1297</v>
      </c>
      <c r="B485" t="s">
        <v>1296</v>
      </c>
    </row>
    <row r="486" spans="1:2" x14ac:dyDescent="0.25">
      <c r="A486" s="41" t="s">
        <v>1299</v>
      </c>
      <c r="B486" t="s">
        <v>1298</v>
      </c>
    </row>
    <row r="487" spans="1:2" x14ac:dyDescent="0.25">
      <c r="A487" s="41" t="s">
        <v>1301</v>
      </c>
      <c r="B487" t="s">
        <v>1300</v>
      </c>
    </row>
    <row r="488" spans="1:2" x14ac:dyDescent="0.25">
      <c r="A488" s="41" t="s">
        <v>1303</v>
      </c>
      <c r="B488" t="s">
        <v>1302</v>
      </c>
    </row>
    <row r="489" spans="1:2" x14ac:dyDescent="0.25">
      <c r="A489" s="41" t="s">
        <v>1305</v>
      </c>
      <c r="B489" t="s">
        <v>1304</v>
      </c>
    </row>
    <row r="490" spans="1:2" x14ac:dyDescent="0.25">
      <c r="A490" s="41" t="s">
        <v>1307</v>
      </c>
      <c r="B490" t="s">
        <v>1306</v>
      </c>
    </row>
    <row r="491" spans="1:2" x14ac:dyDescent="0.25">
      <c r="A491" s="41" t="s">
        <v>1309</v>
      </c>
      <c r="B491" t="s">
        <v>1308</v>
      </c>
    </row>
    <row r="492" spans="1:2" x14ac:dyDescent="0.25">
      <c r="A492" s="41" t="s">
        <v>1311</v>
      </c>
      <c r="B492" t="s">
        <v>1310</v>
      </c>
    </row>
    <row r="493" spans="1:2" x14ac:dyDescent="0.25">
      <c r="A493" s="41" t="s">
        <v>1313</v>
      </c>
      <c r="B493" t="s">
        <v>1312</v>
      </c>
    </row>
    <row r="494" spans="1:2" x14ac:dyDescent="0.25">
      <c r="A494" s="41" t="s">
        <v>1315</v>
      </c>
      <c r="B494" t="s">
        <v>1314</v>
      </c>
    </row>
    <row r="495" spans="1:2" x14ac:dyDescent="0.25">
      <c r="A495" s="41" t="s">
        <v>1317</v>
      </c>
      <c r="B495" t="s">
        <v>1316</v>
      </c>
    </row>
    <row r="496" spans="1:2" x14ac:dyDescent="0.25">
      <c r="A496" s="41" t="s">
        <v>1319</v>
      </c>
      <c r="B496" t="s">
        <v>1318</v>
      </c>
    </row>
    <row r="497" spans="1:2" x14ac:dyDescent="0.25">
      <c r="A497" s="41" t="s">
        <v>1321</v>
      </c>
      <c r="B497" t="s">
        <v>1320</v>
      </c>
    </row>
    <row r="498" spans="1:2" x14ac:dyDescent="0.25">
      <c r="A498" s="41" t="s">
        <v>1323</v>
      </c>
      <c r="B498" t="s">
        <v>1322</v>
      </c>
    </row>
    <row r="499" spans="1:2" x14ac:dyDescent="0.25">
      <c r="A499" s="41" t="s">
        <v>1325</v>
      </c>
      <c r="B499" t="s">
        <v>1324</v>
      </c>
    </row>
    <row r="500" spans="1:2" x14ac:dyDescent="0.25">
      <c r="A500" s="41" t="s">
        <v>1327</v>
      </c>
      <c r="B500" t="s">
        <v>1326</v>
      </c>
    </row>
    <row r="501" spans="1:2" x14ac:dyDescent="0.25">
      <c r="A501" s="41" t="s">
        <v>1329</v>
      </c>
      <c r="B501" t="s">
        <v>1328</v>
      </c>
    </row>
    <row r="502" spans="1:2" x14ac:dyDescent="0.25">
      <c r="A502" s="41" t="s">
        <v>1331</v>
      </c>
      <c r="B502" t="s">
        <v>1330</v>
      </c>
    </row>
    <row r="503" spans="1:2" x14ac:dyDescent="0.25">
      <c r="A503" s="41" t="s">
        <v>1333</v>
      </c>
      <c r="B503" t="s">
        <v>1332</v>
      </c>
    </row>
    <row r="504" spans="1:2" x14ac:dyDescent="0.25">
      <c r="A504" s="41" t="s">
        <v>1335</v>
      </c>
      <c r="B504" t="s">
        <v>1334</v>
      </c>
    </row>
    <row r="505" spans="1:2" x14ac:dyDescent="0.25">
      <c r="A505" s="41" t="s">
        <v>1337</v>
      </c>
      <c r="B505" t="s">
        <v>1336</v>
      </c>
    </row>
    <row r="506" spans="1:2" x14ac:dyDescent="0.25">
      <c r="A506" s="41" t="s">
        <v>1339</v>
      </c>
      <c r="B506" t="s">
        <v>1338</v>
      </c>
    </row>
    <row r="507" spans="1:2" x14ac:dyDescent="0.25">
      <c r="A507" s="41" t="s">
        <v>1341</v>
      </c>
      <c r="B507" t="s">
        <v>1340</v>
      </c>
    </row>
    <row r="508" spans="1:2" x14ac:dyDescent="0.25">
      <c r="A508" s="41" t="s">
        <v>1343</v>
      </c>
      <c r="B508" t="s">
        <v>1342</v>
      </c>
    </row>
    <row r="509" spans="1:2" x14ac:dyDescent="0.25">
      <c r="A509" s="41" t="s">
        <v>1345</v>
      </c>
      <c r="B509" t="s">
        <v>1344</v>
      </c>
    </row>
    <row r="510" spans="1:2" x14ac:dyDescent="0.25">
      <c r="A510" s="41" t="s">
        <v>1347</v>
      </c>
      <c r="B510" t="s">
        <v>1346</v>
      </c>
    </row>
    <row r="511" spans="1:2" x14ac:dyDescent="0.25">
      <c r="A511" s="41" t="s">
        <v>1349</v>
      </c>
      <c r="B511" t="s">
        <v>1348</v>
      </c>
    </row>
    <row r="512" spans="1:2" x14ac:dyDescent="0.25">
      <c r="A512" s="41" t="s">
        <v>1351</v>
      </c>
      <c r="B512" t="s">
        <v>1350</v>
      </c>
    </row>
    <row r="513" spans="1:2" x14ac:dyDescent="0.25">
      <c r="A513" s="41" t="s">
        <v>1353</v>
      </c>
      <c r="B513" t="s">
        <v>1352</v>
      </c>
    </row>
    <row r="514" spans="1:2" x14ac:dyDescent="0.25">
      <c r="A514" s="41" t="s">
        <v>1355</v>
      </c>
      <c r="B514" t="s">
        <v>1354</v>
      </c>
    </row>
    <row r="515" spans="1:2" x14ac:dyDescent="0.25">
      <c r="A515" s="41" t="s">
        <v>1357</v>
      </c>
      <c r="B515" t="s">
        <v>1356</v>
      </c>
    </row>
    <row r="516" spans="1:2" x14ac:dyDescent="0.25">
      <c r="A516" s="41" t="s">
        <v>1359</v>
      </c>
      <c r="B516" t="s">
        <v>1358</v>
      </c>
    </row>
    <row r="517" spans="1:2" x14ac:dyDescent="0.25">
      <c r="A517" s="41" t="s">
        <v>1361</v>
      </c>
      <c r="B517" t="s">
        <v>1360</v>
      </c>
    </row>
    <row r="518" spans="1:2" x14ac:dyDescent="0.25">
      <c r="A518" s="41" t="s">
        <v>1363</v>
      </c>
      <c r="B518" t="s">
        <v>1362</v>
      </c>
    </row>
    <row r="519" spans="1:2" x14ac:dyDescent="0.25">
      <c r="A519" s="41" t="s">
        <v>1365</v>
      </c>
      <c r="B519" t="s">
        <v>1364</v>
      </c>
    </row>
    <row r="520" spans="1:2" x14ac:dyDescent="0.25">
      <c r="A520" s="41" t="s">
        <v>1367</v>
      </c>
      <c r="B520" t="s">
        <v>1366</v>
      </c>
    </row>
    <row r="521" spans="1:2" x14ac:dyDescent="0.25">
      <c r="A521" s="41" t="s">
        <v>1369</v>
      </c>
      <c r="B521" t="s">
        <v>1368</v>
      </c>
    </row>
    <row r="522" spans="1:2" x14ac:dyDescent="0.25">
      <c r="A522" s="41" t="s">
        <v>1371</v>
      </c>
      <c r="B522" t="s">
        <v>1370</v>
      </c>
    </row>
    <row r="523" spans="1:2" x14ac:dyDescent="0.25">
      <c r="A523" s="41" t="s">
        <v>1373</v>
      </c>
      <c r="B523" t="s">
        <v>1372</v>
      </c>
    </row>
    <row r="524" spans="1:2" x14ac:dyDescent="0.25">
      <c r="A524" s="41" t="s">
        <v>1375</v>
      </c>
      <c r="B524" t="s">
        <v>1374</v>
      </c>
    </row>
    <row r="525" spans="1:2" x14ac:dyDescent="0.25">
      <c r="A525" s="41" t="s">
        <v>1377</v>
      </c>
      <c r="B525" t="s">
        <v>1376</v>
      </c>
    </row>
    <row r="526" spans="1:2" x14ac:dyDescent="0.25">
      <c r="A526" s="41" t="s">
        <v>1379</v>
      </c>
      <c r="B526" t="s">
        <v>1378</v>
      </c>
    </row>
    <row r="527" spans="1:2" x14ac:dyDescent="0.25">
      <c r="A527" s="41" t="s">
        <v>1381</v>
      </c>
      <c r="B527" t="s">
        <v>1380</v>
      </c>
    </row>
    <row r="528" spans="1:2" x14ac:dyDescent="0.25">
      <c r="A528" s="41" t="s">
        <v>1383</v>
      </c>
      <c r="B528" t="s">
        <v>1382</v>
      </c>
    </row>
    <row r="529" spans="1:2" x14ac:dyDescent="0.25">
      <c r="A529" s="41" t="s">
        <v>1385</v>
      </c>
      <c r="B529" t="s">
        <v>1384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536"/>
  <sheetViews>
    <sheetView workbookViewId="0">
      <selection activeCell="D27" sqref="D27"/>
    </sheetView>
  </sheetViews>
  <sheetFormatPr defaultRowHeight="15" x14ac:dyDescent="0.25"/>
  <cols>
    <col min="3" max="3" width="11.42578125" bestFit="1" customWidth="1"/>
    <col min="4" max="4" width="29.85546875" bestFit="1" customWidth="1"/>
    <col min="5" max="5" width="18" bestFit="1" customWidth="1"/>
    <col min="6" max="7" width="9.42578125" customWidth="1"/>
    <col min="8" max="8" width="31.42578125" bestFit="1" customWidth="1"/>
  </cols>
  <sheetData>
    <row r="1" spans="1:11" x14ac:dyDescent="0.25">
      <c r="J1">
        <v>2</v>
      </c>
      <c r="K1">
        <f>J1*2</f>
        <v>4</v>
      </c>
    </row>
    <row r="2" spans="1:11" x14ac:dyDescent="0.25">
      <c r="A2" t="s">
        <v>217</v>
      </c>
      <c r="B2" t="s">
        <v>218</v>
      </c>
      <c r="C2" t="s">
        <v>9</v>
      </c>
      <c r="D2" t="s">
        <v>10</v>
      </c>
      <c r="F2" t="s">
        <v>218</v>
      </c>
      <c r="G2" t="s">
        <v>9</v>
      </c>
      <c r="H2" t="s">
        <v>219</v>
      </c>
      <c r="I2" s="70" t="s">
        <v>229</v>
      </c>
      <c r="J2">
        <v>3</v>
      </c>
      <c r="K2">
        <f>J2/0.75</f>
        <v>4</v>
      </c>
    </row>
    <row r="3" spans="1:11" x14ac:dyDescent="0.25">
      <c r="A3" s="31"/>
      <c r="D3" s="32"/>
      <c r="E3" s="32"/>
      <c r="F3" s="33" t="s">
        <v>220</v>
      </c>
      <c r="G3" s="33" t="s">
        <v>225</v>
      </c>
      <c r="H3" t="s">
        <v>226</v>
      </c>
      <c r="I3" s="70">
        <v>6</v>
      </c>
    </row>
    <row r="4" spans="1:11" x14ac:dyDescent="0.25">
      <c r="A4" s="31"/>
      <c r="D4" s="32"/>
      <c r="E4" s="32"/>
      <c r="F4" s="33" t="s">
        <v>221</v>
      </c>
      <c r="G4" s="33" t="s">
        <v>216</v>
      </c>
      <c r="H4" s="35" t="s">
        <v>227</v>
      </c>
    </row>
    <row r="5" spans="1:11" x14ac:dyDescent="0.25">
      <c r="A5" s="31"/>
      <c r="E5" s="32"/>
      <c r="F5" s="33" t="s">
        <v>222</v>
      </c>
      <c r="G5" s="33" t="s">
        <v>214</v>
      </c>
      <c r="H5" s="32" t="s">
        <v>228</v>
      </c>
    </row>
    <row r="6" spans="1:11" x14ac:dyDescent="0.25">
      <c r="A6" s="31"/>
      <c r="D6" s="32"/>
      <c r="E6" s="32"/>
      <c r="F6" s="33" t="s">
        <v>223</v>
      </c>
      <c r="G6" s="33" t="s">
        <v>215</v>
      </c>
      <c r="H6" s="35" t="s">
        <v>227</v>
      </c>
    </row>
    <row r="7" spans="1:11" x14ac:dyDescent="0.25">
      <c r="A7" t="s">
        <v>362</v>
      </c>
      <c r="B7">
        <v>1</v>
      </c>
      <c r="C7" t="s">
        <v>100</v>
      </c>
      <c r="D7" t="s">
        <v>363</v>
      </c>
      <c r="E7" s="32"/>
      <c r="F7" s="33" t="s">
        <v>224</v>
      </c>
      <c r="G7" s="33" t="s">
        <v>94</v>
      </c>
      <c r="H7" s="35" t="s">
        <v>227</v>
      </c>
    </row>
    <row r="8" spans="1:11" x14ac:dyDescent="0.25">
      <c r="A8" t="s">
        <v>341</v>
      </c>
      <c r="B8">
        <v>1</v>
      </c>
      <c r="C8" t="s">
        <v>100</v>
      </c>
      <c r="D8" t="s">
        <v>364</v>
      </c>
      <c r="E8" s="32"/>
      <c r="F8" s="96">
        <v>6</v>
      </c>
      <c r="G8" s="95" t="s">
        <v>101</v>
      </c>
      <c r="H8" t="s">
        <v>1386</v>
      </c>
    </row>
    <row r="9" spans="1:11" x14ac:dyDescent="0.25">
      <c r="A9" t="s">
        <v>365</v>
      </c>
      <c r="B9">
        <v>1</v>
      </c>
      <c r="C9" t="s">
        <v>100</v>
      </c>
      <c r="D9" t="s">
        <v>366</v>
      </c>
      <c r="E9" s="32"/>
      <c r="F9" s="33"/>
      <c r="G9" s="33"/>
      <c r="H9" s="32"/>
    </row>
    <row r="10" spans="1:11" x14ac:dyDescent="0.25">
      <c r="A10" t="s">
        <v>325</v>
      </c>
      <c r="B10">
        <v>1</v>
      </c>
      <c r="C10" t="s">
        <v>100</v>
      </c>
      <c r="D10" t="s">
        <v>367</v>
      </c>
      <c r="E10" s="32"/>
      <c r="F10" s="42">
        <f>12-I3</f>
        <v>6</v>
      </c>
      <c r="G10" s="43" t="s">
        <v>233</v>
      </c>
      <c r="H10" s="44"/>
    </row>
    <row r="11" spans="1:11" x14ac:dyDescent="0.25">
      <c r="A11" t="s">
        <v>368</v>
      </c>
      <c r="B11">
        <v>1</v>
      </c>
      <c r="C11" t="s">
        <v>100</v>
      </c>
      <c r="D11" t="s">
        <v>369</v>
      </c>
      <c r="E11" s="32"/>
      <c r="F11" s="33"/>
      <c r="G11" s="33"/>
      <c r="H11" s="32"/>
      <c r="I11" s="45"/>
    </row>
    <row r="12" spans="1:11" x14ac:dyDescent="0.25">
      <c r="A12" t="s">
        <v>370</v>
      </c>
      <c r="B12">
        <v>1</v>
      </c>
      <c r="C12" t="s">
        <v>100</v>
      </c>
      <c r="D12" t="s">
        <v>371</v>
      </c>
      <c r="E12" s="32"/>
      <c r="F12" s="33"/>
      <c r="G12" s="33"/>
      <c r="H12" s="32"/>
    </row>
    <row r="13" spans="1:11" x14ac:dyDescent="0.25">
      <c r="A13" t="s">
        <v>372</v>
      </c>
      <c r="B13">
        <v>1</v>
      </c>
      <c r="C13" t="s">
        <v>100</v>
      </c>
      <c r="D13" t="s">
        <v>373</v>
      </c>
      <c r="E13" s="32"/>
      <c r="F13" s="33"/>
      <c r="G13" s="33"/>
      <c r="H13" s="32"/>
    </row>
    <row r="14" spans="1:11" x14ac:dyDescent="0.25">
      <c r="A14" t="s">
        <v>326</v>
      </c>
      <c r="B14">
        <v>1</v>
      </c>
      <c r="C14" t="s">
        <v>100</v>
      </c>
      <c r="D14" t="s">
        <v>374</v>
      </c>
      <c r="E14" s="32"/>
      <c r="F14" s="33"/>
      <c r="G14" s="33"/>
      <c r="H14" s="32"/>
    </row>
    <row r="15" spans="1:11" x14ac:dyDescent="0.25">
      <c r="A15" t="s">
        <v>375</v>
      </c>
      <c r="B15">
        <v>1</v>
      </c>
      <c r="C15" t="s">
        <v>100</v>
      </c>
      <c r="D15" t="s">
        <v>376</v>
      </c>
      <c r="E15" s="32"/>
      <c r="F15" s="33"/>
      <c r="G15" s="33"/>
    </row>
    <row r="16" spans="1:11" x14ac:dyDescent="0.25">
      <c r="A16" t="s">
        <v>377</v>
      </c>
      <c r="B16">
        <v>1</v>
      </c>
      <c r="C16" t="s">
        <v>100</v>
      </c>
      <c r="D16" t="s">
        <v>378</v>
      </c>
      <c r="E16" s="32"/>
      <c r="F16" s="33"/>
      <c r="G16" s="33"/>
      <c r="H16" s="32"/>
    </row>
    <row r="17" spans="1:8" x14ac:dyDescent="0.25">
      <c r="A17" t="s">
        <v>379</v>
      </c>
      <c r="B17">
        <v>1</v>
      </c>
      <c r="C17" t="s">
        <v>100</v>
      </c>
      <c r="D17" t="s">
        <v>380</v>
      </c>
      <c r="E17" s="32"/>
      <c r="F17" s="33"/>
      <c r="H17" s="32"/>
    </row>
    <row r="18" spans="1:8" x14ac:dyDescent="0.25">
      <c r="A18" t="s">
        <v>381</v>
      </c>
      <c r="B18">
        <v>1</v>
      </c>
      <c r="C18" t="s">
        <v>100</v>
      </c>
      <c r="D18" t="s">
        <v>382</v>
      </c>
      <c r="E18" s="32"/>
      <c r="F18" s="33"/>
      <c r="G18" s="33"/>
      <c r="H18" s="32"/>
    </row>
    <row r="19" spans="1:8" x14ac:dyDescent="0.25">
      <c r="A19" t="s">
        <v>383</v>
      </c>
      <c r="B19">
        <v>1</v>
      </c>
      <c r="C19" t="s">
        <v>100</v>
      </c>
      <c r="D19" t="s">
        <v>384</v>
      </c>
      <c r="E19" s="32"/>
      <c r="F19" s="33"/>
      <c r="G19" s="33"/>
      <c r="H19" s="32"/>
    </row>
    <row r="20" spans="1:8" x14ac:dyDescent="0.25">
      <c r="A20" t="s">
        <v>385</v>
      </c>
      <c r="B20">
        <v>1</v>
      </c>
      <c r="C20" t="s">
        <v>100</v>
      </c>
      <c r="D20" t="s">
        <v>386</v>
      </c>
      <c r="E20" s="32"/>
      <c r="F20" s="33"/>
      <c r="G20" s="33"/>
      <c r="H20" s="32"/>
    </row>
    <row r="21" spans="1:8" x14ac:dyDescent="0.25">
      <c r="A21" t="s">
        <v>327</v>
      </c>
      <c r="B21">
        <v>1</v>
      </c>
      <c r="C21" t="s">
        <v>100</v>
      </c>
      <c r="D21" t="s">
        <v>387</v>
      </c>
      <c r="E21" s="32"/>
      <c r="F21" s="33"/>
      <c r="G21" s="33"/>
      <c r="H21" s="32"/>
    </row>
    <row r="22" spans="1:8" x14ac:dyDescent="0.25">
      <c r="A22" t="s">
        <v>328</v>
      </c>
      <c r="B22">
        <v>1</v>
      </c>
      <c r="C22" t="s">
        <v>100</v>
      </c>
      <c r="D22" t="s">
        <v>388</v>
      </c>
      <c r="E22" s="32"/>
      <c r="F22" s="33"/>
      <c r="G22" s="33"/>
      <c r="H22" s="32"/>
    </row>
    <row r="23" spans="1:8" x14ac:dyDescent="0.25">
      <c r="A23" t="s">
        <v>329</v>
      </c>
      <c r="B23">
        <v>1</v>
      </c>
      <c r="C23" t="s">
        <v>100</v>
      </c>
      <c r="D23" t="s">
        <v>389</v>
      </c>
      <c r="E23" s="32"/>
      <c r="F23" s="33"/>
      <c r="G23" s="33"/>
      <c r="H23" s="32"/>
    </row>
    <row r="24" spans="1:8" x14ac:dyDescent="0.25">
      <c r="A24" t="s">
        <v>330</v>
      </c>
      <c r="B24">
        <v>1</v>
      </c>
      <c r="C24" t="s">
        <v>100</v>
      </c>
      <c r="D24" t="s">
        <v>390</v>
      </c>
      <c r="E24" s="32"/>
      <c r="F24" s="33"/>
      <c r="G24" s="33"/>
      <c r="H24" s="32"/>
    </row>
    <row r="25" spans="1:8" x14ac:dyDescent="0.25">
      <c r="A25" t="s">
        <v>331</v>
      </c>
      <c r="B25">
        <v>1</v>
      </c>
      <c r="C25" t="s">
        <v>100</v>
      </c>
      <c r="D25" t="s">
        <v>391</v>
      </c>
      <c r="E25" s="32"/>
      <c r="F25" s="33"/>
      <c r="G25" s="33"/>
      <c r="H25" s="32"/>
    </row>
    <row r="26" spans="1:8" x14ac:dyDescent="0.25">
      <c r="A26" t="s">
        <v>332</v>
      </c>
      <c r="B26">
        <v>1</v>
      </c>
      <c r="C26" t="s">
        <v>100</v>
      </c>
      <c r="D26" t="s">
        <v>392</v>
      </c>
      <c r="E26" s="32"/>
      <c r="F26" s="33"/>
      <c r="G26" s="33"/>
      <c r="H26" s="32"/>
    </row>
    <row r="27" spans="1:8" x14ac:dyDescent="0.25">
      <c r="A27" t="s">
        <v>333</v>
      </c>
      <c r="B27">
        <v>1</v>
      </c>
      <c r="C27" t="s">
        <v>100</v>
      </c>
      <c r="D27" t="s">
        <v>393</v>
      </c>
      <c r="E27" s="32"/>
    </row>
    <row r="28" spans="1:8" x14ac:dyDescent="0.25">
      <c r="A28" t="s">
        <v>334</v>
      </c>
      <c r="B28">
        <v>1</v>
      </c>
      <c r="C28" t="s">
        <v>100</v>
      </c>
      <c r="D28" t="s">
        <v>394</v>
      </c>
    </row>
    <row r="29" spans="1:8" x14ac:dyDescent="0.25">
      <c r="A29" t="s">
        <v>335</v>
      </c>
      <c r="B29">
        <v>1</v>
      </c>
      <c r="C29" t="s">
        <v>100</v>
      </c>
      <c r="D29" t="s">
        <v>395</v>
      </c>
    </row>
    <row r="30" spans="1:8" x14ac:dyDescent="0.25">
      <c r="A30" t="s">
        <v>336</v>
      </c>
      <c r="B30">
        <v>1</v>
      </c>
      <c r="C30" t="s">
        <v>100</v>
      </c>
      <c r="D30" t="s">
        <v>396</v>
      </c>
    </row>
    <row r="31" spans="1:8" x14ac:dyDescent="0.25">
      <c r="A31" t="s">
        <v>397</v>
      </c>
      <c r="B31">
        <v>1</v>
      </c>
      <c r="C31" t="s">
        <v>100</v>
      </c>
      <c r="D31" t="s">
        <v>398</v>
      </c>
    </row>
    <row r="32" spans="1:8" x14ac:dyDescent="0.25">
      <c r="A32" t="s">
        <v>337</v>
      </c>
      <c r="B32">
        <v>1</v>
      </c>
      <c r="C32" t="s">
        <v>100</v>
      </c>
      <c r="D32" t="s">
        <v>399</v>
      </c>
    </row>
    <row r="33" spans="1:8" x14ac:dyDescent="0.25">
      <c r="A33" t="s">
        <v>338</v>
      </c>
      <c r="B33">
        <v>1</v>
      </c>
      <c r="C33" t="s">
        <v>100</v>
      </c>
      <c r="D33" t="s">
        <v>400</v>
      </c>
    </row>
    <row r="34" spans="1:8" x14ac:dyDescent="0.25">
      <c r="A34" t="s">
        <v>401</v>
      </c>
      <c r="B34">
        <v>1</v>
      </c>
      <c r="C34" t="s">
        <v>100</v>
      </c>
      <c r="D34" t="s">
        <v>402</v>
      </c>
    </row>
    <row r="35" spans="1:8" x14ac:dyDescent="0.25">
      <c r="A35" t="s">
        <v>403</v>
      </c>
      <c r="B35">
        <v>1</v>
      </c>
      <c r="C35" t="s">
        <v>100</v>
      </c>
      <c r="D35" t="s">
        <v>404</v>
      </c>
    </row>
    <row r="36" spans="1:8" x14ac:dyDescent="0.25">
      <c r="A36" t="s">
        <v>339</v>
      </c>
      <c r="B36">
        <v>1</v>
      </c>
      <c r="C36" t="s">
        <v>100</v>
      </c>
      <c r="D36" t="s">
        <v>405</v>
      </c>
    </row>
    <row r="37" spans="1:8" x14ac:dyDescent="0.25">
      <c r="A37" t="s">
        <v>406</v>
      </c>
      <c r="B37">
        <v>1</v>
      </c>
      <c r="C37" t="s">
        <v>100</v>
      </c>
      <c r="D37" t="s">
        <v>407</v>
      </c>
    </row>
    <row r="38" spans="1:8" x14ac:dyDescent="0.25">
      <c r="A38" t="s">
        <v>340</v>
      </c>
      <c r="B38">
        <v>1</v>
      </c>
      <c r="C38" t="s">
        <v>100</v>
      </c>
      <c r="D38" t="s">
        <v>408</v>
      </c>
    </row>
    <row r="39" spans="1:8" x14ac:dyDescent="0.25">
      <c r="A39" t="s">
        <v>409</v>
      </c>
      <c r="B39">
        <v>1</v>
      </c>
      <c r="C39" t="s">
        <v>100</v>
      </c>
      <c r="D39" t="s">
        <v>410</v>
      </c>
    </row>
    <row r="40" spans="1:8" x14ac:dyDescent="0.25">
      <c r="A40" t="s">
        <v>342</v>
      </c>
      <c r="B40">
        <v>6</v>
      </c>
      <c r="C40" s="95" t="s">
        <v>101</v>
      </c>
      <c r="D40" t="s">
        <v>411</v>
      </c>
    </row>
    <row r="41" spans="1:8" x14ac:dyDescent="0.25">
      <c r="A41" t="s">
        <v>412</v>
      </c>
      <c r="B41">
        <v>6</v>
      </c>
      <c r="C41" s="95" t="s">
        <v>101</v>
      </c>
      <c r="D41" t="s">
        <v>413</v>
      </c>
    </row>
    <row r="42" spans="1:8" x14ac:dyDescent="0.25">
      <c r="A42" t="s">
        <v>414</v>
      </c>
      <c r="B42">
        <v>6</v>
      </c>
      <c r="C42" s="95" t="s">
        <v>101</v>
      </c>
      <c r="D42" t="s">
        <v>415</v>
      </c>
    </row>
    <row r="43" spans="1:8" x14ac:dyDescent="0.25">
      <c r="A43" t="s">
        <v>416</v>
      </c>
      <c r="B43">
        <v>6</v>
      </c>
      <c r="C43" s="95" t="s">
        <v>101</v>
      </c>
      <c r="D43" t="s">
        <v>417</v>
      </c>
    </row>
    <row r="44" spans="1:8" x14ac:dyDescent="0.25">
      <c r="A44" t="s">
        <v>418</v>
      </c>
      <c r="B44">
        <v>6</v>
      </c>
      <c r="C44" s="95" t="s">
        <v>101</v>
      </c>
      <c r="D44" t="s">
        <v>419</v>
      </c>
      <c r="F44" s="33"/>
      <c r="G44" s="33"/>
      <c r="H44" s="32"/>
    </row>
    <row r="45" spans="1:8" x14ac:dyDescent="0.25">
      <c r="A45" t="s">
        <v>420</v>
      </c>
      <c r="B45">
        <v>6</v>
      </c>
      <c r="C45" s="95" t="s">
        <v>101</v>
      </c>
      <c r="D45" t="s">
        <v>421</v>
      </c>
      <c r="E45" s="32"/>
      <c r="F45" s="33"/>
      <c r="G45" s="33"/>
      <c r="H45" s="32"/>
    </row>
    <row r="46" spans="1:8" x14ac:dyDescent="0.25">
      <c r="A46" t="s">
        <v>422</v>
      </c>
      <c r="B46">
        <v>6</v>
      </c>
      <c r="C46" s="95" t="s">
        <v>101</v>
      </c>
      <c r="D46" t="s">
        <v>423</v>
      </c>
      <c r="E46" s="32"/>
      <c r="F46" s="33"/>
      <c r="G46" s="33"/>
      <c r="H46" s="32"/>
    </row>
    <row r="47" spans="1:8" x14ac:dyDescent="0.25">
      <c r="A47" t="s">
        <v>424</v>
      </c>
      <c r="B47">
        <v>6</v>
      </c>
      <c r="C47" s="95" t="s">
        <v>101</v>
      </c>
      <c r="D47" t="s">
        <v>425</v>
      </c>
      <c r="E47" s="32"/>
      <c r="F47" s="33"/>
      <c r="G47" s="33"/>
      <c r="H47" s="32"/>
    </row>
    <row r="48" spans="1:8" x14ac:dyDescent="0.25">
      <c r="A48" t="s">
        <v>426</v>
      </c>
      <c r="B48">
        <v>6</v>
      </c>
      <c r="C48" s="95" t="s">
        <v>101</v>
      </c>
      <c r="D48" t="s">
        <v>427</v>
      </c>
      <c r="E48" s="32"/>
      <c r="F48" s="33"/>
      <c r="G48" s="33"/>
    </row>
    <row r="49" spans="1:8" x14ac:dyDescent="0.25">
      <c r="A49" t="s">
        <v>428</v>
      </c>
      <c r="B49">
        <v>6</v>
      </c>
      <c r="C49" s="95" t="s">
        <v>101</v>
      </c>
      <c r="D49" t="s">
        <v>429</v>
      </c>
      <c r="E49" s="32"/>
      <c r="F49" s="33"/>
      <c r="G49" s="33"/>
      <c r="H49" s="32"/>
    </row>
    <row r="50" spans="1:8" x14ac:dyDescent="0.25">
      <c r="A50" t="s">
        <v>430</v>
      </c>
      <c r="B50">
        <v>6</v>
      </c>
      <c r="C50" s="95" t="s">
        <v>101</v>
      </c>
      <c r="D50" t="s">
        <v>431</v>
      </c>
      <c r="E50" s="32"/>
      <c r="F50" s="33"/>
      <c r="G50" s="33"/>
      <c r="H50" s="32"/>
    </row>
    <row r="51" spans="1:8" x14ac:dyDescent="0.25">
      <c r="A51" t="s">
        <v>361</v>
      </c>
      <c r="B51">
        <v>6</v>
      </c>
      <c r="C51" s="95" t="s">
        <v>101</v>
      </c>
      <c r="D51" t="s">
        <v>432</v>
      </c>
      <c r="E51" s="32"/>
      <c r="F51" s="33"/>
      <c r="G51" s="33"/>
    </row>
    <row r="52" spans="1:8" x14ac:dyDescent="0.25">
      <c r="A52" t="s">
        <v>433</v>
      </c>
      <c r="B52">
        <v>6</v>
      </c>
      <c r="C52" s="95" t="s">
        <v>101</v>
      </c>
      <c r="D52" t="s">
        <v>434</v>
      </c>
      <c r="E52" s="32"/>
      <c r="F52" s="33"/>
      <c r="G52" s="33"/>
      <c r="H52" s="32"/>
    </row>
    <row r="53" spans="1:8" x14ac:dyDescent="0.25">
      <c r="A53" t="s">
        <v>435</v>
      </c>
      <c r="B53">
        <v>6</v>
      </c>
      <c r="C53" s="95" t="s">
        <v>101</v>
      </c>
      <c r="D53" t="s">
        <v>436</v>
      </c>
      <c r="E53" s="32"/>
      <c r="F53" s="33"/>
      <c r="G53" s="33"/>
      <c r="H53" s="32"/>
    </row>
    <row r="54" spans="1:8" x14ac:dyDescent="0.25">
      <c r="A54" t="s">
        <v>437</v>
      </c>
      <c r="B54">
        <v>6</v>
      </c>
      <c r="C54" s="95" t="s">
        <v>101</v>
      </c>
      <c r="D54" t="s">
        <v>438</v>
      </c>
      <c r="E54" s="32"/>
      <c r="F54" s="33"/>
      <c r="G54" s="33"/>
      <c r="H54" s="32"/>
    </row>
    <row r="55" spans="1:8" x14ac:dyDescent="0.25">
      <c r="A55" t="s">
        <v>439</v>
      </c>
      <c r="B55">
        <v>6</v>
      </c>
      <c r="C55" s="95" t="s">
        <v>101</v>
      </c>
      <c r="D55" t="s">
        <v>440</v>
      </c>
      <c r="E55" s="32"/>
      <c r="F55" s="33"/>
      <c r="G55" s="33"/>
      <c r="H55" s="32"/>
    </row>
    <row r="56" spans="1:8" x14ac:dyDescent="0.25">
      <c r="A56" t="s">
        <v>441</v>
      </c>
      <c r="B56">
        <v>6</v>
      </c>
      <c r="C56" s="95" t="s">
        <v>101</v>
      </c>
      <c r="D56" t="s">
        <v>442</v>
      </c>
      <c r="E56" s="32"/>
      <c r="F56" s="33"/>
      <c r="G56" s="33"/>
      <c r="H56" s="32"/>
    </row>
    <row r="57" spans="1:8" x14ac:dyDescent="0.25">
      <c r="A57" t="s">
        <v>443</v>
      </c>
      <c r="B57">
        <v>6</v>
      </c>
      <c r="C57" s="95" t="s">
        <v>101</v>
      </c>
      <c r="D57" t="s">
        <v>444</v>
      </c>
      <c r="E57" s="32"/>
      <c r="F57" s="33"/>
      <c r="G57" s="33"/>
    </row>
    <row r="58" spans="1:8" x14ac:dyDescent="0.25">
      <c r="A58" t="s">
        <v>445</v>
      </c>
      <c r="B58">
        <v>6</v>
      </c>
      <c r="C58" s="95" t="s">
        <v>101</v>
      </c>
      <c r="D58" t="s">
        <v>446</v>
      </c>
      <c r="E58" s="32"/>
      <c r="F58" s="33"/>
      <c r="G58" s="33"/>
      <c r="H58" s="32"/>
    </row>
    <row r="59" spans="1:8" x14ac:dyDescent="0.25">
      <c r="A59" t="s">
        <v>447</v>
      </c>
      <c r="B59">
        <v>6</v>
      </c>
      <c r="C59" s="95" t="s">
        <v>101</v>
      </c>
      <c r="D59" t="s">
        <v>448</v>
      </c>
      <c r="E59" s="32"/>
      <c r="F59" s="33"/>
      <c r="G59" s="33"/>
    </row>
    <row r="60" spans="1:8" x14ac:dyDescent="0.25">
      <c r="A60" t="s">
        <v>449</v>
      </c>
      <c r="B60">
        <v>6</v>
      </c>
      <c r="C60" s="95" t="s">
        <v>101</v>
      </c>
      <c r="D60" t="s">
        <v>450</v>
      </c>
      <c r="E60" s="32"/>
      <c r="F60" s="33"/>
      <c r="G60" s="33"/>
      <c r="H60" s="32"/>
    </row>
    <row r="61" spans="1:8" x14ac:dyDescent="0.25">
      <c r="A61" t="s">
        <v>451</v>
      </c>
      <c r="B61">
        <v>6</v>
      </c>
      <c r="C61" s="95" t="s">
        <v>101</v>
      </c>
      <c r="D61" t="s">
        <v>452</v>
      </c>
      <c r="E61" s="32"/>
      <c r="F61" s="33"/>
      <c r="G61" s="33"/>
    </row>
    <row r="62" spans="1:8" x14ac:dyDescent="0.25">
      <c r="A62" t="s">
        <v>453</v>
      </c>
      <c r="B62">
        <v>6</v>
      </c>
      <c r="C62" s="95" t="s">
        <v>101</v>
      </c>
      <c r="D62" t="s">
        <v>454</v>
      </c>
      <c r="E62" s="32"/>
      <c r="F62" s="33"/>
      <c r="G62" s="33"/>
    </row>
    <row r="63" spans="1:8" x14ac:dyDescent="0.25">
      <c r="A63" t="s">
        <v>455</v>
      </c>
      <c r="B63">
        <v>6</v>
      </c>
      <c r="C63" s="95" t="s">
        <v>101</v>
      </c>
      <c r="D63" t="s">
        <v>456</v>
      </c>
      <c r="E63" s="32"/>
      <c r="F63" s="33"/>
      <c r="G63" s="33"/>
      <c r="H63" s="32"/>
    </row>
    <row r="64" spans="1:8" x14ac:dyDescent="0.25">
      <c r="A64" t="s">
        <v>457</v>
      </c>
      <c r="B64">
        <v>6</v>
      </c>
      <c r="C64" s="95" t="s">
        <v>101</v>
      </c>
      <c r="D64" t="s">
        <v>458</v>
      </c>
      <c r="E64" s="32"/>
      <c r="F64" s="33"/>
      <c r="G64" s="33"/>
      <c r="H64" s="32"/>
    </row>
    <row r="65" spans="1:8" x14ac:dyDescent="0.25">
      <c r="A65" t="s">
        <v>459</v>
      </c>
      <c r="B65">
        <v>6</v>
      </c>
      <c r="C65" s="95" t="s">
        <v>101</v>
      </c>
      <c r="D65" t="s">
        <v>460</v>
      </c>
      <c r="E65" s="32"/>
      <c r="F65" s="33"/>
      <c r="G65" s="33"/>
    </row>
    <row r="66" spans="1:8" x14ac:dyDescent="0.25">
      <c r="A66" t="s">
        <v>461</v>
      </c>
      <c r="B66">
        <v>6</v>
      </c>
      <c r="C66" s="95" t="s">
        <v>101</v>
      </c>
      <c r="D66" t="s">
        <v>462</v>
      </c>
      <c r="E66" s="32"/>
      <c r="F66" s="33"/>
      <c r="G66" s="33"/>
      <c r="H66" s="32"/>
    </row>
    <row r="67" spans="1:8" x14ac:dyDescent="0.25">
      <c r="A67" t="s">
        <v>463</v>
      </c>
      <c r="B67">
        <v>6</v>
      </c>
      <c r="C67" s="95" t="s">
        <v>101</v>
      </c>
      <c r="D67" t="s">
        <v>464</v>
      </c>
      <c r="E67" s="32"/>
      <c r="F67" s="33"/>
      <c r="G67" s="33"/>
      <c r="H67" s="32"/>
    </row>
    <row r="68" spans="1:8" x14ac:dyDescent="0.25">
      <c r="A68" t="s">
        <v>465</v>
      </c>
      <c r="B68">
        <v>6</v>
      </c>
      <c r="C68" s="95" t="s">
        <v>101</v>
      </c>
      <c r="D68" t="s">
        <v>466</v>
      </c>
      <c r="E68" s="32"/>
      <c r="F68" s="33"/>
      <c r="G68" s="33"/>
    </row>
    <row r="69" spans="1:8" x14ac:dyDescent="0.25">
      <c r="A69" t="s">
        <v>467</v>
      </c>
      <c r="B69">
        <v>6</v>
      </c>
      <c r="C69" s="95" t="s">
        <v>101</v>
      </c>
      <c r="D69" t="s">
        <v>468</v>
      </c>
      <c r="E69" s="32"/>
      <c r="F69" s="33"/>
      <c r="G69" s="33"/>
    </row>
    <row r="70" spans="1:8" x14ac:dyDescent="0.25">
      <c r="A70" t="s">
        <v>469</v>
      </c>
      <c r="B70">
        <v>6</v>
      </c>
      <c r="C70" s="95" t="s">
        <v>101</v>
      </c>
      <c r="D70" t="s">
        <v>470</v>
      </c>
      <c r="E70" s="32"/>
      <c r="F70" s="33"/>
      <c r="G70" s="33"/>
    </row>
    <row r="71" spans="1:8" x14ac:dyDescent="0.25">
      <c r="A71" t="s">
        <v>471</v>
      </c>
      <c r="B71">
        <v>6</v>
      </c>
      <c r="C71" s="95" t="s">
        <v>101</v>
      </c>
      <c r="D71" t="s">
        <v>472</v>
      </c>
      <c r="E71" s="32"/>
      <c r="F71" s="33"/>
      <c r="G71" s="33"/>
    </row>
    <row r="72" spans="1:8" x14ac:dyDescent="0.25">
      <c r="A72" t="s">
        <v>473</v>
      </c>
      <c r="B72">
        <v>6</v>
      </c>
      <c r="C72" s="95" t="s">
        <v>101</v>
      </c>
      <c r="D72" t="s">
        <v>474</v>
      </c>
      <c r="E72" s="32"/>
      <c r="F72" s="33"/>
      <c r="G72" s="33"/>
    </row>
    <row r="73" spans="1:8" x14ac:dyDescent="0.25">
      <c r="A73" t="s">
        <v>475</v>
      </c>
      <c r="B73">
        <v>6</v>
      </c>
      <c r="C73" s="95" t="s">
        <v>101</v>
      </c>
      <c r="D73" t="s">
        <v>476</v>
      </c>
      <c r="E73" s="32"/>
      <c r="F73" s="33"/>
      <c r="G73" s="33"/>
    </row>
    <row r="74" spans="1:8" x14ac:dyDescent="0.25">
      <c r="A74" t="s">
        <v>344</v>
      </c>
      <c r="B74">
        <v>6</v>
      </c>
      <c r="C74" s="95" t="s">
        <v>101</v>
      </c>
      <c r="D74" t="s">
        <v>477</v>
      </c>
      <c r="E74" s="32"/>
      <c r="F74" s="33"/>
      <c r="G74" s="33"/>
    </row>
    <row r="75" spans="1:8" x14ac:dyDescent="0.25">
      <c r="A75" t="s">
        <v>345</v>
      </c>
      <c r="B75">
        <v>6</v>
      </c>
      <c r="C75" s="95" t="s">
        <v>101</v>
      </c>
      <c r="D75" t="s">
        <v>478</v>
      </c>
      <c r="E75" s="32"/>
      <c r="F75" s="33"/>
      <c r="G75" s="33"/>
    </row>
    <row r="76" spans="1:8" x14ac:dyDescent="0.25">
      <c r="A76" t="s">
        <v>346</v>
      </c>
      <c r="B76">
        <v>6</v>
      </c>
      <c r="C76" s="95" t="s">
        <v>101</v>
      </c>
      <c r="D76" t="s">
        <v>479</v>
      </c>
      <c r="E76" s="32"/>
      <c r="F76" s="33"/>
      <c r="G76" s="33"/>
    </row>
    <row r="77" spans="1:8" x14ac:dyDescent="0.25">
      <c r="A77" t="s">
        <v>480</v>
      </c>
      <c r="B77">
        <v>6</v>
      </c>
      <c r="C77" s="95" t="s">
        <v>101</v>
      </c>
      <c r="D77" t="s">
        <v>481</v>
      </c>
      <c r="E77" s="32"/>
      <c r="F77" s="33"/>
      <c r="G77" s="33"/>
    </row>
    <row r="78" spans="1:8" x14ac:dyDescent="0.25">
      <c r="A78" t="s">
        <v>347</v>
      </c>
      <c r="B78">
        <v>6</v>
      </c>
      <c r="C78" s="95" t="s">
        <v>101</v>
      </c>
      <c r="D78" t="s">
        <v>482</v>
      </c>
      <c r="E78" s="32"/>
    </row>
    <row r="79" spans="1:8" x14ac:dyDescent="0.25">
      <c r="A79" t="s">
        <v>348</v>
      </c>
      <c r="B79">
        <v>6</v>
      </c>
      <c r="C79" t="s">
        <v>101</v>
      </c>
      <c r="D79" t="s">
        <v>483</v>
      </c>
    </row>
    <row r="80" spans="1:8" x14ac:dyDescent="0.25">
      <c r="A80" t="s">
        <v>349</v>
      </c>
      <c r="B80">
        <v>6</v>
      </c>
      <c r="C80" t="s">
        <v>101</v>
      </c>
      <c r="D80" t="s">
        <v>484</v>
      </c>
    </row>
    <row r="81" spans="1:8" x14ac:dyDescent="0.25">
      <c r="A81" t="s">
        <v>485</v>
      </c>
      <c r="B81">
        <v>6</v>
      </c>
      <c r="C81" t="s">
        <v>101</v>
      </c>
      <c r="D81" t="s">
        <v>486</v>
      </c>
    </row>
    <row r="82" spans="1:8" x14ac:dyDescent="0.25">
      <c r="A82" t="s">
        <v>487</v>
      </c>
      <c r="B82">
        <v>6</v>
      </c>
      <c r="C82" t="s">
        <v>101</v>
      </c>
      <c r="D82" t="s">
        <v>488</v>
      </c>
    </row>
    <row r="83" spans="1:8" x14ac:dyDescent="0.25">
      <c r="A83" t="s">
        <v>489</v>
      </c>
      <c r="B83">
        <v>6</v>
      </c>
      <c r="C83" t="s">
        <v>101</v>
      </c>
      <c r="D83" t="s">
        <v>490</v>
      </c>
    </row>
    <row r="84" spans="1:8" x14ac:dyDescent="0.25">
      <c r="A84" t="s">
        <v>491</v>
      </c>
      <c r="B84">
        <v>6</v>
      </c>
      <c r="C84" t="s">
        <v>101</v>
      </c>
      <c r="D84" t="s">
        <v>492</v>
      </c>
    </row>
    <row r="85" spans="1:8" x14ac:dyDescent="0.25">
      <c r="A85" t="s">
        <v>493</v>
      </c>
      <c r="B85">
        <v>6</v>
      </c>
      <c r="C85" t="s">
        <v>101</v>
      </c>
      <c r="D85" t="s">
        <v>494</v>
      </c>
    </row>
    <row r="86" spans="1:8" x14ac:dyDescent="0.25">
      <c r="A86" t="s">
        <v>495</v>
      </c>
      <c r="B86">
        <v>6</v>
      </c>
      <c r="C86" t="s">
        <v>101</v>
      </c>
      <c r="D86" t="s">
        <v>496</v>
      </c>
    </row>
    <row r="87" spans="1:8" x14ac:dyDescent="0.25">
      <c r="A87" t="s">
        <v>497</v>
      </c>
      <c r="B87">
        <v>6</v>
      </c>
      <c r="C87" t="s">
        <v>101</v>
      </c>
      <c r="D87" t="s">
        <v>498</v>
      </c>
    </row>
    <row r="88" spans="1:8" x14ac:dyDescent="0.25">
      <c r="A88" t="s">
        <v>499</v>
      </c>
      <c r="B88">
        <v>6</v>
      </c>
      <c r="C88" t="s">
        <v>101</v>
      </c>
      <c r="D88" t="s">
        <v>500</v>
      </c>
    </row>
    <row r="89" spans="1:8" x14ac:dyDescent="0.25">
      <c r="A89" t="s">
        <v>501</v>
      </c>
      <c r="B89">
        <v>6</v>
      </c>
      <c r="C89" t="s">
        <v>101</v>
      </c>
      <c r="D89" t="s">
        <v>502</v>
      </c>
    </row>
    <row r="90" spans="1:8" x14ac:dyDescent="0.25">
      <c r="A90" t="s">
        <v>503</v>
      </c>
      <c r="B90">
        <v>6</v>
      </c>
      <c r="C90" t="s">
        <v>101</v>
      </c>
      <c r="D90" t="s">
        <v>504</v>
      </c>
    </row>
    <row r="91" spans="1:8" x14ac:dyDescent="0.25">
      <c r="A91" t="s">
        <v>350</v>
      </c>
      <c r="B91">
        <v>6</v>
      </c>
      <c r="C91" t="s">
        <v>101</v>
      </c>
      <c r="D91" t="s">
        <v>505</v>
      </c>
    </row>
    <row r="92" spans="1:8" x14ac:dyDescent="0.25">
      <c r="A92" t="s">
        <v>506</v>
      </c>
      <c r="B92">
        <v>6</v>
      </c>
      <c r="C92" t="s">
        <v>101</v>
      </c>
      <c r="D92" t="s">
        <v>507</v>
      </c>
    </row>
    <row r="93" spans="1:8" x14ac:dyDescent="0.25">
      <c r="A93" t="s">
        <v>508</v>
      </c>
      <c r="B93">
        <v>6</v>
      </c>
      <c r="C93" t="s">
        <v>101</v>
      </c>
      <c r="D93" t="s">
        <v>509</v>
      </c>
      <c r="F93" s="33"/>
      <c r="G93" s="33"/>
      <c r="H93" s="32"/>
    </row>
    <row r="94" spans="1:8" x14ac:dyDescent="0.25">
      <c r="A94" t="s">
        <v>510</v>
      </c>
      <c r="B94">
        <v>6</v>
      </c>
      <c r="C94" t="s">
        <v>101</v>
      </c>
      <c r="D94" t="s">
        <v>511</v>
      </c>
      <c r="E94" s="32"/>
      <c r="F94" s="33"/>
      <c r="G94" s="33"/>
      <c r="H94" s="32"/>
    </row>
    <row r="95" spans="1:8" x14ac:dyDescent="0.25">
      <c r="A95" t="s">
        <v>512</v>
      </c>
      <c r="B95">
        <v>6</v>
      </c>
      <c r="C95" t="s">
        <v>101</v>
      </c>
      <c r="D95" t="s">
        <v>513</v>
      </c>
      <c r="E95" s="32"/>
      <c r="F95" s="33"/>
      <c r="G95" s="33"/>
      <c r="H95" s="32"/>
    </row>
    <row r="96" spans="1:8" x14ac:dyDescent="0.25">
      <c r="A96" t="s">
        <v>514</v>
      </c>
      <c r="B96">
        <v>6</v>
      </c>
      <c r="C96" t="s">
        <v>101</v>
      </c>
      <c r="D96" t="s">
        <v>515</v>
      </c>
      <c r="E96" s="32"/>
      <c r="F96" s="33"/>
      <c r="G96" s="33"/>
    </row>
    <row r="97" spans="1:8" x14ac:dyDescent="0.25">
      <c r="A97" t="s">
        <v>516</v>
      </c>
      <c r="B97">
        <v>6</v>
      </c>
      <c r="C97" t="s">
        <v>101</v>
      </c>
      <c r="D97" t="s">
        <v>517</v>
      </c>
      <c r="E97" s="32"/>
      <c r="F97" s="33"/>
      <c r="G97" s="33"/>
    </row>
    <row r="98" spans="1:8" x14ac:dyDescent="0.25">
      <c r="A98" t="s">
        <v>518</v>
      </c>
      <c r="B98">
        <v>6</v>
      </c>
      <c r="C98" t="s">
        <v>101</v>
      </c>
      <c r="D98" t="s">
        <v>519</v>
      </c>
      <c r="E98" s="32"/>
      <c r="F98" s="33"/>
      <c r="G98" s="33"/>
      <c r="H98" s="32"/>
    </row>
    <row r="99" spans="1:8" x14ac:dyDescent="0.25">
      <c r="A99" t="s">
        <v>520</v>
      </c>
      <c r="B99">
        <v>6</v>
      </c>
      <c r="C99" t="s">
        <v>101</v>
      </c>
      <c r="D99" t="s">
        <v>521</v>
      </c>
      <c r="E99" s="32"/>
      <c r="F99" s="33"/>
      <c r="G99" s="33"/>
      <c r="H99" s="32"/>
    </row>
    <row r="100" spans="1:8" x14ac:dyDescent="0.25">
      <c r="A100" t="s">
        <v>522</v>
      </c>
      <c r="B100">
        <v>6</v>
      </c>
      <c r="C100" t="s">
        <v>101</v>
      </c>
      <c r="D100" t="s">
        <v>523</v>
      </c>
      <c r="E100" s="32"/>
      <c r="F100" s="33"/>
      <c r="G100" s="33"/>
      <c r="H100" s="32"/>
    </row>
    <row r="101" spans="1:8" x14ac:dyDescent="0.25">
      <c r="A101" t="s">
        <v>524</v>
      </c>
      <c r="B101">
        <v>6</v>
      </c>
      <c r="C101" t="s">
        <v>101</v>
      </c>
      <c r="D101" t="s">
        <v>525</v>
      </c>
      <c r="E101" s="32"/>
      <c r="F101" s="33"/>
      <c r="G101" s="33"/>
      <c r="H101" s="32"/>
    </row>
    <row r="102" spans="1:8" x14ac:dyDescent="0.25">
      <c r="A102" t="s">
        <v>526</v>
      </c>
      <c r="B102">
        <v>6</v>
      </c>
      <c r="C102" t="s">
        <v>101</v>
      </c>
      <c r="D102" t="s">
        <v>527</v>
      </c>
      <c r="E102" s="32"/>
      <c r="F102" s="33"/>
      <c r="G102" s="33"/>
      <c r="H102" s="32"/>
    </row>
    <row r="103" spans="1:8" x14ac:dyDescent="0.25">
      <c r="A103" t="s">
        <v>528</v>
      </c>
      <c r="B103">
        <v>6</v>
      </c>
      <c r="C103" t="s">
        <v>101</v>
      </c>
      <c r="D103" t="s">
        <v>529</v>
      </c>
      <c r="E103" s="32"/>
      <c r="F103" s="33"/>
      <c r="G103" s="33"/>
    </row>
    <row r="104" spans="1:8" x14ac:dyDescent="0.25">
      <c r="A104" t="s">
        <v>530</v>
      </c>
      <c r="B104">
        <v>6</v>
      </c>
      <c r="C104" t="s">
        <v>101</v>
      </c>
      <c r="D104" t="s">
        <v>531</v>
      </c>
      <c r="E104" s="32"/>
      <c r="F104" s="33"/>
      <c r="G104" s="33"/>
    </row>
    <row r="105" spans="1:8" x14ac:dyDescent="0.25">
      <c r="A105" t="s">
        <v>532</v>
      </c>
      <c r="B105">
        <v>6</v>
      </c>
      <c r="C105" t="s">
        <v>101</v>
      </c>
      <c r="D105" t="s">
        <v>533</v>
      </c>
      <c r="E105" s="32"/>
      <c r="F105" s="33"/>
      <c r="G105" s="33"/>
    </row>
    <row r="106" spans="1:8" x14ac:dyDescent="0.25">
      <c r="A106" t="s">
        <v>534</v>
      </c>
      <c r="B106">
        <v>6</v>
      </c>
      <c r="C106" t="s">
        <v>101</v>
      </c>
      <c r="D106" t="s">
        <v>535</v>
      </c>
      <c r="E106" s="32"/>
      <c r="F106" s="33"/>
      <c r="G106" s="33"/>
      <c r="H106" s="32"/>
    </row>
    <row r="107" spans="1:8" x14ac:dyDescent="0.25">
      <c r="A107" t="s">
        <v>536</v>
      </c>
      <c r="B107">
        <v>6</v>
      </c>
      <c r="C107" t="s">
        <v>101</v>
      </c>
      <c r="D107" t="s">
        <v>537</v>
      </c>
      <c r="E107" s="32"/>
      <c r="F107" s="33"/>
      <c r="G107" s="33"/>
    </row>
    <row r="108" spans="1:8" x14ac:dyDescent="0.25">
      <c r="A108" t="s">
        <v>538</v>
      </c>
      <c r="B108">
        <v>6</v>
      </c>
      <c r="C108" t="s">
        <v>101</v>
      </c>
      <c r="D108" t="s">
        <v>539</v>
      </c>
      <c r="E108" s="32"/>
      <c r="F108" s="33"/>
      <c r="G108" s="33"/>
    </row>
    <row r="109" spans="1:8" x14ac:dyDescent="0.25">
      <c r="A109" t="s">
        <v>540</v>
      </c>
      <c r="B109">
        <v>6</v>
      </c>
      <c r="C109" t="s">
        <v>101</v>
      </c>
      <c r="D109" t="s">
        <v>541</v>
      </c>
      <c r="E109" s="32"/>
      <c r="F109" s="33"/>
      <c r="G109" s="33"/>
    </row>
    <row r="110" spans="1:8" x14ac:dyDescent="0.25">
      <c r="A110" t="s">
        <v>542</v>
      </c>
      <c r="B110">
        <v>6</v>
      </c>
      <c r="C110" t="s">
        <v>101</v>
      </c>
      <c r="D110" t="s">
        <v>543</v>
      </c>
      <c r="E110" s="32"/>
      <c r="F110" s="33"/>
      <c r="G110" s="33"/>
      <c r="H110" s="32"/>
    </row>
    <row r="111" spans="1:8" x14ac:dyDescent="0.25">
      <c r="A111" t="s">
        <v>544</v>
      </c>
      <c r="B111">
        <v>6</v>
      </c>
      <c r="C111" t="s">
        <v>101</v>
      </c>
      <c r="D111" t="s">
        <v>545</v>
      </c>
      <c r="E111" s="32"/>
      <c r="F111" s="33"/>
      <c r="G111" s="33"/>
      <c r="H111" s="32"/>
    </row>
    <row r="112" spans="1:8" x14ac:dyDescent="0.25">
      <c r="A112" t="s">
        <v>546</v>
      </c>
      <c r="B112">
        <v>6</v>
      </c>
      <c r="C112" t="s">
        <v>101</v>
      </c>
      <c r="D112" t="s">
        <v>547</v>
      </c>
      <c r="E112" s="34"/>
    </row>
    <row r="113" spans="1:4" x14ac:dyDescent="0.25">
      <c r="A113" t="s">
        <v>548</v>
      </c>
      <c r="B113">
        <v>6</v>
      </c>
      <c r="C113" t="s">
        <v>101</v>
      </c>
      <c r="D113" t="s">
        <v>549</v>
      </c>
    </row>
    <row r="114" spans="1:4" x14ac:dyDescent="0.25">
      <c r="A114" t="s">
        <v>550</v>
      </c>
      <c r="B114">
        <v>6</v>
      </c>
      <c r="C114" t="s">
        <v>101</v>
      </c>
      <c r="D114" t="s">
        <v>551</v>
      </c>
    </row>
    <row r="115" spans="1:4" x14ac:dyDescent="0.25">
      <c r="A115" t="s">
        <v>552</v>
      </c>
      <c r="B115">
        <v>6</v>
      </c>
      <c r="C115" t="s">
        <v>101</v>
      </c>
      <c r="D115" t="s">
        <v>553</v>
      </c>
    </row>
    <row r="116" spans="1:4" x14ac:dyDescent="0.25">
      <c r="A116" t="s">
        <v>554</v>
      </c>
      <c r="B116">
        <v>6</v>
      </c>
      <c r="C116" t="s">
        <v>101</v>
      </c>
      <c r="D116" t="s">
        <v>555</v>
      </c>
    </row>
    <row r="117" spans="1:4" x14ac:dyDescent="0.25">
      <c r="A117" t="s">
        <v>556</v>
      </c>
      <c r="B117">
        <v>6</v>
      </c>
      <c r="C117" t="s">
        <v>101</v>
      </c>
      <c r="D117" t="s">
        <v>557</v>
      </c>
    </row>
    <row r="118" spans="1:4" x14ac:dyDescent="0.25">
      <c r="A118" t="s">
        <v>558</v>
      </c>
      <c r="B118">
        <v>6</v>
      </c>
      <c r="C118" t="s">
        <v>101</v>
      </c>
      <c r="D118" t="s">
        <v>559</v>
      </c>
    </row>
    <row r="119" spans="1:4" x14ac:dyDescent="0.25">
      <c r="A119" t="s">
        <v>560</v>
      </c>
      <c r="B119">
        <v>6</v>
      </c>
      <c r="C119" t="s">
        <v>101</v>
      </c>
      <c r="D119" t="s">
        <v>561</v>
      </c>
    </row>
    <row r="120" spans="1:4" x14ac:dyDescent="0.25">
      <c r="A120" t="s">
        <v>562</v>
      </c>
      <c r="B120">
        <v>6</v>
      </c>
      <c r="C120" t="s">
        <v>101</v>
      </c>
      <c r="D120" t="s">
        <v>563</v>
      </c>
    </row>
    <row r="121" spans="1:4" x14ac:dyDescent="0.25">
      <c r="A121" t="s">
        <v>564</v>
      </c>
      <c r="B121">
        <v>6</v>
      </c>
      <c r="C121" t="s">
        <v>101</v>
      </c>
      <c r="D121" t="s">
        <v>565</v>
      </c>
    </row>
    <row r="122" spans="1:4" x14ac:dyDescent="0.25">
      <c r="A122" t="s">
        <v>566</v>
      </c>
      <c r="B122">
        <v>6</v>
      </c>
      <c r="C122" t="s">
        <v>101</v>
      </c>
      <c r="D122" t="s">
        <v>567</v>
      </c>
    </row>
    <row r="123" spans="1:4" x14ac:dyDescent="0.25">
      <c r="A123" t="s">
        <v>568</v>
      </c>
      <c r="B123">
        <v>6</v>
      </c>
      <c r="C123" t="s">
        <v>101</v>
      </c>
      <c r="D123" t="s">
        <v>569</v>
      </c>
    </row>
    <row r="124" spans="1:4" x14ac:dyDescent="0.25">
      <c r="A124" t="s">
        <v>570</v>
      </c>
      <c r="B124">
        <v>6</v>
      </c>
      <c r="C124" t="s">
        <v>101</v>
      </c>
      <c r="D124" t="s">
        <v>571</v>
      </c>
    </row>
    <row r="125" spans="1:4" x14ac:dyDescent="0.25">
      <c r="A125" t="s">
        <v>572</v>
      </c>
      <c r="B125">
        <v>6</v>
      </c>
      <c r="C125" t="s">
        <v>101</v>
      </c>
      <c r="D125" t="s">
        <v>573</v>
      </c>
    </row>
    <row r="126" spans="1:4" x14ac:dyDescent="0.25">
      <c r="A126" t="s">
        <v>574</v>
      </c>
      <c r="B126">
        <v>6</v>
      </c>
      <c r="C126" t="s">
        <v>101</v>
      </c>
      <c r="D126" t="s">
        <v>575</v>
      </c>
    </row>
    <row r="127" spans="1:4" x14ac:dyDescent="0.25">
      <c r="A127" t="s">
        <v>576</v>
      </c>
      <c r="B127">
        <v>6</v>
      </c>
      <c r="C127" t="s">
        <v>101</v>
      </c>
      <c r="D127" t="s">
        <v>577</v>
      </c>
    </row>
    <row r="128" spans="1:4" x14ac:dyDescent="0.25">
      <c r="A128" t="s">
        <v>578</v>
      </c>
      <c r="B128">
        <v>6</v>
      </c>
      <c r="C128" t="s">
        <v>101</v>
      </c>
      <c r="D128" t="s">
        <v>579</v>
      </c>
    </row>
    <row r="129" spans="1:4" x14ac:dyDescent="0.25">
      <c r="A129" t="s">
        <v>580</v>
      </c>
      <c r="B129">
        <v>6</v>
      </c>
      <c r="C129" t="s">
        <v>101</v>
      </c>
      <c r="D129" t="s">
        <v>581</v>
      </c>
    </row>
    <row r="130" spans="1:4" x14ac:dyDescent="0.25">
      <c r="A130" t="s">
        <v>582</v>
      </c>
      <c r="B130">
        <v>6</v>
      </c>
      <c r="C130" t="s">
        <v>101</v>
      </c>
      <c r="D130" t="s">
        <v>583</v>
      </c>
    </row>
    <row r="131" spans="1:4" x14ac:dyDescent="0.25">
      <c r="A131" t="s">
        <v>584</v>
      </c>
      <c r="B131">
        <v>6</v>
      </c>
      <c r="C131" t="s">
        <v>101</v>
      </c>
      <c r="D131" t="s">
        <v>585</v>
      </c>
    </row>
    <row r="132" spans="1:4" x14ac:dyDescent="0.25">
      <c r="A132" t="s">
        <v>586</v>
      </c>
      <c r="B132">
        <v>6</v>
      </c>
      <c r="C132" t="s">
        <v>101</v>
      </c>
      <c r="D132" t="s">
        <v>587</v>
      </c>
    </row>
    <row r="133" spans="1:4" x14ac:dyDescent="0.25">
      <c r="A133" t="s">
        <v>588</v>
      </c>
      <c r="B133">
        <v>6</v>
      </c>
      <c r="C133" t="s">
        <v>101</v>
      </c>
      <c r="D133" t="s">
        <v>589</v>
      </c>
    </row>
    <row r="134" spans="1:4" x14ac:dyDescent="0.25">
      <c r="A134" t="s">
        <v>590</v>
      </c>
      <c r="B134">
        <v>6</v>
      </c>
      <c r="C134" t="s">
        <v>101</v>
      </c>
      <c r="D134" t="s">
        <v>591</v>
      </c>
    </row>
    <row r="135" spans="1:4" x14ac:dyDescent="0.25">
      <c r="A135" t="s">
        <v>592</v>
      </c>
      <c r="B135">
        <v>6</v>
      </c>
      <c r="C135" t="s">
        <v>101</v>
      </c>
      <c r="D135" t="s">
        <v>593</v>
      </c>
    </row>
    <row r="136" spans="1:4" x14ac:dyDescent="0.25">
      <c r="A136" t="s">
        <v>594</v>
      </c>
      <c r="B136">
        <v>6</v>
      </c>
      <c r="C136" t="s">
        <v>101</v>
      </c>
      <c r="D136" t="s">
        <v>595</v>
      </c>
    </row>
    <row r="137" spans="1:4" x14ac:dyDescent="0.25">
      <c r="A137" t="s">
        <v>596</v>
      </c>
      <c r="B137">
        <v>6</v>
      </c>
      <c r="C137" t="s">
        <v>101</v>
      </c>
      <c r="D137" t="s">
        <v>597</v>
      </c>
    </row>
    <row r="138" spans="1:4" x14ac:dyDescent="0.25">
      <c r="A138" t="s">
        <v>598</v>
      </c>
      <c r="B138">
        <v>6</v>
      </c>
      <c r="C138" t="s">
        <v>101</v>
      </c>
      <c r="D138" t="s">
        <v>599</v>
      </c>
    </row>
    <row r="139" spans="1:4" x14ac:dyDescent="0.25">
      <c r="A139" t="s">
        <v>600</v>
      </c>
      <c r="B139">
        <v>6</v>
      </c>
      <c r="C139" t="s">
        <v>101</v>
      </c>
      <c r="D139" t="s">
        <v>601</v>
      </c>
    </row>
    <row r="140" spans="1:4" x14ac:dyDescent="0.25">
      <c r="A140" t="s">
        <v>602</v>
      </c>
      <c r="B140">
        <v>6</v>
      </c>
      <c r="C140" t="s">
        <v>101</v>
      </c>
      <c r="D140" t="s">
        <v>603</v>
      </c>
    </row>
    <row r="141" spans="1:4" x14ac:dyDescent="0.25">
      <c r="A141" t="s">
        <v>604</v>
      </c>
      <c r="B141">
        <v>6</v>
      </c>
      <c r="C141" t="s">
        <v>101</v>
      </c>
      <c r="D141" t="s">
        <v>605</v>
      </c>
    </row>
    <row r="142" spans="1:4" x14ac:dyDescent="0.25">
      <c r="A142" t="s">
        <v>606</v>
      </c>
      <c r="B142">
        <v>6</v>
      </c>
      <c r="C142" t="s">
        <v>101</v>
      </c>
      <c r="D142" t="s">
        <v>607</v>
      </c>
    </row>
    <row r="143" spans="1:4" x14ac:dyDescent="0.25">
      <c r="A143" t="s">
        <v>608</v>
      </c>
      <c r="B143">
        <v>6</v>
      </c>
      <c r="C143" t="s">
        <v>101</v>
      </c>
      <c r="D143" t="s">
        <v>609</v>
      </c>
    </row>
    <row r="144" spans="1:4" x14ac:dyDescent="0.25">
      <c r="A144" t="s">
        <v>610</v>
      </c>
      <c r="B144">
        <v>6</v>
      </c>
      <c r="C144" t="s">
        <v>101</v>
      </c>
      <c r="D144" t="s">
        <v>611</v>
      </c>
    </row>
    <row r="145" spans="1:8" x14ac:dyDescent="0.25">
      <c r="A145" t="s">
        <v>612</v>
      </c>
      <c r="B145">
        <v>6</v>
      </c>
      <c r="C145" t="s">
        <v>101</v>
      </c>
      <c r="D145" t="s">
        <v>613</v>
      </c>
      <c r="F145" s="33"/>
      <c r="G145" s="33"/>
    </row>
    <row r="146" spans="1:8" x14ac:dyDescent="0.25">
      <c r="A146" t="s">
        <v>614</v>
      </c>
      <c r="B146">
        <v>6</v>
      </c>
      <c r="C146" t="s">
        <v>101</v>
      </c>
      <c r="D146" t="s">
        <v>615</v>
      </c>
      <c r="E146" s="32"/>
      <c r="F146" s="33"/>
      <c r="G146" s="33"/>
    </row>
    <row r="147" spans="1:8" x14ac:dyDescent="0.25">
      <c r="A147" t="s">
        <v>616</v>
      </c>
      <c r="B147">
        <v>6</v>
      </c>
      <c r="C147" t="s">
        <v>101</v>
      </c>
      <c r="D147" t="s">
        <v>617</v>
      </c>
      <c r="E147" s="32"/>
      <c r="F147" s="33"/>
      <c r="G147" s="33"/>
    </row>
    <row r="148" spans="1:8" x14ac:dyDescent="0.25">
      <c r="A148" t="s">
        <v>618</v>
      </c>
      <c r="B148">
        <v>6</v>
      </c>
      <c r="C148" t="s">
        <v>101</v>
      </c>
      <c r="D148" t="s">
        <v>619</v>
      </c>
      <c r="E148" s="32"/>
      <c r="F148" s="33"/>
      <c r="G148" s="33"/>
    </row>
    <row r="149" spans="1:8" x14ac:dyDescent="0.25">
      <c r="A149" t="s">
        <v>620</v>
      </c>
      <c r="B149">
        <v>6</v>
      </c>
      <c r="C149" t="s">
        <v>101</v>
      </c>
      <c r="D149" t="s">
        <v>621</v>
      </c>
      <c r="E149" s="32"/>
      <c r="F149" s="33"/>
      <c r="G149" s="33"/>
    </row>
    <row r="150" spans="1:8" x14ac:dyDescent="0.25">
      <c r="A150" t="s">
        <v>622</v>
      </c>
      <c r="B150">
        <v>6</v>
      </c>
      <c r="C150" t="s">
        <v>101</v>
      </c>
      <c r="D150" t="s">
        <v>623</v>
      </c>
      <c r="E150" s="32"/>
      <c r="F150" s="33"/>
      <c r="G150" s="33"/>
    </row>
    <row r="151" spans="1:8" x14ac:dyDescent="0.25">
      <c r="A151" t="s">
        <v>624</v>
      </c>
      <c r="B151">
        <v>6</v>
      </c>
      <c r="C151" t="s">
        <v>101</v>
      </c>
      <c r="D151" t="s">
        <v>625</v>
      </c>
      <c r="E151" s="32"/>
      <c r="F151" s="33"/>
      <c r="G151" s="33"/>
    </row>
    <row r="152" spans="1:8" x14ac:dyDescent="0.25">
      <c r="A152" t="s">
        <v>626</v>
      </c>
      <c r="B152">
        <v>6</v>
      </c>
      <c r="C152" t="s">
        <v>101</v>
      </c>
      <c r="D152" t="s">
        <v>627</v>
      </c>
      <c r="E152" s="32"/>
      <c r="F152" s="33"/>
      <c r="G152" s="33"/>
    </row>
    <row r="153" spans="1:8" x14ac:dyDescent="0.25">
      <c r="A153" t="s">
        <v>628</v>
      </c>
      <c r="B153">
        <v>6</v>
      </c>
      <c r="C153" t="s">
        <v>101</v>
      </c>
      <c r="D153" t="s">
        <v>629</v>
      </c>
      <c r="E153" s="32"/>
      <c r="F153" s="33"/>
      <c r="G153" s="33"/>
    </row>
    <row r="154" spans="1:8" x14ac:dyDescent="0.25">
      <c r="A154" t="s">
        <v>630</v>
      </c>
      <c r="B154">
        <v>6</v>
      </c>
      <c r="C154" t="s">
        <v>101</v>
      </c>
      <c r="D154" t="s">
        <v>631</v>
      </c>
      <c r="E154" s="32"/>
      <c r="F154" s="33"/>
      <c r="G154" s="33"/>
    </row>
    <row r="155" spans="1:8" x14ac:dyDescent="0.25">
      <c r="A155" t="s">
        <v>632</v>
      </c>
      <c r="B155">
        <v>6</v>
      </c>
      <c r="C155" t="s">
        <v>101</v>
      </c>
      <c r="D155" t="s">
        <v>633</v>
      </c>
      <c r="E155" s="32"/>
      <c r="F155" s="33"/>
      <c r="G155" s="33"/>
      <c r="H155" s="32"/>
    </row>
    <row r="156" spans="1:8" x14ac:dyDescent="0.25">
      <c r="A156" t="s">
        <v>634</v>
      </c>
      <c r="B156">
        <v>6</v>
      </c>
      <c r="C156" t="s">
        <v>101</v>
      </c>
      <c r="D156" t="s">
        <v>635</v>
      </c>
      <c r="E156" s="32"/>
      <c r="F156" s="33"/>
      <c r="G156" s="33"/>
    </row>
    <row r="157" spans="1:8" x14ac:dyDescent="0.25">
      <c r="A157" t="s">
        <v>636</v>
      </c>
      <c r="B157">
        <v>6</v>
      </c>
      <c r="C157" t="s">
        <v>101</v>
      </c>
      <c r="D157" t="s">
        <v>637</v>
      </c>
      <c r="E157" s="32"/>
      <c r="F157" s="33"/>
      <c r="G157" s="33"/>
    </row>
    <row r="158" spans="1:8" x14ac:dyDescent="0.25">
      <c r="A158" t="s">
        <v>638</v>
      </c>
      <c r="B158">
        <v>6</v>
      </c>
      <c r="C158" t="s">
        <v>101</v>
      </c>
      <c r="D158" t="s">
        <v>639</v>
      </c>
      <c r="E158" s="32"/>
      <c r="F158" s="33"/>
      <c r="G158" s="33"/>
    </row>
    <row r="159" spans="1:8" x14ac:dyDescent="0.25">
      <c r="A159" t="s">
        <v>640</v>
      </c>
      <c r="B159">
        <v>6</v>
      </c>
      <c r="C159" t="s">
        <v>101</v>
      </c>
      <c r="D159" t="s">
        <v>641</v>
      </c>
      <c r="E159" s="32"/>
      <c r="F159" s="33"/>
      <c r="G159" s="33"/>
    </row>
    <row r="160" spans="1:8" x14ac:dyDescent="0.25">
      <c r="A160" t="s">
        <v>642</v>
      </c>
      <c r="B160">
        <v>6</v>
      </c>
      <c r="C160" t="s">
        <v>101</v>
      </c>
      <c r="D160" t="s">
        <v>643</v>
      </c>
      <c r="E160" s="32"/>
      <c r="F160" s="33"/>
      <c r="G160" s="33"/>
    </row>
    <row r="161" spans="1:7" x14ac:dyDescent="0.25">
      <c r="A161" t="s">
        <v>644</v>
      </c>
      <c r="B161">
        <v>6</v>
      </c>
      <c r="C161" t="s">
        <v>101</v>
      </c>
      <c r="D161" t="s">
        <v>645</v>
      </c>
      <c r="E161" s="32"/>
      <c r="F161" s="33"/>
      <c r="G161" s="33"/>
    </row>
    <row r="162" spans="1:7" x14ac:dyDescent="0.25">
      <c r="A162" t="s">
        <v>646</v>
      </c>
      <c r="B162">
        <v>6</v>
      </c>
      <c r="C162" t="s">
        <v>101</v>
      </c>
      <c r="D162" t="s">
        <v>647</v>
      </c>
      <c r="E162" s="32"/>
      <c r="F162" s="33"/>
      <c r="G162" s="33"/>
    </row>
    <row r="163" spans="1:7" x14ac:dyDescent="0.25">
      <c r="A163" t="s">
        <v>648</v>
      </c>
      <c r="B163">
        <v>6</v>
      </c>
      <c r="C163" t="s">
        <v>101</v>
      </c>
      <c r="D163" t="s">
        <v>649</v>
      </c>
      <c r="E163" s="32"/>
      <c r="F163" s="33"/>
      <c r="G163" s="33"/>
    </row>
    <row r="164" spans="1:7" x14ac:dyDescent="0.25">
      <c r="A164" t="s">
        <v>650</v>
      </c>
      <c r="B164">
        <v>6</v>
      </c>
      <c r="C164" t="s">
        <v>101</v>
      </c>
      <c r="D164" t="s">
        <v>651</v>
      </c>
      <c r="E164" s="32"/>
      <c r="F164" s="33"/>
      <c r="G164" s="33"/>
    </row>
    <row r="165" spans="1:7" x14ac:dyDescent="0.25">
      <c r="A165" t="s">
        <v>652</v>
      </c>
      <c r="B165">
        <v>6</v>
      </c>
      <c r="C165" t="s">
        <v>101</v>
      </c>
      <c r="D165" t="s">
        <v>653</v>
      </c>
      <c r="E165" s="32"/>
      <c r="F165" s="33"/>
      <c r="G165" s="33"/>
    </row>
    <row r="166" spans="1:7" x14ac:dyDescent="0.25">
      <c r="A166" t="s">
        <v>654</v>
      </c>
      <c r="B166">
        <v>6</v>
      </c>
      <c r="C166" t="s">
        <v>101</v>
      </c>
      <c r="D166" t="s">
        <v>655</v>
      </c>
      <c r="E166" s="32"/>
      <c r="F166" s="33"/>
      <c r="G166" s="33"/>
    </row>
    <row r="167" spans="1:7" x14ac:dyDescent="0.25">
      <c r="A167" t="s">
        <v>656</v>
      </c>
      <c r="B167">
        <v>6</v>
      </c>
      <c r="C167" t="s">
        <v>101</v>
      </c>
      <c r="D167" t="s">
        <v>657</v>
      </c>
      <c r="E167" s="32"/>
      <c r="F167" s="33"/>
      <c r="G167" s="33"/>
    </row>
    <row r="168" spans="1:7" x14ac:dyDescent="0.25">
      <c r="A168" t="s">
        <v>658</v>
      </c>
      <c r="B168">
        <v>6</v>
      </c>
      <c r="C168" t="s">
        <v>101</v>
      </c>
      <c r="D168" t="s">
        <v>659</v>
      </c>
      <c r="E168" s="32"/>
      <c r="F168" s="33"/>
      <c r="G168" s="33"/>
    </row>
    <row r="169" spans="1:7" x14ac:dyDescent="0.25">
      <c r="A169" t="s">
        <v>660</v>
      </c>
      <c r="B169">
        <v>6</v>
      </c>
      <c r="C169" t="s">
        <v>101</v>
      </c>
      <c r="D169" t="s">
        <v>661</v>
      </c>
      <c r="E169" s="32"/>
      <c r="F169" s="33"/>
      <c r="G169" s="33"/>
    </row>
    <row r="170" spans="1:7" x14ac:dyDescent="0.25">
      <c r="A170" t="s">
        <v>662</v>
      </c>
      <c r="B170">
        <v>6</v>
      </c>
      <c r="C170" t="s">
        <v>101</v>
      </c>
      <c r="D170" t="s">
        <v>663</v>
      </c>
      <c r="E170" s="32"/>
      <c r="F170" s="33"/>
      <c r="G170" s="33"/>
    </row>
    <row r="171" spans="1:7" x14ac:dyDescent="0.25">
      <c r="A171" t="s">
        <v>664</v>
      </c>
      <c r="B171">
        <v>6</v>
      </c>
      <c r="C171" t="s">
        <v>101</v>
      </c>
      <c r="D171" t="s">
        <v>665</v>
      </c>
      <c r="E171" s="32"/>
      <c r="F171" s="33"/>
      <c r="G171" s="33"/>
    </row>
    <row r="172" spans="1:7" x14ac:dyDescent="0.25">
      <c r="A172" t="s">
        <v>666</v>
      </c>
      <c r="B172">
        <v>6</v>
      </c>
      <c r="C172" t="s">
        <v>101</v>
      </c>
      <c r="D172" t="s">
        <v>667</v>
      </c>
      <c r="E172" s="32"/>
      <c r="F172" s="33"/>
      <c r="G172" s="33"/>
    </row>
    <row r="173" spans="1:7" x14ac:dyDescent="0.25">
      <c r="A173" t="s">
        <v>668</v>
      </c>
      <c r="B173">
        <v>6</v>
      </c>
      <c r="C173" t="s">
        <v>101</v>
      </c>
      <c r="D173" t="s">
        <v>669</v>
      </c>
      <c r="E173" s="32"/>
      <c r="F173" s="33"/>
      <c r="G173" s="33"/>
    </row>
    <row r="174" spans="1:7" x14ac:dyDescent="0.25">
      <c r="A174" t="s">
        <v>670</v>
      </c>
      <c r="B174">
        <v>6</v>
      </c>
      <c r="C174" t="s">
        <v>101</v>
      </c>
      <c r="D174" t="s">
        <v>671</v>
      </c>
      <c r="E174" s="32"/>
      <c r="F174" s="33"/>
      <c r="G174" s="33"/>
    </row>
    <row r="175" spans="1:7" x14ac:dyDescent="0.25">
      <c r="A175" t="s">
        <v>672</v>
      </c>
      <c r="B175">
        <v>6</v>
      </c>
      <c r="C175" t="s">
        <v>101</v>
      </c>
      <c r="D175" t="s">
        <v>673</v>
      </c>
      <c r="E175" s="32"/>
      <c r="F175" s="33"/>
      <c r="G175" s="33"/>
    </row>
    <row r="176" spans="1:7" x14ac:dyDescent="0.25">
      <c r="A176" t="s">
        <v>674</v>
      </c>
      <c r="B176">
        <v>6</v>
      </c>
      <c r="C176" t="s">
        <v>101</v>
      </c>
      <c r="D176" t="s">
        <v>675</v>
      </c>
      <c r="E176" s="32"/>
      <c r="F176" s="33"/>
      <c r="G176" s="33"/>
    </row>
    <row r="177" spans="1:8" x14ac:dyDescent="0.25">
      <c r="A177" t="s">
        <v>676</v>
      </c>
      <c r="B177">
        <v>6</v>
      </c>
      <c r="C177" t="s">
        <v>101</v>
      </c>
      <c r="D177" t="s">
        <v>677</v>
      </c>
      <c r="E177" s="32"/>
      <c r="F177" s="33"/>
      <c r="G177" s="33"/>
    </row>
    <row r="178" spans="1:8" x14ac:dyDescent="0.25">
      <c r="A178" t="s">
        <v>678</v>
      </c>
      <c r="B178">
        <v>6</v>
      </c>
      <c r="C178" t="s">
        <v>101</v>
      </c>
      <c r="D178" t="s">
        <v>679</v>
      </c>
      <c r="E178" s="32"/>
      <c r="F178" s="33"/>
      <c r="G178" s="33"/>
    </row>
    <row r="179" spans="1:8" x14ac:dyDescent="0.25">
      <c r="A179" t="s">
        <v>680</v>
      </c>
      <c r="B179">
        <v>6</v>
      </c>
      <c r="C179" t="s">
        <v>101</v>
      </c>
      <c r="D179" t="s">
        <v>681</v>
      </c>
      <c r="E179" s="32"/>
      <c r="F179" s="33"/>
      <c r="G179" s="33"/>
    </row>
    <row r="180" spans="1:8" x14ac:dyDescent="0.25">
      <c r="A180" t="s">
        <v>682</v>
      </c>
      <c r="B180">
        <v>6</v>
      </c>
      <c r="C180" t="s">
        <v>101</v>
      </c>
      <c r="D180" t="s">
        <v>683</v>
      </c>
      <c r="E180" s="32"/>
      <c r="F180" s="33"/>
      <c r="G180" s="33"/>
    </row>
    <row r="181" spans="1:8" x14ac:dyDescent="0.25">
      <c r="A181" t="s">
        <v>684</v>
      </c>
      <c r="B181">
        <v>6</v>
      </c>
      <c r="C181" t="s">
        <v>101</v>
      </c>
      <c r="D181" t="s">
        <v>685</v>
      </c>
      <c r="E181" s="32"/>
      <c r="F181" s="33"/>
      <c r="G181" s="33"/>
      <c r="H181" s="32"/>
    </row>
    <row r="182" spans="1:8" x14ac:dyDescent="0.25">
      <c r="A182" t="s">
        <v>686</v>
      </c>
      <c r="B182">
        <v>6</v>
      </c>
      <c r="C182" t="s">
        <v>101</v>
      </c>
      <c r="D182" t="s">
        <v>687</v>
      </c>
      <c r="E182" s="32"/>
      <c r="F182" s="33"/>
      <c r="G182" s="33"/>
    </row>
    <row r="183" spans="1:8" x14ac:dyDescent="0.25">
      <c r="A183" t="s">
        <v>688</v>
      </c>
      <c r="B183">
        <v>6</v>
      </c>
      <c r="C183" t="s">
        <v>101</v>
      </c>
      <c r="D183" t="s">
        <v>689</v>
      </c>
      <c r="E183" s="32"/>
      <c r="F183" s="33"/>
      <c r="G183" s="33"/>
    </row>
    <row r="184" spans="1:8" x14ac:dyDescent="0.25">
      <c r="A184" t="s">
        <v>690</v>
      </c>
      <c r="B184">
        <v>6</v>
      </c>
      <c r="C184" t="s">
        <v>101</v>
      </c>
      <c r="D184" t="s">
        <v>691</v>
      </c>
      <c r="E184" s="32"/>
      <c r="F184" s="33"/>
      <c r="G184" s="33"/>
    </row>
    <row r="185" spans="1:8" x14ac:dyDescent="0.25">
      <c r="A185" t="s">
        <v>692</v>
      </c>
      <c r="B185">
        <v>6</v>
      </c>
      <c r="C185" t="s">
        <v>101</v>
      </c>
      <c r="D185" t="s">
        <v>693</v>
      </c>
      <c r="E185" s="32"/>
      <c r="F185" s="33"/>
      <c r="G185" s="33"/>
    </row>
    <row r="186" spans="1:8" x14ac:dyDescent="0.25">
      <c r="A186" t="s">
        <v>694</v>
      </c>
      <c r="B186">
        <v>6</v>
      </c>
      <c r="C186" t="s">
        <v>101</v>
      </c>
      <c r="D186" t="s">
        <v>695</v>
      </c>
      <c r="E186" s="32"/>
      <c r="F186" s="33"/>
      <c r="G186" s="33"/>
    </row>
    <row r="187" spans="1:8" x14ac:dyDescent="0.25">
      <c r="A187" t="s">
        <v>351</v>
      </c>
      <c r="B187">
        <v>6</v>
      </c>
      <c r="C187" t="s">
        <v>101</v>
      </c>
      <c r="D187" t="s">
        <v>696</v>
      </c>
      <c r="E187" s="32"/>
      <c r="F187" s="33"/>
      <c r="G187" s="33"/>
      <c r="H187" s="32"/>
    </row>
    <row r="188" spans="1:8" x14ac:dyDescent="0.25">
      <c r="A188" t="s">
        <v>697</v>
      </c>
      <c r="B188">
        <v>6</v>
      </c>
      <c r="C188" t="s">
        <v>101</v>
      </c>
      <c r="D188" t="s">
        <v>698</v>
      </c>
      <c r="E188" s="32"/>
      <c r="F188" s="33"/>
      <c r="G188" s="33"/>
    </row>
    <row r="189" spans="1:8" x14ac:dyDescent="0.25">
      <c r="A189" t="s">
        <v>699</v>
      </c>
      <c r="B189">
        <v>6</v>
      </c>
      <c r="C189" t="s">
        <v>101</v>
      </c>
      <c r="D189" t="s">
        <v>700</v>
      </c>
      <c r="E189" s="32"/>
      <c r="F189" s="33"/>
      <c r="G189" s="33"/>
    </row>
    <row r="190" spans="1:8" x14ac:dyDescent="0.25">
      <c r="A190" t="s">
        <v>701</v>
      </c>
      <c r="B190">
        <v>6</v>
      </c>
      <c r="C190" t="s">
        <v>101</v>
      </c>
      <c r="D190" t="s">
        <v>702</v>
      </c>
      <c r="E190" s="32"/>
      <c r="F190" s="33"/>
      <c r="G190" s="33"/>
    </row>
    <row r="191" spans="1:8" x14ac:dyDescent="0.25">
      <c r="A191" t="s">
        <v>703</v>
      </c>
      <c r="B191">
        <v>6</v>
      </c>
      <c r="C191" t="s">
        <v>101</v>
      </c>
      <c r="D191" t="s">
        <v>704</v>
      </c>
      <c r="E191" s="32"/>
      <c r="F191" s="33"/>
      <c r="G191" s="33"/>
    </row>
    <row r="192" spans="1:8" x14ac:dyDescent="0.25">
      <c r="A192" t="s">
        <v>705</v>
      </c>
      <c r="B192">
        <v>6</v>
      </c>
      <c r="C192" t="s">
        <v>101</v>
      </c>
      <c r="D192" t="s">
        <v>706</v>
      </c>
      <c r="E192" s="32"/>
      <c r="F192" s="33"/>
      <c r="G192" s="33"/>
    </row>
    <row r="193" spans="1:8" x14ac:dyDescent="0.25">
      <c r="A193" t="s">
        <v>707</v>
      </c>
      <c r="B193">
        <v>6</v>
      </c>
      <c r="C193" t="s">
        <v>101</v>
      </c>
      <c r="D193" t="s">
        <v>708</v>
      </c>
      <c r="E193" s="32"/>
      <c r="F193" s="33"/>
      <c r="G193" s="33"/>
    </row>
    <row r="194" spans="1:8" x14ac:dyDescent="0.25">
      <c r="A194" t="s">
        <v>709</v>
      </c>
      <c r="B194">
        <v>6</v>
      </c>
      <c r="C194" t="s">
        <v>101</v>
      </c>
      <c r="D194" t="s">
        <v>710</v>
      </c>
      <c r="E194" s="32"/>
      <c r="F194" s="33"/>
      <c r="G194" s="33"/>
    </row>
    <row r="195" spans="1:8" x14ac:dyDescent="0.25">
      <c r="A195" t="s">
        <v>711</v>
      </c>
      <c r="B195">
        <v>6</v>
      </c>
      <c r="C195" t="s">
        <v>101</v>
      </c>
      <c r="D195" t="s">
        <v>712</v>
      </c>
      <c r="E195" s="32"/>
      <c r="F195" s="33"/>
      <c r="G195" s="33"/>
    </row>
    <row r="196" spans="1:8" x14ac:dyDescent="0.25">
      <c r="A196" t="s">
        <v>713</v>
      </c>
      <c r="B196">
        <v>6</v>
      </c>
      <c r="C196" t="s">
        <v>101</v>
      </c>
      <c r="D196" t="s">
        <v>714</v>
      </c>
      <c r="E196" s="32"/>
      <c r="F196" s="33"/>
      <c r="G196" s="33"/>
      <c r="H196" s="32"/>
    </row>
    <row r="197" spans="1:8" x14ac:dyDescent="0.25">
      <c r="A197" t="s">
        <v>715</v>
      </c>
      <c r="B197">
        <v>6</v>
      </c>
      <c r="C197" t="s">
        <v>101</v>
      </c>
      <c r="D197" t="s">
        <v>716</v>
      </c>
      <c r="E197" s="32"/>
      <c r="F197" s="33"/>
      <c r="G197" s="33"/>
    </row>
    <row r="198" spans="1:8" x14ac:dyDescent="0.25">
      <c r="A198" t="s">
        <v>717</v>
      </c>
      <c r="B198">
        <v>6</v>
      </c>
      <c r="C198" t="s">
        <v>101</v>
      </c>
      <c r="D198" t="s">
        <v>718</v>
      </c>
      <c r="E198" s="32"/>
    </row>
    <row r="199" spans="1:8" x14ac:dyDescent="0.25">
      <c r="A199" t="s">
        <v>719</v>
      </c>
      <c r="B199">
        <v>6</v>
      </c>
      <c r="C199" t="s">
        <v>101</v>
      </c>
      <c r="D199" t="s">
        <v>720</v>
      </c>
    </row>
    <row r="200" spans="1:8" x14ac:dyDescent="0.25">
      <c r="A200" t="s">
        <v>721</v>
      </c>
      <c r="B200">
        <v>6</v>
      </c>
      <c r="C200" t="s">
        <v>101</v>
      </c>
      <c r="D200" t="s">
        <v>722</v>
      </c>
    </row>
    <row r="201" spans="1:8" x14ac:dyDescent="0.25">
      <c r="A201" t="s">
        <v>723</v>
      </c>
      <c r="B201">
        <v>6</v>
      </c>
      <c r="C201" t="s">
        <v>101</v>
      </c>
      <c r="D201" t="s">
        <v>724</v>
      </c>
    </row>
    <row r="202" spans="1:8" x14ac:dyDescent="0.25">
      <c r="A202" t="s">
        <v>725</v>
      </c>
      <c r="B202">
        <v>6</v>
      </c>
      <c r="C202" t="s">
        <v>101</v>
      </c>
      <c r="D202" t="s">
        <v>726</v>
      </c>
    </row>
    <row r="203" spans="1:8" x14ac:dyDescent="0.25">
      <c r="A203" t="s">
        <v>727</v>
      </c>
      <c r="B203">
        <v>6</v>
      </c>
      <c r="C203" t="s">
        <v>101</v>
      </c>
      <c r="D203" t="s">
        <v>728</v>
      </c>
    </row>
    <row r="204" spans="1:8" x14ac:dyDescent="0.25">
      <c r="A204" t="s">
        <v>729</v>
      </c>
      <c r="B204">
        <v>6</v>
      </c>
      <c r="C204" t="s">
        <v>101</v>
      </c>
      <c r="D204" t="s">
        <v>730</v>
      </c>
    </row>
    <row r="205" spans="1:8" x14ac:dyDescent="0.25">
      <c r="A205" t="s">
        <v>731</v>
      </c>
      <c r="B205">
        <v>6</v>
      </c>
      <c r="C205" t="s">
        <v>101</v>
      </c>
      <c r="D205" t="s">
        <v>732</v>
      </c>
    </row>
    <row r="206" spans="1:8" x14ac:dyDescent="0.25">
      <c r="A206" t="s">
        <v>733</v>
      </c>
      <c r="B206">
        <v>6</v>
      </c>
      <c r="C206" t="s">
        <v>101</v>
      </c>
      <c r="D206" t="s">
        <v>734</v>
      </c>
    </row>
    <row r="207" spans="1:8" x14ac:dyDescent="0.25">
      <c r="A207" t="s">
        <v>735</v>
      </c>
      <c r="B207">
        <v>6</v>
      </c>
      <c r="C207" t="s">
        <v>101</v>
      </c>
      <c r="D207" t="s">
        <v>736</v>
      </c>
    </row>
    <row r="208" spans="1:8" x14ac:dyDescent="0.25">
      <c r="A208" t="s">
        <v>737</v>
      </c>
      <c r="B208">
        <v>6</v>
      </c>
      <c r="C208" t="s">
        <v>101</v>
      </c>
      <c r="D208" t="s">
        <v>738</v>
      </c>
    </row>
    <row r="209" spans="1:4" x14ac:dyDescent="0.25">
      <c r="A209" t="s">
        <v>739</v>
      </c>
      <c r="B209">
        <v>6</v>
      </c>
      <c r="C209" t="s">
        <v>101</v>
      </c>
      <c r="D209" t="s">
        <v>740</v>
      </c>
    </row>
    <row r="210" spans="1:4" x14ac:dyDescent="0.25">
      <c r="A210" t="s">
        <v>741</v>
      </c>
      <c r="B210">
        <v>6</v>
      </c>
      <c r="C210" t="s">
        <v>101</v>
      </c>
      <c r="D210" t="s">
        <v>742</v>
      </c>
    </row>
    <row r="211" spans="1:4" x14ac:dyDescent="0.25">
      <c r="A211" t="s">
        <v>743</v>
      </c>
      <c r="B211">
        <v>6</v>
      </c>
      <c r="C211" t="s">
        <v>101</v>
      </c>
      <c r="D211" t="s">
        <v>744</v>
      </c>
    </row>
    <row r="212" spans="1:4" x14ac:dyDescent="0.25">
      <c r="A212" t="s">
        <v>745</v>
      </c>
      <c r="B212">
        <v>6</v>
      </c>
      <c r="C212" t="s">
        <v>101</v>
      </c>
      <c r="D212" t="s">
        <v>746</v>
      </c>
    </row>
    <row r="213" spans="1:4" x14ac:dyDescent="0.25">
      <c r="A213" t="s">
        <v>747</v>
      </c>
      <c r="B213">
        <v>6</v>
      </c>
      <c r="C213" t="s">
        <v>101</v>
      </c>
      <c r="D213" t="s">
        <v>748</v>
      </c>
    </row>
    <row r="214" spans="1:4" x14ac:dyDescent="0.25">
      <c r="A214" t="s">
        <v>749</v>
      </c>
      <c r="B214">
        <v>6</v>
      </c>
      <c r="C214" t="s">
        <v>101</v>
      </c>
      <c r="D214" t="s">
        <v>750</v>
      </c>
    </row>
    <row r="215" spans="1:4" x14ac:dyDescent="0.25">
      <c r="A215" t="s">
        <v>751</v>
      </c>
      <c r="B215">
        <v>6</v>
      </c>
      <c r="C215" t="s">
        <v>101</v>
      </c>
      <c r="D215" t="s">
        <v>752</v>
      </c>
    </row>
    <row r="216" spans="1:4" x14ac:dyDescent="0.25">
      <c r="A216" t="s">
        <v>753</v>
      </c>
      <c r="B216">
        <v>6</v>
      </c>
      <c r="C216" t="s">
        <v>101</v>
      </c>
      <c r="D216" t="s">
        <v>754</v>
      </c>
    </row>
    <row r="217" spans="1:4" x14ac:dyDescent="0.25">
      <c r="A217" t="s">
        <v>755</v>
      </c>
      <c r="B217">
        <v>6</v>
      </c>
      <c r="C217" t="s">
        <v>101</v>
      </c>
      <c r="D217" t="s">
        <v>756</v>
      </c>
    </row>
    <row r="218" spans="1:4" x14ac:dyDescent="0.25">
      <c r="A218" t="s">
        <v>757</v>
      </c>
      <c r="B218">
        <v>6</v>
      </c>
      <c r="C218" t="s">
        <v>101</v>
      </c>
      <c r="D218" t="s">
        <v>758</v>
      </c>
    </row>
    <row r="219" spans="1:4" x14ac:dyDescent="0.25">
      <c r="A219" t="s">
        <v>759</v>
      </c>
      <c r="B219">
        <v>6</v>
      </c>
      <c r="C219" t="s">
        <v>101</v>
      </c>
      <c r="D219" t="s">
        <v>760</v>
      </c>
    </row>
    <row r="220" spans="1:4" x14ac:dyDescent="0.25">
      <c r="A220" t="s">
        <v>761</v>
      </c>
      <c r="B220">
        <v>6</v>
      </c>
      <c r="C220" t="s">
        <v>101</v>
      </c>
      <c r="D220" t="s">
        <v>762</v>
      </c>
    </row>
    <row r="221" spans="1:4" x14ac:dyDescent="0.25">
      <c r="A221" t="s">
        <v>763</v>
      </c>
      <c r="B221">
        <v>6</v>
      </c>
      <c r="C221" t="s">
        <v>101</v>
      </c>
      <c r="D221" t="s">
        <v>764</v>
      </c>
    </row>
    <row r="222" spans="1:4" x14ac:dyDescent="0.25">
      <c r="A222" t="s">
        <v>765</v>
      </c>
      <c r="B222">
        <v>6</v>
      </c>
      <c r="C222" t="s">
        <v>101</v>
      </c>
      <c r="D222" t="s">
        <v>766</v>
      </c>
    </row>
    <row r="223" spans="1:4" x14ac:dyDescent="0.25">
      <c r="A223" t="s">
        <v>767</v>
      </c>
      <c r="B223">
        <v>6</v>
      </c>
      <c r="C223" t="s">
        <v>101</v>
      </c>
      <c r="D223" t="s">
        <v>768</v>
      </c>
    </row>
    <row r="224" spans="1:4" x14ac:dyDescent="0.25">
      <c r="A224" t="s">
        <v>769</v>
      </c>
      <c r="B224">
        <v>6</v>
      </c>
      <c r="C224" t="s">
        <v>101</v>
      </c>
      <c r="D224" t="s">
        <v>770</v>
      </c>
    </row>
    <row r="225" spans="1:4" x14ac:dyDescent="0.25">
      <c r="A225" t="s">
        <v>771</v>
      </c>
      <c r="B225">
        <v>6</v>
      </c>
      <c r="C225" t="s">
        <v>101</v>
      </c>
      <c r="D225" t="s">
        <v>772</v>
      </c>
    </row>
    <row r="226" spans="1:4" x14ac:dyDescent="0.25">
      <c r="A226" t="s">
        <v>773</v>
      </c>
      <c r="B226">
        <v>6</v>
      </c>
      <c r="C226" t="s">
        <v>101</v>
      </c>
      <c r="D226" t="s">
        <v>774</v>
      </c>
    </row>
    <row r="227" spans="1:4" x14ac:dyDescent="0.25">
      <c r="A227" t="s">
        <v>775</v>
      </c>
      <c r="B227">
        <v>6</v>
      </c>
      <c r="C227" t="s">
        <v>101</v>
      </c>
      <c r="D227" t="s">
        <v>776</v>
      </c>
    </row>
    <row r="228" spans="1:4" x14ac:dyDescent="0.25">
      <c r="A228" t="s">
        <v>777</v>
      </c>
      <c r="B228">
        <v>6</v>
      </c>
      <c r="C228" t="s">
        <v>101</v>
      </c>
      <c r="D228" t="s">
        <v>778</v>
      </c>
    </row>
    <row r="229" spans="1:4" x14ac:dyDescent="0.25">
      <c r="A229" t="s">
        <v>779</v>
      </c>
      <c r="B229">
        <v>6</v>
      </c>
      <c r="C229" t="s">
        <v>101</v>
      </c>
      <c r="D229" t="s">
        <v>780</v>
      </c>
    </row>
    <row r="230" spans="1:4" x14ac:dyDescent="0.25">
      <c r="A230" t="s">
        <v>781</v>
      </c>
      <c r="B230">
        <v>6</v>
      </c>
      <c r="C230" t="s">
        <v>101</v>
      </c>
      <c r="D230" t="s">
        <v>782</v>
      </c>
    </row>
    <row r="231" spans="1:4" x14ac:dyDescent="0.25">
      <c r="A231" t="s">
        <v>783</v>
      </c>
      <c r="B231">
        <v>6</v>
      </c>
      <c r="C231" t="s">
        <v>101</v>
      </c>
      <c r="D231" t="s">
        <v>784</v>
      </c>
    </row>
    <row r="232" spans="1:4" x14ac:dyDescent="0.25">
      <c r="A232" t="s">
        <v>785</v>
      </c>
      <c r="B232">
        <v>6</v>
      </c>
      <c r="C232" t="s">
        <v>101</v>
      </c>
      <c r="D232" t="s">
        <v>786</v>
      </c>
    </row>
    <row r="233" spans="1:4" x14ac:dyDescent="0.25">
      <c r="A233" t="s">
        <v>787</v>
      </c>
      <c r="B233">
        <v>6</v>
      </c>
      <c r="C233" t="s">
        <v>101</v>
      </c>
      <c r="D233" t="s">
        <v>788</v>
      </c>
    </row>
    <row r="234" spans="1:4" x14ac:dyDescent="0.25">
      <c r="A234" t="s">
        <v>789</v>
      </c>
      <c r="B234">
        <v>6</v>
      </c>
      <c r="C234" t="s">
        <v>101</v>
      </c>
      <c r="D234" t="s">
        <v>790</v>
      </c>
    </row>
    <row r="235" spans="1:4" x14ac:dyDescent="0.25">
      <c r="A235" t="s">
        <v>791</v>
      </c>
      <c r="B235">
        <v>6</v>
      </c>
      <c r="C235" t="s">
        <v>101</v>
      </c>
      <c r="D235" t="s">
        <v>792</v>
      </c>
    </row>
    <row r="236" spans="1:4" x14ac:dyDescent="0.25">
      <c r="A236" t="s">
        <v>793</v>
      </c>
      <c r="B236">
        <v>6</v>
      </c>
      <c r="C236" t="s">
        <v>101</v>
      </c>
      <c r="D236" t="s">
        <v>794</v>
      </c>
    </row>
    <row r="237" spans="1:4" x14ac:dyDescent="0.25">
      <c r="A237" t="s">
        <v>795</v>
      </c>
      <c r="B237">
        <v>6</v>
      </c>
      <c r="C237" t="s">
        <v>101</v>
      </c>
      <c r="D237" t="s">
        <v>796</v>
      </c>
    </row>
    <row r="238" spans="1:4" x14ac:dyDescent="0.25">
      <c r="A238" t="s">
        <v>797</v>
      </c>
      <c r="B238">
        <v>6</v>
      </c>
      <c r="C238" t="s">
        <v>101</v>
      </c>
      <c r="D238" t="s">
        <v>798</v>
      </c>
    </row>
    <row r="239" spans="1:4" x14ac:dyDescent="0.25">
      <c r="A239" t="s">
        <v>799</v>
      </c>
      <c r="B239">
        <v>6</v>
      </c>
      <c r="C239" t="s">
        <v>101</v>
      </c>
      <c r="D239" t="s">
        <v>800</v>
      </c>
    </row>
    <row r="240" spans="1:4" x14ac:dyDescent="0.25">
      <c r="A240" t="s">
        <v>801</v>
      </c>
      <c r="B240">
        <v>6</v>
      </c>
      <c r="C240" t="s">
        <v>101</v>
      </c>
      <c r="D240" t="s">
        <v>802</v>
      </c>
    </row>
    <row r="241" spans="1:4" x14ac:dyDescent="0.25">
      <c r="A241" t="s">
        <v>803</v>
      </c>
      <c r="B241">
        <v>6</v>
      </c>
      <c r="C241" t="s">
        <v>101</v>
      </c>
      <c r="D241" t="s">
        <v>804</v>
      </c>
    </row>
    <row r="242" spans="1:4" x14ac:dyDescent="0.25">
      <c r="A242" t="s">
        <v>805</v>
      </c>
      <c r="B242">
        <v>6</v>
      </c>
      <c r="C242" t="s">
        <v>101</v>
      </c>
      <c r="D242" t="s">
        <v>806</v>
      </c>
    </row>
    <row r="243" spans="1:4" x14ac:dyDescent="0.25">
      <c r="A243" t="s">
        <v>807</v>
      </c>
      <c r="B243">
        <v>6</v>
      </c>
      <c r="C243" t="s">
        <v>101</v>
      </c>
      <c r="D243" t="s">
        <v>808</v>
      </c>
    </row>
    <row r="244" spans="1:4" x14ac:dyDescent="0.25">
      <c r="A244" t="s">
        <v>809</v>
      </c>
      <c r="B244">
        <v>6</v>
      </c>
      <c r="C244" t="s">
        <v>101</v>
      </c>
      <c r="D244" t="s">
        <v>810</v>
      </c>
    </row>
    <row r="245" spans="1:4" x14ac:dyDescent="0.25">
      <c r="A245" t="s">
        <v>811</v>
      </c>
      <c r="B245">
        <v>6</v>
      </c>
      <c r="C245" t="s">
        <v>101</v>
      </c>
      <c r="D245" t="s">
        <v>812</v>
      </c>
    </row>
    <row r="246" spans="1:4" x14ac:dyDescent="0.25">
      <c r="A246" t="s">
        <v>813</v>
      </c>
      <c r="B246">
        <v>6</v>
      </c>
      <c r="C246" t="s">
        <v>101</v>
      </c>
      <c r="D246" t="s">
        <v>814</v>
      </c>
    </row>
    <row r="247" spans="1:4" x14ac:dyDescent="0.25">
      <c r="A247" t="s">
        <v>815</v>
      </c>
      <c r="B247">
        <v>6</v>
      </c>
      <c r="C247" t="s">
        <v>101</v>
      </c>
      <c r="D247" t="s">
        <v>816</v>
      </c>
    </row>
    <row r="248" spans="1:4" x14ac:dyDescent="0.25">
      <c r="A248" t="s">
        <v>817</v>
      </c>
      <c r="B248">
        <v>6</v>
      </c>
      <c r="C248" t="s">
        <v>101</v>
      </c>
      <c r="D248" t="s">
        <v>818</v>
      </c>
    </row>
    <row r="249" spans="1:4" x14ac:dyDescent="0.25">
      <c r="A249" t="s">
        <v>819</v>
      </c>
      <c r="B249">
        <v>6</v>
      </c>
      <c r="C249" t="s">
        <v>101</v>
      </c>
      <c r="D249" t="s">
        <v>820</v>
      </c>
    </row>
    <row r="250" spans="1:4" x14ac:dyDescent="0.25">
      <c r="A250" t="s">
        <v>821</v>
      </c>
      <c r="B250">
        <v>1</v>
      </c>
      <c r="C250" t="s">
        <v>100</v>
      </c>
      <c r="D250" t="s">
        <v>822</v>
      </c>
    </row>
    <row r="251" spans="1:4" x14ac:dyDescent="0.25">
      <c r="A251" t="s">
        <v>823</v>
      </c>
      <c r="B251">
        <v>1</v>
      </c>
      <c r="C251" t="s">
        <v>100</v>
      </c>
      <c r="D251" t="s">
        <v>824</v>
      </c>
    </row>
    <row r="252" spans="1:4" x14ac:dyDescent="0.25">
      <c r="A252" t="s">
        <v>825</v>
      </c>
      <c r="B252">
        <v>1</v>
      </c>
      <c r="C252" t="s">
        <v>100</v>
      </c>
      <c r="D252" t="s">
        <v>826</v>
      </c>
    </row>
    <row r="253" spans="1:4" x14ac:dyDescent="0.25">
      <c r="A253" t="s">
        <v>352</v>
      </c>
      <c r="B253">
        <v>1</v>
      </c>
      <c r="C253" t="s">
        <v>100</v>
      </c>
      <c r="D253" t="s">
        <v>827</v>
      </c>
    </row>
    <row r="254" spans="1:4" x14ac:dyDescent="0.25">
      <c r="A254" t="s">
        <v>828</v>
      </c>
      <c r="B254">
        <v>1</v>
      </c>
      <c r="C254" t="s">
        <v>100</v>
      </c>
      <c r="D254" t="s">
        <v>829</v>
      </c>
    </row>
    <row r="255" spans="1:4" x14ac:dyDescent="0.25">
      <c r="A255" t="s">
        <v>830</v>
      </c>
      <c r="B255">
        <v>1</v>
      </c>
      <c r="C255" t="s">
        <v>100</v>
      </c>
      <c r="D255" t="s">
        <v>831</v>
      </c>
    </row>
    <row r="256" spans="1:4" x14ac:dyDescent="0.25">
      <c r="A256" t="s">
        <v>353</v>
      </c>
      <c r="B256">
        <v>6</v>
      </c>
      <c r="C256" t="s">
        <v>101</v>
      </c>
      <c r="D256" t="s">
        <v>832</v>
      </c>
    </row>
    <row r="257" spans="1:4" x14ac:dyDescent="0.25">
      <c r="A257" t="s">
        <v>833</v>
      </c>
      <c r="B257">
        <v>6</v>
      </c>
      <c r="C257" t="s">
        <v>101</v>
      </c>
      <c r="D257" t="s">
        <v>834</v>
      </c>
    </row>
    <row r="258" spans="1:4" x14ac:dyDescent="0.25">
      <c r="A258" t="s">
        <v>354</v>
      </c>
      <c r="B258">
        <v>6</v>
      </c>
      <c r="C258" t="s">
        <v>101</v>
      </c>
      <c r="D258" t="s">
        <v>835</v>
      </c>
    </row>
    <row r="259" spans="1:4" x14ac:dyDescent="0.25">
      <c r="A259" t="s">
        <v>355</v>
      </c>
      <c r="B259">
        <v>6</v>
      </c>
      <c r="C259" t="s">
        <v>101</v>
      </c>
      <c r="D259" t="s">
        <v>836</v>
      </c>
    </row>
    <row r="260" spans="1:4" x14ac:dyDescent="0.25">
      <c r="A260" t="s">
        <v>837</v>
      </c>
      <c r="B260">
        <v>6</v>
      </c>
      <c r="C260" t="s">
        <v>101</v>
      </c>
      <c r="D260" t="s">
        <v>838</v>
      </c>
    </row>
    <row r="261" spans="1:4" x14ac:dyDescent="0.25">
      <c r="A261" t="s">
        <v>839</v>
      </c>
      <c r="B261">
        <v>6</v>
      </c>
      <c r="C261" t="s">
        <v>101</v>
      </c>
      <c r="D261" t="s">
        <v>840</v>
      </c>
    </row>
    <row r="262" spans="1:4" x14ac:dyDescent="0.25">
      <c r="A262" t="s">
        <v>356</v>
      </c>
      <c r="B262">
        <v>6</v>
      </c>
      <c r="C262" t="s">
        <v>101</v>
      </c>
      <c r="D262" t="s">
        <v>841</v>
      </c>
    </row>
    <row r="263" spans="1:4" x14ac:dyDescent="0.25">
      <c r="A263" t="s">
        <v>842</v>
      </c>
      <c r="B263">
        <v>6</v>
      </c>
      <c r="C263" t="s">
        <v>101</v>
      </c>
      <c r="D263" t="s">
        <v>843</v>
      </c>
    </row>
    <row r="264" spans="1:4" x14ac:dyDescent="0.25">
      <c r="A264" t="s">
        <v>844</v>
      </c>
      <c r="B264">
        <v>6</v>
      </c>
      <c r="C264" t="s">
        <v>101</v>
      </c>
      <c r="D264" t="s">
        <v>845</v>
      </c>
    </row>
    <row r="265" spans="1:4" x14ac:dyDescent="0.25">
      <c r="A265" t="s">
        <v>846</v>
      </c>
      <c r="B265">
        <v>6</v>
      </c>
      <c r="C265" t="s">
        <v>101</v>
      </c>
      <c r="D265" t="s">
        <v>847</v>
      </c>
    </row>
    <row r="266" spans="1:4" x14ac:dyDescent="0.25">
      <c r="A266" t="s">
        <v>848</v>
      </c>
      <c r="B266">
        <v>6</v>
      </c>
      <c r="C266" t="s">
        <v>101</v>
      </c>
      <c r="D266" t="s">
        <v>849</v>
      </c>
    </row>
    <row r="267" spans="1:4" x14ac:dyDescent="0.25">
      <c r="A267" t="s">
        <v>850</v>
      </c>
      <c r="B267">
        <v>6</v>
      </c>
      <c r="C267" t="s">
        <v>101</v>
      </c>
      <c r="D267" t="s">
        <v>851</v>
      </c>
    </row>
    <row r="268" spans="1:4" x14ac:dyDescent="0.25">
      <c r="A268" t="s">
        <v>852</v>
      </c>
      <c r="B268">
        <v>6</v>
      </c>
      <c r="C268" t="s">
        <v>101</v>
      </c>
      <c r="D268" t="s">
        <v>853</v>
      </c>
    </row>
    <row r="269" spans="1:4" x14ac:dyDescent="0.25">
      <c r="A269" t="s">
        <v>357</v>
      </c>
      <c r="B269">
        <v>6</v>
      </c>
      <c r="C269" t="s">
        <v>101</v>
      </c>
      <c r="D269" t="s">
        <v>854</v>
      </c>
    </row>
    <row r="270" spans="1:4" x14ac:dyDescent="0.25">
      <c r="A270" t="s">
        <v>855</v>
      </c>
      <c r="B270">
        <v>6</v>
      </c>
      <c r="C270" t="s">
        <v>101</v>
      </c>
      <c r="D270" t="s">
        <v>856</v>
      </c>
    </row>
    <row r="271" spans="1:4" x14ac:dyDescent="0.25">
      <c r="A271" t="s">
        <v>857</v>
      </c>
      <c r="B271">
        <v>6</v>
      </c>
      <c r="C271" t="s">
        <v>101</v>
      </c>
      <c r="D271" t="s">
        <v>858</v>
      </c>
    </row>
    <row r="272" spans="1:4" x14ac:dyDescent="0.25">
      <c r="A272" t="s">
        <v>859</v>
      </c>
      <c r="B272">
        <v>6</v>
      </c>
      <c r="C272" t="s">
        <v>101</v>
      </c>
      <c r="D272" t="s">
        <v>860</v>
      </c>
    </row>
    <row r="273" spans="1:4" x14ac:dyDescent="0.25">
      <c r="A273" t="s">
        <v>861</v>
      </c>
      <c r="B273">
        <v>6</v>
      </c>
      <c r="C273" t="s">
        <v>101</v>
      </c>
      <c r="D273" t="s">
        <v>862</v>
      </c>
    </row>
    <row r="274" spans="1:4" x14ac:dyDescent="0.25">
      <c r="A274" t="s">
        <v>863</v>
      </c>
      <c r="B274">
        <v>6</v>
      </c>
      <c r="C274" t="s">
        <v>101</v>
      </c>
      <c r="D274" t="s">
        <v>864</v>
      </c>
    </row>
    <row r="275" spans="1:4" x14ac:dyDescent="0.25">
      <c r="A275" t="s">
        <v>865</v>
      </c>
      <c r="B275">
        <v>6</v>
      </c>
      <c r="C275" t="s">
        <v>101</v>
      </c>
      <c r="D275" t="s">
        <v>866</v>
      </c>
    </row>
    <row r="276" spans="1:4" x14ac:dyDescent="0.25">
      <c r="A276" t="s">
        <v>867</v>
      </c>
      <c r="B276">
        <v>6</v>
      </c>
      <c r="C276" t="s">
        <v>101</v>
      </c>
      <c r="D276" t="s">
        <v>868</v>
      </c>
    </row>
    <row r="277" spans="1:4" x14ac:dyDescent="0.25">
      <c r="A277" t="s">
        <v>869</v>
      </c>
      <c r="B277">
        <v>6</v>
      </c>
      <c r="C277" t="s">
        <v>101</v>
      </c>
      <c r="D277" t="s">
        <v>870</v>
      </c>
    </row>
    <row r="278" spans="1:4" x14ac:dyDescent="0.25">
      <c r="A278" t="s">
        <v>871</v>
      </c>
      <c r="B278">
        <v>6</v>
      </c>
      <c r="C278" t="s">
        <v>101</v>
      </c>
      <c r="D278" t="s">
        <v>872</v>
      </c>
    </row>
    <row r="279" spans="1:4" x14ac:dyDescent="0.25">
      <c r="A279" t="s">
        <v>873</v>
      </c>
      <c r="B279" s="33" t="s">
        <v>221</v>
      </c>
      <c r="C279" s="33" t="s">
        <v>216</v>
      </c>
      <c r="D279" t="s">
        <v>874</v>
      </c>
    </row>
    <row r="280" spans="1:4" x14ac:dyDescent="0.25">
      <c r="A280" t="s">
        <v>875</v>
      </c>
      <c r="B280" s="33" t="s">
        <v>221</v>
      </c>
      <c r="C280" s="33" t="s">
        <v>216</v>
      </c>
      <c r="D280" t="s">
        <v>876</v>
      </c>
    </row>
    <row r="281" spans="1:4" x14ac:dyDescent="0.25">
      <c r="A281" t="s">
        <v>877</v>
      </c>
      <c r="B281" s="33" t="s">
        <v>221</v>
      </c>
      <c r="C281" s="33" t="s">
        <v>216</v>
      </c>
      <c r="D281" t="s">
        <v>878</v>
      </c>
    </row>
    <row r="282" spans="1:4" x14ac:dyDescent="0.25">
      <c r="A282" t="s">
        <v>879</v>
      </c>
      <c r="B282" s="33" t="s">
        <v>221</v>
      </c>
      <c r="C282" s="33" t="s">
        <v>216</v>
      </c>
      <c r="D282" t="s">
        <v>880</v>
      </c>
    </row>
    <row r="283" spans="1:4" x14ac:dyDescent="0.25">
      <c r="A283" t="s">
        <v>881</v>
      </c>
      <c r="B283">
        <v>6</v>
      </c>
      <c r="C283" t="s">
        <v>101</v>
      </c>
      <c r="D283" t="s">
        <v>882</v>
      </c>
    </row>
    <row r="284" spans="1:4" x14ac:dyDescent="0.25">
      <c r="A284" t="s">
        <v>883</v>
      </c>
      <c r="B284">
        <v>6</v>
      </c>
      <c r="C284" t="s">
        <v>101</v>
      </c>
      <c r="D284" t="s">
        <v>884</v>
      </c>
    </row>
    <row r="285" spans="1:4" x14ac:dyDescent="0.25">
      <c r="A285" t="s">
        <v>358</v>
      </c>
      <c r="B285">
        <v>6</v>
      </c>
      <c r="C285" t="s">
        <v>101</v>
      </c>
      <c r="D285" t="s">
        <v>885</v>
      </c>
    </row>
    <row r="286" spans="1:4" x14ac:dyDescent="0.25">
      <c r="A286" t="s">
        <v>886</v>
      </c>
      <c r="B286" s="33" t="s">
        <v>221</v>
      </c>
      <c r="C286" s="33" t="s">
        <v>216</v>
      </c>
      <c r="D286" t="s">
        <v>887</v>
      </c>
    </row>
    <row r="287" spans="1:4" x14ac:dyDescent="0.25">
      <c r="A287" t="s">
        <v>888</v>
      </c>
      <c r="B287">
        <v>6</v>
      </c>
      <c r="C287" t="s">
        <v>101</v>
      </c>
      <c r="D287" t="s">
        <v>889</v>
      </c>
    </row>
    <row r="288" spans="1:4" x14ac:dyDescent="0.25">
      <c r="A288" t="s">
        <v>890</v>
      </c>
      <c r="B288" s="33" t="s">
        <v>221</v>
      </c>
      <c r="C288" s="33" t="s">
        <v>216</v>
      </c>
      <c r="D288" t="s">
        <v>891</v>
      </c>
    </row>
    <row r="289" spans="1:4" x14ac:dyDescent="0.25">
      <c r="A289" t="s">
        <v>892</v>
      </c>
      <c r="B289">
        <v>6</v>
      </c>
      <c r="C289" t="s">
        <v>101</v>
      </c>
      <c r="D289" t="s">
        <v>893</v>
      </c>
    </row>
    <row r="290" spans="1:4" x14ac:dyDescent="0.25">
      <c r="A290" t="s">
        <v>894</v>
      </c>
      <c r="B290" s="33" t="s">
        <v>221</v>
      </c>
      <c r="C290" s="33" t="s">
        <v>216</v>
      </c>
      <c r="D290" t="s">
        <v>895</v>
      </c>
    </row>
    <row r="291" spans="1:4" x14ac:dyDescent="0.25">
      <c r="A291" t="s">
        <v>896</v>
      </c>
      <c r="B291">
        <v>6</v>
      </c>
      <c r="C291" t="s">
        <v>101</v>
      </c>
      <c r="D291" t="s">
        <v>897</v>
      </c>
    </row>
    <row r="292" spans="1:4" x14ac:dyDescent="0.25">
      <c r="A292" t="s">
        <v>898</v>
      </c>
      <c r="B292">
        <v>6</v>
      </c>
      <c r="C292" t="s">
        <v>101</v>
      </c>
      <c r="D292" t="s">
        <v>899</v>
      </c>
    </row>
    <row r="293" spans="1:4" x14ac:dyDescent="0.25">
      <c r="A293" t="s">
        <v>900</v>
      </c>
      <c r="B293">
        <v>6</v>
      </c>
      <c r="C293" t="s">
        <v>101</v>
      </c>
      <c r="D293" t="s">
        <v>901</v>
      </c>
    </row>
    <row r="294" spans="1:4" x14ac:dyDescent="0.25">
      <c r="A294" t="s">
        <v>359</v>
      </c>
      <c r="B294">
        <v>6</v>
      </c>
      <c r="C294" t="s">
        <v>101</v>
      </c>
      <c r="D294" t="s">
        <v>902</v>
      </c>
    </row>
    <row r="295" spans="1:4" x14ac:dyDescent="0.25">
      <c r="A295" t="s">
        <v>903</v>
      </c>
      <c r="B295">
        <v>6</v>
      </c>
      <c r="C295" t="s">
        <v>101</v>
      </c>
      <c r="D295" t="s">
        <v>904</v>
      </c>
    </row>
    <row r="296" spans="1:4" x14ac:dyDescent="0.25">
      <c r="A296" t="s">
        <v>905</v>
      </c>
      <c r="B296">
        <v>6</v>
      </c>
      <c r="C296" t="s">
        <v>101</v>
      </c>
      <c r="D296" t="s">
        <v>906</v>
      </c>
    </row>
    <row r="297" spans="1:4" x14ac:dyDescent="0.25">
      <c r="A297" t="s">
        <v>907</v>
      </c>
      <c r="B297">
        <v>6</v>
      </c>
      <c r="C297" t="s">
        <v>101</v>
      </c>
      <c r="D297" t="s">
        <v>908</v>
      </c>
    </row>
    <row r="298" spans="1:4" x14ac:dyDescent="0.25">
      <c r="A298" t="s">
        <v>909</v>
      </c>
      <c r="B298">
        <v>6</v>
      </c>
      <c r="C298" t="s">
        <v>101</v>
      </c>
      <c r="D298" t="s">
        <v>910</v>
      </c>
    </row>
    <row r="299" spans="1:4" x14ac:dyDescent="0.25">
      <c r="A299" t="s">
        <v>911</v>
      </c>
      <c r="B299">
        <v>6</v>
      </c>
      <c r="C299" t="s">
        <v>101</v>
      </c>
      <c r="D299" t="s">
        <v>912</v>
      </c>
    </row>
    <row r="300" spans="1:4" x14ac:dyDescent="0.25">
      <c r="A300" t="s">
        <v>913</v>
      </c>
      <c r="B300">
        <v>6</v>
      </c>
      <c r="C300" t="s">
        <v>101</v>
      </c>
      <c r="D300" t="s">
        <v>914</v>
      </c>
    </row>
    <row r="301" spans="1:4" x14ac:dyDescent="0.25">
      <c r="A301" t="s">
        <v>915</v>
      </c>
      <c r="B301">
        <v>6</v>
      </c>
      <c r="C301" t="s">
        <v>101</v>
      </c>
      <c r="D301" t="s">
        <v>916</v>
      </c>
    </row>
    <row r="302" spans="1:4" x14ac:dyDescent="0.25">
      <c r="A302" t="s">
        <v>917</v>
      </c>
      <c r="B302">
        <v>6</v>
      </c>
      <c r="C302" t="s">
        <v>101</v>
      </c>
      <c r="D302" t="s">
        <v>918</v>
      </c>
    </row>
    <row r="303" spans="1:4" x14ac:dyDescent="0.25">
      <c r="A303" t="s">
        <v>919</v>
      </c>
      <c r="B303">
        <v>6</v>
      </c>
      <c r="C303" t="s">
        <v>101</v>
      </c>
      <c r="D303" t="s">
        <v>920</v>
      </c>
    </row>
    <row r="304" spans="1:4" x14ac:dyDescent="0.25">
      <c r="A304" t="s">
        <v>921</v>
      </c>
      <c r="B304">
        <v>6</v>
      </c>
      <c r="C304" t="s">
        <v>101</v>
      </c>
      <c r="D304" t="s">
        <v>922</v>
      </c>
    </row>
    <row r="305" spans="1:4" x14ac:dyDescent="0.25">
      <c r="A305" t="s">
        <v>923</v>
      </c>
      <c r="B305">
        <v>6</v>
      </c>
      <c r="C305" t="s">
        <v>101</v>
      </c>
      <c r="D305" t="s">
        <v>924</v>
      </c>
    </row>
    <row r="306" spans="1:4" x14ac:dyDescent="0.25">
      <c r="A306" t="s">
        <v>925</v>
      </c>
      <c r="B306">
        <v>6</v>
      </c>
      <c r="C306" t="s">
        <v>101</v>
      </c>
      <c r="D306" t="s">
        <v>926</v>
      </c>
    </row>
    <row r="307" spans="1:4" x14ac:dyDescent="0.25">
      <c r="A307" t="s">
        <v>927</v>
      </c>
      <c r="B307">
        <v>6</v>
      </c>
      <c r="C307" t="s">
        <v>101</v>
      </c>
      <c r="D307" t="s">
        <v>928</v>
      </c>
    </row>
    <row r="308" spans="1:4" x14ac:dyDescent="0.25">
      <c r="A308" t="s">
        <v>929</v>
      </c>
      <c r="B308">
        <v>6</v>
      </c>
      <c r="C308" t="s">
        <v>101</v>
      </c>
      <c r="D308" t="s">
        <v>930</v>
      </c>
    </row>
    <row r="309" spans="1:4" x14ac:dyDescent="0.25">
      <c r="A309" t="s">
        <v>931</v>
      </c>
      <c r="B309">
        <v>6</v>
      </c>
      <c r="C309" t="s">
        <v>101</v>
      </c>
      <c r="D309" t="s">
        <v>932</v>
      </c>
    </row>
    <row r="310" spans="1:4" x14ac:dyDescent="0.25">
      <c r="A310" t="s">
        <v>933</v>
      </c>
      <c r="B310">
        <v>6</v>
      </c>
      <c r="C310" t="s">
        <v>101</v>
      </c>
      <c r="D310" t="s">
        <v>934</v>
      </c>
    </row>
    <row r="311" spans="1:4" x14ac:dyDescent="0.25">
      <c r="A311" t="s">
        <v>935</v>
      </c>
      <c r="B311">
        <v>6</v>
      </c>
      <c r="C311" t="s">
        <v>101</v>
      </c>
      <c r="D311" t="s">
        <v>936</v>
      </c>
    </row>
    <row r="312" spans="1:4" x14ac:dyDescent="0.25">
      <c r="A312" t="s">
        <v>937</v>
      </c>
      <c r="B312">
        <v>6</v>
      </c>
      <c r="C312" t="s">
        <v>101</v>
      </c>
      <c r="D312" t="s">
        <v>938</v>
      </c>
    </row>
    <row r="313" spans="1:4" x14ac:dyDescent="0.25">
      <c r="A313" t="s">
        <v>939</v>
      </c>
      <c r="B313">
        <v>6</v>
      </c>
      <c r="C313" t="s">
        <v>101</v>
      </c>
      <c r="D313" t="s">
        <v>940</v>
      </c>
    </row>
    <row r="314" spans="1:4" x14ac:dyDescent="0.25">
      <c r="A314" t="s">
        <v>941</v>
      </c>
      <c r="B314">
        <v>6</v>
      </c>
      <c r="C314" t="s">
        <v>101</v>
      </c>
      <c r="D314" t="s">
        <v>942</v>
      </c>
    </row>
    <row r="315" spans="1:4" x14ac:dyDescent="0.25">
      <c r="A315" t="s">
        <v>943</v>
      </c>
      <c r="B315">
        <v>6</v>
      </c>
      <c r="C315" t="s">
        <v>101</v>
      </c>
      <c r="D315" t="s">
        <v>944</v>
      </c>
    </row>
    <row r="316" spans="1:4" x14ac:dyDescent="0.25">
      <c r="A316" t="s">
        <v>945</v>
      </c>
      <c r="B316">
        <v>6</v>
      </c>
      <c r="C316" t="s">
        <v>101</v>
      </c>
      <c r="D316" t="s">
        <v>946</v>
      </c>
    </row>
    <row r="317" spans="1:4" x14ac:dyDescent="0.25">
      <c r="A317" t="s">
        <v>947</v>
      </c>
      <c r="B317">
        <v>6</v>
      </c>
      <c r="C317" t="s">
        <v>101</v>
      </c>
      <c r="D317" t="s">
        <v>948</v>
      </c>
    </row>
    <row r="318" spans="1:4" x14ac:dyDescent="0.25">
      <c r="A318" t="s">
        <v>949</v>
      </c>
      <c r="B318">
        <v>6</v>
      </c>
      <c r="C318" t="s">
        <v>101</v>
      </c>
      <c r="D318" t="s">
        <v>950</v>
      </c>
    </row>
    <row r="319" spans="1:4" x14ac:dyDescent="0.25">
      <c r="A319" t="s">
        <v>951</v>
      </c>
      <c r="B319">
        <v>6</v>
      </c>
      <c r="C319" t="s">
        <v>101</v>
      </c>
      <c r="D319" t="s">
        <v>952</v>
      </c>
    </row>
    <row r="320" spans="1:4" x14ac:dyDescent="0.25">
      <c r="A320" t="s">
        <v>953</v>
      </c>
      <c r="B320">
        <v>6</v>
      </c>
      <c r="C320" t="s">
        <v>101</v>
      </c>
      <c r="D320" t="s">
        <v>954</v>
      </c>
    </row>
    <row r="321" spans="1:4" x14ac:dyDescent="0.25">
      <c r="A321" t="s">
        <v>955</v>
      </c>
      <c r="B321">
        <v>6</v>
      </c>
      <c r="C321" t="s">
        <v>101</v>
      </c>
      <c r="D321" t="s">
        <v>956</v>
      </c>
    </row>
    <row r="322" spans="1:4" x14ac:dyDescent="0.25">
      <c r="A322" t="s">
        <v>957</v>
      </c>
      <c r="B322">
        <v>6</v>
      </c>
      <c r="C322" t="s">
        <v>101</v>
      </c>
      <c r="D322" t="s">
        <v>958</v>
      </c>
    </row>
    <row r="323" spans="1:4" x14ac:dyDescent="0.25">
      <c r="A323" t="s">
        <v>959</v>
      </c>
      <c r="B323">
        <v>6</v>
      </c>
      <c r="C323" t="s">
        <v>101</v>
      </c>
      <c r="D323" t="s">
        <v>960</v>
      </c>
    </row>
    <row r="324" spans="1:4" x14ac:dyDescent="0.25">
      <c r="A324" t="s">
        <v>961</v>
      </c>
      <c r="B324">
        <v>6</v>
      </c>
      <c r="C324" t="s">
        <v>101</v>
      </c>
      <c r="D324" t="s">
        <v>962</v>
      </c>
    </row>
    <row r="325" spans="1:4" x14ac:dyDescent="0.25">
      <c r="A325" t="s">
        <v>963</v>
      </c>
      <c r="B325">
        <v>6</v>
      </c>
      <c r="C325" t="s">
        <v>101</v>
      </c>
      <c r="D325" t="s">
        <v>964</v>
      </c>
    </row>
    <row r="326" spans="1:4" x14ac:dyDescent="0.25">
      <c r="A326" t="s">
        <v>965</v>
      </c>
      <c r="B326">
        <v>6</v>
      </c>
      <c r="C326" t="s">
        <v>101</v>
      </c>
      <c r="D326" t="s">
        <v>966</v>
      </c>
    </row>
    <row r="327" spans="1:4" x14ac:dyDescent="0.25">
      <c r="A327" t="s">
        <v>967</v>
      </c>
      <c r="B327">
        <v>6</v>
      </c>
      <c r="C327" t="s">
        <v>101</v>
      </c>
      <c r="D327" t="s">
        <v>968</v>
      </c>
    </row>
    <row r="328" spans="1:4" x14ac:dyDescent="0.25">
      <c r="A328" t="s">
        <v>969</v>
      </c>
      <c r="B328">
        <v>6</v>
      </c>
      <c r="C328" t="s">
        <v>101</v>
      </c>
      <c r="D328" t="s">
        <v>970</v>
      </c>
    </row>
    <row r="329" spans="1:4" x14ac:dyDescent="0.25">
      <c r="A329" t="s">
        <v>971</v>
      </c>
      <c r="B329">
        <v>6</v>
      </c>
      <c r="C329" t="s">
        <v>101</v>
      </c>
      <c r="D329" t="s">
        <v>972</v>
      </c>
    </row>
    <row r="330" spans="1:4" x14ac:dyDescent="0.25">
      <c r="A330" t="s">
        <v>973</v>
      </c>
      <c r="B330">
        <v>6</v>
      </c>
      <c r="C330" t="s">
        <v>101</v>
      </c>
      <c r="D330" t="s">
        <v>974</v>
      </c>
    </row>
    <row r="331" spans="1:4" x14ac:dyDescent="0.25">
      <c r="A331" t="s">
        <v>975</v>
      </c>
      <c r="B331">
        <v>6</v>
      </c>
      <c r="C331" t="s">
        <v>101</v>
      </c>
      <c r="D331" t="s">
        <v>976</v>
      </c>
    </row>
    <row r="332" spans="1:4" x14ac:dyDescent="0.25">
      <c r="A332" t="s">
        <v>977</v>
      </c>
      <c r="B332">
        <v>6</v>
      </c>
      <c r="C332" t="s">
        <v>101</v>
      </c>
      <c r="D332" t="s">
        <v>978</v>
      </c>
    </row>
    <row r="333" spans="1:4" x14ac:dyDescent="0.25">
      <c r="A333" t="s">
        <v>979</v>
      </c>
      <c r="B333">
        <v>6</v>
      </c>
      <c r="C333" t="s">
        <v>101</v>
      </c>
      <c r="D333" t="s">
        <v>980</v>
      </c>
    </row>
    <row r="334" spans="1:4" x14ac:dyDescent="0.25">
      <c r="A334" t="s">
        <v>981</v>
      </c>
      <c r="B334">
        <v>6</v>
      </c>
      <c r="C334" t="s">
        <v>101</v>
      </c>
      <c r="D334" t="s">
        <v>982</v>
      </c>
    </row>
    <row r="335" spans="1:4" x14ac:dyDescent="0.25">
      <c r="A335" t="s">
        <v>983</v>
      </c>
      <c r="B335">
        <v>6</v>
      </c>
      <c r="C335" t="s">
        <v>101</v>
      </c>
      <c r="D335" t="s">
        <v>984</v>
      </c>
    </row>
    <row r="336" spans="1:4" x14ac:dyDescent="0.25">
      <c r="A336" t="s">
        <v>985</v>
      </c>
      <c r="B336">
        <v>6</v>
      </c>
      <c r="C336" t="s">
        <v>101</v>
      </c>
      <c r="D336" t="s">
        <v>986</v>
      </c>
    </row>
    <row r="337" spans="1:4" x14ac:dyDescent="0.25">
      <c r="A337" t="s">
        <v>987</v>
      </c>
      <c r="B337">
        <v>6</v>
      </c>
      <c r="C337" t="s">
        <v>101</v>
      </c>
      <c r="D337" t="s">
        <v>988</v>
      </c>
    </row>
    <row r="338" spans="1:4" x14ac:dyDescent="0.25">
      <c r="A338" t="s">
        <v>989</v>
      </c>
      <c r="B338">
        <v>6</v>
      </c>
      <c r="C338" t="s">
        <v>101</v>
      </c>
      <c r="D338" t="s">
        <v>990</v>
      </c>
    </row>
    <row r="339" spans="1:4" x14ac:dyDescent="0.25">
      <c r="A339" t="s">
        <v>991</v>
      </c>
      <c r="B339">
        <v>6</v>
      </c>
      <c r="C339" t="s">
        <v>101</v>
      </c>
      <c r="D339" t="s">
        <v>992</v>
      </c>
    </row>
    <row r="340" spans="1:4" x14ac:dyDescent="0.25">
      <c r="A340" t="s">
        <v>993</v>
      </c>
      <c r="B340">
        <v>6</v>
      </c>
      <c r="C340" t="s">
        <v>101</v>
      </c>
      <c r="D340" t="s">
        <v>994</v>
      </c>
    </row>
    <row r="341" spans="1:4" x14ac:dyDescent="0.25">
      <c r="A341" t="s">
        <v>995</v>
      </c>
      <c r="B341">
        <v>6</v>
      </c>
      <c r="C341" t="s">
        <v>101</v>
      </c>
      <c r="D341" t="s">
        <v>996</v>
      </c>
    </row>
    <row r="342" spans="1:4" x14ac:dyDescent="0.25">
      <c r="A342" t="s">
        <v>997</v>
      </c>
      <c r="B342">
        <v>6</v>
      </c>
      <c r="C342" t="s">
        <v>101</v>
      </c>
      <c r="D342" t="s">
        <v>998</v>
      </c>
    </row>
    <row r="343" spans="1:4" x14ac:dyDescent="0.25">
      <c r="A343" t="s">
        <v>999</v>
      </c>
      <c r="B343">
        <v>6</v>
      </c>
      <c r="C343" t="s">
        <v>101</v>
      </c>
      <c r="D343" t="s">
        <v>1000</v>
      </c>
    </row>
    <row r="344" spans="1:4" x14ac:dyDescent="0.25">
      <c r="A344" t="s">
        <v>1001</v>
      </c>
      <c r="B344">
        <v>6</v>
      </c>
      <c r="C344" t="s">
        <v>101</v>
      </c>
      <c r="D344" t="s">
        <v>1002</v>
      </c>
    </row>
    <row r="345" spans="1:4" x14ac:dyDescent="0.25">
      <c r="A345" t="s">
        <v>1003</v>
      </c>
      <c r="B345">
        <v>6</v>
      </c>
      <c r="C345" t="s">
        <v>101</v>
      </c>
      <c r="D345" t="s">
        <v>1004</v>
      </c>
    </row>
    <row r="346" spans="1:4" x14ac:dyDescent="0.25">
      <c r="A346" t="s">
        <v>1005</v>
      </c>
      <c r="B346">
        <v>6</v>
      </c>
      <c r="C346" t="s">
        <v>101</v>
      </c>
      <c r="D346" t="s">
        <v>1006</v>
      </c>
    </row>
    <row r="347" spans="1:4" x14ac:dyDescent="0.25">
      <c r="A347" t="s">
        <v>1007</v>
      </c>
      <c r="B347">
        <v>6</v>
      </c>
      <c r="C347" t="s">
        <v>101</v>
      </c>
      <c r="D347" t="s">
        <v>1008</v>
      </c>
    </row>
    <row r="348" spans="1:4" x14ac:dyDescent="0.25">
      <c r="A348" t="s">
        <v>1009</v>
      </c>
      <c r="B348">
        <v>6</v>
      </c>
      <c r="C348" t="s">
        <v>101</v>
      </c>
      <c r="D348" t="s">
        <v>1010</v>
      </c>
    </row>
    <row r="349" spans="1:4" x14ac:dyDescent="0.25">
      <c r="A349" t="s">
        <v>1011</v>
      </c>
      <c r="B349">
        <v>6</v>
      </c>
      <c r="C349" t="s">
        <v>101</v>
      </c>
      <c r="D349" t="s">
        <v>1012</v>
      </c>
    </row>
    <row r="350" spans="1:4" x14ac:dyDescent="0.25">
      <c r="A350" t="s">
        <v>1013</v>
      </c>
      <c r="B350">
        <v>6</v>
      </c>
      <c r="C350" t="s">
        <v>101</v>
      </c>
      <c r="D350" t="s">
        <v>1014</v>
      </c>
    </row>
    <row r="351" spans="1:4" x14ac:dyDescent="0.25">
      <c r="A351" t="s">
        <v>1015</v>
      </c>
      <c r="B351">
        <v>6</v>
      </c>
      <c r="C351" t="s">
        <v>101</v>
      </c>
      <c r="D351" t="s">
        <v>1016</v>
      </c>
    </row>
    <row r="352" spans="1:4" x14ac:dyDescent="0.25">
      <c r="A352" t="s">
        <v>1017</v>
      </c>
      <c r="B352">
        <v>6</v>
      </c>
      <c r="C352" t="s">
        <v>101</v>
      </c>
      <c r="D352" t="s">
        <v>1018</v>
      </c>
    </row>
    <row r="353" spans="1:4" x14ac:dyDescent="0.25">
      <c r="A353" t="s">
        <v>1019</v>
      </c>
      <c r="B353">
        <v>6</v>
      </c>
      <c r="C353" t="s">
        <v>101</v>
      </c>
      <c r="D353" t="s">
        <v>1020</v>
      </c>
    </row>
    <row r="354" spans="1:4" x14ac:dyDescent="0.25">
      <c r="A354" t="s">
        <v>1021</v>
      </c>
      <c r="B354">
        <v>6</v>
      </c>
      <c r="C354" t="s">
        <v>101</v>
      </c>
      <c r="D354" t="s">
        <v>1022</v>
      </c>
    </row>
    <row r="355" spans="1:4" x14ac:dyDescent="0.25">
      <c r="A355" t="s">
        <v>1023</v>
      </c>
      <c r="B355">
        <v>6</v>
      </c>
      <c r="C355" t="s">
        <v>101</v>
      </c>
      <c r="D355" t="s">
        <v>1024</v>
      </c>
    </row>
    <row r="356" spans="1:4" x14ac:dyDescent="0.25">
      <c r="A356" t="s">
        <v>1025</v>
      </c>
      <c r="B356">
        <v>6</v>
      </c>
      <c r="C356" t="s">
        <v>101</v>
      </c>
      <c r="D356" t="s">
        <v>1026</v>
      </c>
    </row>
    <row r="357" spans="1:4" x14ac:dyDescent="0.25">
      <c r="A357" t="s">
        <v>1027</v>
      </c>
      <c r="B357">
        <v>6</v>
      </c>
      <c r="C357" t="s">
        <v>101</v>
      </c>
      <c r="D357" t="s">
        <v>1028</v>
      </c>
    </row>
    <row r="358" spans="1:4" x14ac:dyDescent="0.25">
      <c r="A358" t="s">
        <v>1029</v>
      </c>
      <c r="B358">
        <v>6</v>
      </c>
      <c r="C358" t="s">
        <v>101</v>
      </c>
      <c r="D358" t="s">
        <v>1030</v>
      </c>
    </row>
    <row r="359" spans="1:4" x14ac:dyDescent="0.25">
      <c r="A359" t="s">
        <v>1031</v>
      </c>
      <c r="B359">
        <v>6</v>
      </c>
      <c r="C359" t="s">
        <v>101</v>
      </c>
      <c r="D359" t="s">
        <v>1032</v>
      </c>
    </row>
    <row r="360" spans="1:4" x14ac:dyDescent="0.25">
      <c r="A360" t="s">
        <v>1033</v>
      </c>
      <c r="B360">
        <v>6</v>
      </c>
      <c r="C360" t="s">
        <v>101</v>
      </c>
      <c r="D360" t="s">
        <v>1034</v>
      </c>
    </row>
    <row r="361" spans="1:4" x14ac:dyDescent="0.25">
      <c r="A361" t="s">
        <v>1035</v>
      </c>
      <c r="B361">
        <v>6</v>
      </c>
      <c r="C361" t="s">
        <v>101</v>
      </c>
      <c r="D361" t="s">
        <v>1036</v>
      </c>
    </row>
    <row r="362" spans="1:4" x14ac:dyDescent="0.25">
      <c r="A362" t="s">
        <v>1037</v>
      </c>
      <c r="B362">
        <v>6</v>
      </c>
      <c r="C362" t="s">
        <v>101</v>
      </c>
      <c r="D362" t="s">
        <v>1038</v>
      </c>
    </row>
    <row r="363" spans="1:4" x14ac:dyDescent="0.25">
      <c r="A363" t="s">
        <v>1041</v>
      </c>
      <c r="B363">
        <v>6</v>
      </c>
      <c r="C363" t="s">
        <v>101</v>
      </c>
      <c r="D363" t="s">
        <v>1042</v>
      </c>
    </row>
    <row r="364" spans="1:4" x14ac:dyDescent="0.25">
      <c r="A364" t="s">
        <v>1043</v>
      </c>
      <c r="B364">
        <v>6</v>
      </c>
      <c r="C364" t="s">
        <v>101</v>
      </c>
      <c r="D364" t="s">
        <v>1044</v>
      </c>
    </row>
    <row r="365" spans="1:4" x14ac:dyDescent="0.25">
      <c r="A365" t="s">
        <v>1045</v>
      </c>
      <c r="B365">
        <v>6</v>
      </c>
      <c r="C365" t="s">
        <v>101</v>
      </c>
      <c r="D365" t="s">
        <v>1046</v>
      </c>
    </row>
    <row r="366" spans="1:4" x14ac:dyDescent="0.25">
      <c r="A366" t="s">
        <v>1047</v>
      </c>
      <c r="B366">
        <v>6</v>
      </c>
      <c r="C366" t="s">
        <v>101</v>
      </c>
      <c r="D366" t="s">
        <v>1048</v>
      </c>
    </row>
    <row r="367" spans="1:4" x14ac:dyDescent="0.25">
      <c r="A367" t="s">
        <v>1049</v>
      </c>
      <c r="B367">
        <v>6</v>
      </c>
      <c r="C367" t="s">
        <v>101</v>
      </c>
      <c r="D367" t="s">
        <v>1050</v>
      </c>
    </row>
    <row r="368" spans="1:4" x14ac:dyDescent="0.25">
      <c r="A368" t="s">
        <v>1051</v>
      </c>
      <c r="B368">
        <v>6</v>
      </c>
      <c r="C368" t="s">
        <v>101</v>
      </c>
      <c r="D368" t="s">
        <v>1052</v>
      </c>
    </row>
    <row r="369" spans="1:4" x14ac:dyDescent="0.25">
      <c r="A369" t="s">
        <v>1053</v>
      </c>
      <c r="B369">
        <v>6</v>
      </c>
      <c r="C369" t="s">
        <v>101</v>
      </c>
      <c r="D369" t="s">
        <v>1054</v>
      </c>
    </row>
    <row r="370" spans="1:4" x14ac:dyDescent="0.25">
      <c r="A370" t="s">
        <v>1055</v>
      </c>
      <c r="B370">
        <v>6</v>
      </c>
      <c r="C370" t="s">
        <v>101</v>
      </c>
      <c r="D370" t="s">
        <v>1056</v>
      </c>
    </row>
    <row r="371" spans="1:4" x14ac:dyDescent="0.25">
      <c r="A371" t="s">
        <v>1057</v>
      </c>
      <c r="B371">
        <v>6</v>
      </c>
      <c r="C371" t="s">
        <v>101</v>
      </c>
      <c r="D371" t="s">
        <v>1058</v>
      </c>
    </row>
    <row r="372" spans="1:4" x14ac:dyDescent="0.25">
      <c r="A372" t="s">
        <v>1059</v>
      </c>
      <c r="B372">
        <v>6</v>
      </c>
      <c r="C372" t="s">
        <v>101</v>
      </c>
      <c r="D372" t="s">
        <v>1060</v>
      </c>
    </row>
    <row r="373" spans="1:4" x14ac:dyDescent="0.25">
      <c r="A373" t="s">
        <v>1061</v>
      </c>
      <c r="B373">
        <v>6</v>
      </c>
      <c r="C373" t="s">
        <v>101</v>
      </c>
      <c r="D373" t="s">
        <v>1062</v>
      </c>
    </row>
    <row r="374" spans="1:4" x14ac:dyDescent="0.25">
      <c r="A374" t="s">
        <v>1063</v>
      </c>
      <c r="B374">
        <v>6</v>
      </c>
      <c r="C374" t="s">
        <v>101</v>
      </c>
      <c r="D374" t="s">
        <v>1064</v>
      </c>
    </row>
    <row r="375" spans="1:4" x14ac:dyDescent="0.25">
      <c r="A375" t="s">
        <v>1065</v>
      </c>
      <c r="B375">
        <v>6</v>
      </c>
      <c r="C375" t="s">
        <v>101</v>
      </c>
      <c r="D375" t="s">
        <v>1066</v>
      </c>
    </row>
    <row r="376" spans="1:4" x14ac:dyDescent="0.25">
      <c r="A376" t="s">
        <v>1067</v>
      </c>
      <c r="B376">
        <v>6</v>
      </c>
      <c r="C376" t="s">
        <v>101</v>
      </c>
      <c r="D376" t="s">
        <v>1068</v>
      </c>
    </row>
    <row r="377" spans="1:4" x14ac:dyDescent="0.25">
      <c r="A377" t="s">
        <v>1069</v>
      </c>
      <c r="B377">
        <v>6</v>
      </c>
      <c r="C377" t="s">
        <v>101</v>
      </c>
      <c r="D377" t="s">
        <v>1070</v>
      </c>
    </row>
    <row r="378" spans="1:4" x14ac:dyDescent="0.25">
      <c r="A378" t="s">
        <v>1071</v>
      </c>
      <c r="B378">
        <v>6</v>
      </c>
      <c r="C378" t="s">
        <v>101</v>
      </c>
      <c r="D378" t="s">
        <v>1072</v>
      </c>
    </row>
    <row r="379" spans="1:4" x14ac:dyDescent="0.25">
      <c r="A379" t="s">
        <v>1073</v>
      </c>
      <c r="B379">
        <v>6</v>
      </c>
      <c r="C379" t="s">
        <v>101</v>
      </c>
      <c r="D379" t="s">
        <v>1074</v>
      </c>
    </row>
    <row r="380" spans="1:4" x14ac:dyDescent="0.25">
      <c r="A380" t="s">
        <v>1075</v>
      </c>
      <c r="B380">
        <v>6</v>
      </c>
      <c r="C380" t="s">
        <v>101</v>
      </c>
      <c r="D380" t="s">
        <v>1076</v>
      </c>
    </row>
    <row r="381" spans="1:4" x14ac:dyDescent="0.25">
      <c r="A381" t="s">
        <v>1077</v>
      </c>
      <c r="B381">
        <v>6</v>
      </c>
      <c r="C381" t="s">
        <v>101</v>
      </c>
      <c r="D381" t="s">
        <v>1078</v>
      </c>
    </row>
    <row r="382" spans="1:4" x14ac:dyDescent="0.25">
      <c r="A382" t="s">
        <v>1079</v>
      </c>
      <c r="B382">
        <v>6</v>
      </c>
      <c r="C382" t="s">
        <v>101</v>
      </c>
      <c r="D382" t="s">
        <v>1080</v>
      </c>
    </row>
    <row r="383" spans="1:4" x14ac:dyDescent="0.25">
      <c r="A383" t="s">
        <v>1081</v>
      </c>
      <c r="B383">
        <v>6</v>
      </c>
      <c r="C383" t="s">
        <v>101</v>
      </c>
      <c r="D383" t="s">
        <v>1082</v>
      </c>
    </row>
    <row r="384" spans="1:4" x14ac:dyDescent="0.25">
      <c r="A384" t="s">
        <v>1083</v>
      </c>
      <c r="B384">
        <v>6</v>
      </c>
      <c r="C384" t="s">
        <v>101</v>
      </c>
      <c r="D384" t="s">
        <v>1084</v>
      </c>
    </row>
    <row r="385" spans="1:4" x14ac:dyDescent="0.25">
      <c r="A385" t="s">
        <v>1085</v>
      </c>
      <c r="B385">
        <v>6</v>
      </c>
      <c r="C385" t="s">
        <v>101</v>
      </c>
      <c r="D385" t="s">
        <v>1086</v>
      </c>
    </row>
    <row r="386" spans="1:4" x14ac:dyDescent="0.25">
      <c r="A386" t="s">
        <v>1087</v>
      </c>
      <c r="B386">
        <v>6</v>
      </c>
      <c r="C386" t="s">
        <v>101</v>
      </c>
      <c r="D386" t="s">
        <v>1088</v>
      </c>
    </row>
    <row r="387" spans="1:4" x14ac:dyDescent="0.25">
      <c r="A387" t="s">
        <v>1089</v>
      </c>
      <c r="B387">
        <v>6</v>
      </c>
      <c r="C387" t="s">
        <v>101</v>
      </c>
      <c r="D387" t="s">
        <v>1090</v>
      </c>
    </row>
    <row r="388" spans="1:4" x14ac:dyDescent="0.25">
      <c r="A388" t="s">
        <v>1091</v>
      </c>
      <c r="B388">
        <v>6</v>
      </c>
      <c r="C388" t="s">
        <v>101</v>
      </c>
      <c r="D388" t="s">
        <v>1092</v>
      </c>
    </row>
    <row r="389" spans="1:4" x14ac:dyDescent="0.25">
      <c r="A389" t="s">
        <v>1093</v>
      </c>
      <c r="B389">
        <v>6</v>
      </c>
      <c r="C389" t="s">
        <v>101</v>
      </c>
      <c r="D389" t="s">
        <v>1094</v>
      </c>
    </row>
    <row r="390" spans="1:4" x14ac:dyDescent="0.25">
      <c r="A390" t="s">
        <v>1095</v>
      </c>
      <c r="B390">
        <v>6</v>
      </c>
      <c r="C390" t="s">
        <v>101</v>
      </c>
      <c r="D390" t="s">
        <v>1096</v>
      </c>
    </row>
    <row r="391" spans="1:4" x14ac:dyDescent="0.25">
      <c r="A391" t="s">
        <v>1097</v>
      </c>
      <c r="B391">
        <v>6</v>
      </c>
      <c r="C391" t="s">
        <v>101</v>
      </c>
      <c r="D391" t="s">
        <v>1098</v>
      </c>
    </row>
    <row r="392" spans="1:4" x14ac:dyDescent="0.25">
      <c r="A392" t="s">
        <v>1099</v>
      </c>
      <c r="B392">
        <v>6</v>
      </c>
      <c r="C392" t="s">
        <v>101</v>
      </c>
      <c r="D392" t="s">
        <v>1100</v>
      </c>
    </row>
    <row r="393" spans="1:4" x14ac:dyDescent="0.25">
      <c r="A393" t="s">
        <v>1101</v>
      </c>
      <c r="B393">
        <v>6</v>
      </c>
      <c r="C393" t="s">
        <v>101</v>
      </c>
      <c r="D393" t="s">
        <v>1102</v>
      </c>
    </row>
    <row r="394" spans="1:4" x14ac:dyDescent="0.25">
      <c r="A394" t="s">
        <v>1103</v>
      </c>
      <c r="B394">
        <v>6</v>
      </c>
      <c r="C394" t="s">
        <v>101</v>
      </c>
      <c r="D394" t="s">
        <v>1104</v>
      </c>
    </row>
    <row r="395" spans="1:4" x14ac:dyDescent="0.25">
      <c r="A395" t="s">
        <v>1105</v>
      </c>
      <c r="B395">
        <v>6</v>
      </c>
      <c r="C395" t="s">
        <v>101</v>
      </c>
      <c r="D395" t="s">
        <v>1106</v>
      </c>
    </row>
    <row r="396" spans="1:4" x14ac:dyDescent="0.25">
      <c r="A396" t="s">
        <v>1107</v>
      </c>
      <c r="B396">
        <v>6</v>
      </c>
      <c r="C396" t="s">
        <v>101</v>
      </c>
      <c r="D396" t="s">
        <v>1108</v>
      </c>
    </row>
    <row r="397" spans="1:4" x14ac:dyDescent="0.25">
      <c r="A397" t="s">
        <v>1109</v>
      </c>
      <c r="B397">
        <v>6</v>
      </c>
      <c r="C397" t="s">
        <v>101</v>
      </c>
      <c r="D397" t="s">
        <v>1110</v>
      </c>
    </row>
    <row r="398" spans="1:4" x14ac:dyDescent="0.25">
      <c r="A398" t="s">
        <v>1111</v>
      </c>
      <c r="D398" t="s">
        <v>1112</v>
      </c>
    </row>
    <row r="399" spans="1:4" x14ac:dyDescent="0.25">
      <c r="A399" t="s">
        <v>1113</v>
      </c>
      <c r="D399" t="s">
        <v>1114</v>
      </c>
    </row>
    <row r="400" spans="1:4" x14ac:dyDescent="0.25">
      <c r="A400" t="s">
        <v>1115</v>
      </c>
      <c r="D400" t="s">
        <v>1116</v>
      </c>
    </row>
    <row r="401" spans="1:4" x14ac:dyDescent="0.25">
      <c r="A401" t="s">
        <v>1117</v>
      </c>
      <c r="D401" t="s">
        <v>1118</v>
      </c>
    </row>
    <row r="402" spans="1:4" x14ac:dyDescent="0.25">
      <c r="A402" t="s">
        <v>1119</v>
      </c>
      <c r="D402" t="s">
        <v>1120</v>
      </c>
    </row>
    <row r="403" spans="1:4" x14ac:dyDescent="0.25">
      <c r="A403" t="s">
        <v>1121</v>
      </c>
      <c r="D403" t="s">
        <v>1122</v>
      </c>
    </row>
    <row r="404" spans="1:4" x14ac:dyDescent="0.25">
      <c r="A404" t="s">
        <v>1123</v>
      </c>
      <c r="D404" t="s">
        <v>1124</v>
      </c>
    </row>
    <row r="405" spans="1:4" x14ac:dyDescent="0.25">
      <c r="A405" t="s">
        <v>1125</v>
      </c>
      <c r="D405" t="s">
        <v>1126</v>
      </c>
    </row>
    <row r="406" spans="1:4" x14ac:dyDescent="0.25">
      <c r="A406" t="s">
        <v>1127</v>
      </c>
      <c r="D406" t="s">
        <v>1128</v>
      </c>
    </row>
    <row r="407" spans="1:4" x14ac:dyDescent="0.25">
      <c r="A407" t="s">
        <v>1129</v>
      </c>
      <c r="D407" t="s">
        <v>1130</v>
      </c>
    </row>
    <row r="408" spans="1:4" x14ac:dyDescent="0.25">
      <c r="A408" t="s">
        <v>1131</v>
      </c>
      <c r="D408" t="s">
        <v>1132</v>
      </c>
    </row>
    <row r="409" spans="1:4" x14ac:dyDescent="0.25">
      <c r="A409" t="s">
        <v>1133</v>
      </c>
      <c r="D409" t="s">
        <v>1134</v>
      </c>
    </row>
    <row r="410" spans="1:4" x14ac:dyDescent="0.25">
      <c r="A410" t="s">
        <v>1135</v>
      </c>
      <c r="D410" t="s">
        <v>1136</v>
      </c>
    </row>
    <row r="411" spans="1:4" x14ac:dyDescent="0.25">
      <c r="A411" t="s">
        <v>1137</v>
      </c>
      <c r="D411" t="s">
        <v>1138</v>
      </c>
    </row>
    <row r="412" spans="1:4" x14ac:dyDescent="0.25">
      <c r="A412" t="s">
        <v>1139</v>
      </c>
      <c r="B412">
        <v>6</v>
      </c>
      <c r="C412" t="s">
        <v>101</v>
      </c>
      <c r="D412" t="s">
        <v>1140</v>
      </c>
    </row>
    <row r="413" spans="1:4" x14ac:dyDescent="0.25">
      <c r="A413" t="s">
        <v>1141</v>
      </c>
      <c r="B413">
        <v>6</v>
      </c>
      <c r="C413" t="s">
        <v>101</v>
      </c>
      <c r="D413" t="s">
        <v>1142</v>
      </c>
    </row>
    <row r="414" spans="1:4" x14ac:dyDescent="0.25">
      <c r="A414" t="s">
        <v>1143</v>
      </c>
      <c r="B414">
        <v>6</v>
      </c>
      <c r="C414" t="s">
        <v>101</v>
      </c>
      <c r="D414" t="s">
        <v>1144</v>
      </c>
    </row>
    <row r="415" spans="1:4" x14ac:dyDescent="0.25">
      <c r="A415" t="s">
        <v>1145</v>
      </c>
      <c r="B415">
        <v>6</v>
      </c>
      <c r="C415" t="s">
        <v>101</v>
      </c>
      <c r="D415" t="s">
        <v>1146</v>
      </c>
    </row>
    <row r="416" spans="1:4" x14ac:dyDescent="0.25">
      <c r="A416" t="s">
        <v>1147</v>
      </c>
      <c r="B416">
        <v>6</v>
      </c>
      <c r="C416" t="s">
        <v>101</v>
      </c>
      <c r="D416" t="s">
        <v>1148</v>
      </c>
    </row>
    <row r="417" spans="1:4" x14ac:dyDescent="0.25">
      <c r="A417" t="s">
        <v>1149</v>
      </c>
      <c r="B417">
        <v>6</v>
      </c>
      <c r="C417" t="s">
        <v>101</v>
      </c>
      <c r="D417" t="s">
        <v>1150</v>
      </c>
    </row>
    <row r="418" spans="1:4" x14ac:dyDescent="0.25">
      <c r="A418" t="s">
        <v>1151</v>
      </c>
      <c r="B418">
        <v>6</v>
      </c>
      <c r="C418" t="s">
        <v>101</v>
      </c>
      <c r="D418" t="s">
        <v>1152</v>
      </c>
    </row>
    <row r="419" spans="1:4" x14ac:dyDescent="0.25">
      <c r="A419" t="s">
        <v>1153</v>
      </c>
      <c r="B419">
        <v>6</v>
      </c>
      <c r="C419" t="s">
        <v>101</v>
      </c>
      <c r="D419" t="s">
        <v>1154</v>
      </c>
    </row>
    <row r="420" spans="1:4" x14ac:dyDescent="0.25">
      <c r="A420" t="s">
        <v>1155</v>
      </c>
      <c r="B420">
        <v>6</v>
      </c>
      <c r="C420" t="s">
        <v>101</v>
      </c>
      <c r="D420" t="s">
        <v>1156</v>
      </c>
    </row>
    <row r="421" spans="1:4" x14ac:dyDescent="0.25">
      <c r="A421" t="s">
        <v>1157</v>
      </c>
      <c r="B421">
        <v>6</v>
      </c>
      <c r="C421" t="s">
        <v>101</v>
      </c>
      <c r="D421" t="s">
        <v>1158</v>
      </c>
    </row>
    <row r="422" spans="1:4" x14ac:dyDescent="0.25">
      <c r="A422" t="s">
        <v>1159</v>
      </c>
      <c r="B422">
        <v>6</v>
      </c>
      <c r="C422" t="s">
        <v>101</v>
      </c>
      <c r="D422" t="s">
        <v>1160</v>
      </c>
    </row>
    <row r="423" spans="1:4" x14ac:dyDescent="0.25">
      <c r="A423" t="s">
        <v>1161</v>
      </c>
      <c r="B423">
        <v>6</v>
      </c>
      <c r="C423" t="s">
        <v>101</v>
      </c>
      <c r="D423" t="s">
        <v>1162</v>
      </c>
    </row>
    <row r="424" spans="1:4" x14ac:dyDescent="0.25">
      <c r="A424" t="s">
        <v>1163</v>
      </c>
      <c r="B424">
        <v>6</v>
      </c>
      <c r="C424" t="s">
        <v>101</v>
      </c>
      <c r="D424" t="s">
        <v>1164</v>
      </c>
    </row>
    <row r="425" spans="1:4" x14ac:dyDescent="0.25">
      <c r="A425" t="s">
        <v>1165</v>
      </c>
      <c r="B425">
        <v>6</v>
      </c>
      <c r="C425" t="s">
        <v>101</v>
      </c>
      <c r="D425" t="s">
        <v>1166</v>
      </c>
    </row>
    <row r="426" spans="1:4" x14ac:dyDescent="0.25">
      <c r="A426" t="s">
        <v>1167</v>
      </c>
      <c r="B426">
        <v>6</v>
      </c>
      <c r="C426" t="s">
        <v>101</v>
      </c>
      <c r="D426" t="s">
        <v>1168</v>
      </c>
    </row>
    <row r="427" spans="1:4" x14ac:dyDescent="0.25">
      <c r="A427" t="s">
        <v>1169</v>
      </c>
      <c r="B427">
        <v>6</v>
      </c>
      <c r="C427" t="s">
        <v>101</v>
      </c>
      <c r="D427" t="s">
        <v>1170</v>
      </c>
    </row>
    <row r="428" spans="1:4" x14ac:dyDescent="0.25">
      <c r="A428" t="s">
        <v>1171</v>
      </c>
      <c r="B428">
        <v>6</v>
      </c>
      <c r="C428" t="s">
        <v>101</v>
      </c>
      <c r="D428" t="s">
        <v>1172</v>
      </c>
    </row>
    <row r="429" spans="1:4" x14ac:dyDescent="0.25">
      <c r="A429" t="s">
        <v>1173</v>
      </c>
      <c r="B429">
        <v>6</v>
      </c>
      <c r="C429" t="s">
        <v>101</v>
      </c>
      <c r="D429" t="s">
        <v>1174</v>
      </c>
    </row>
    <row r="430" spans="1:4" x14ac:dyDescent="0.25">
      <c r="A430" t="s">
        <v>1175</v>
      </c>
      <c r="B430">
        <v>6</v>
      </c>
      <c r="C430" t="s">
        <v>101</v>
      </c>
      <c r="D430" t="s">
        <v>1174</v>
      </c>
    </row>
    <row r="431" spans="1:4" x14ac:dyDescent="0.25">
      <c r="A431" t="s">
        <v>1176</v>
      </c>
      <c r="B431">
        <v>6</v>
      </c>
      <c r="C431" t="s">
        <v>101</v>
      </c>
      <c r="D431" t="s">
        <v>1177</v>
      </c>
    </row>
    <row r="432" spans="1:4" x14ac:dyDescent="0.25">
      <c r="A432" t="s">
        <v>1178</v>
      </c>
      <c r="B432">
        <v>6</v>
      </c>
      <c r="C432" t="s">
        <v>101</v>
      </c>
      <c r="D432" t="s">
        <v>1179</v>
      </c>
    </row>
    <row r="433" spans="1:4" x14ac:dyDescent="0.25">
      <c r="A433" t="s">
        <v>1180</v>
      </c>
      <c r="B433">
        <v>6</v>
      </c>
      <c r="C433" t="s">
        <v>101</v>
      </c>
      <c r="D433" t="s">
        <v>1181</v>
      </c>
    </row>
    <row r="434" spans="1:4" x14ac:dyDescent="0.25">
      <c r="A434" t="s">
        <v>1182</v>
      </c>
      <c r="B434">
        <v>6</v>
      </c>
      <c r="C434" t="s">
        <v>101</v>
      </c>
      <c r="D434" t="s">
        <v>1183</v>
      </c>
    </row>
    <row r="435" spans="1:4" x14ac:dyDescent="0.25">
      <c r="A435" t="s">
        <v>1184</v>
      </c>
      <c r="B435">
        <v>6</v>
      </c>
      <c r="C435" t="s">
        <v>101</v>
      </c>
      <c r="D435" t="s">
        <v>1185</v>
      </c>
    </row>
    <row r="436" spans="1:4" x14ac:dyDescent="0.25">
      <c r="A436" t="s">
        <v>1186</v>
      </c>
      <c r="B436">
        <v>6</v>
      </c>
      <c r="C436" t="s">
        <v>101</v>
      </c>
      <c r="D436" t="s">
        <v>1187</v>
      </c>
    </row>
    <row r="437" spans="1:4" x14ac:dyDescent="0.25">
      <c r="A437" t="s">
        <v>1188</v>
      </c>
      <c r="B437">
        <v>6</v>
      </c>
      <c r="C437" t="s">
        <v>101</v>
      </c>
      <c r="D437" t="s">
        <v>1189</v>
      </c>
    </row>
    <row r="438" spans="1:4" x14ac:dyDescent="0.25">
      <c r="A438" t="s">
        <v>1190</v>
      </c>
      <c r="B438">
        <v>6</v>
      </c>
      <c r="C438" t="s">
        <v>101</v>
      </c>
      <c r="D438" t="s">
        <v>1191</v>
      </c>
    </row>
    <row r="439" spans="1:4" x14ac:dyDescent="0.25">
      <c r="A439" t="s">
        <v>1192</v>
      </c>
      <c r="B439">
        <v>6</v>
      </c>
      <c r="C439" t="s">
        <v>101</v>
      </c>
      <c r="D439" t="s">
        <v>1193</v>
      </c>
    </row>
    <row r="440" spans="1:4" x14ac:dyDescent="0.25">
      <c r="A440" t="s">
        <v>1194</v>
      </c>
      <c r="B440">
        <v>6</v>
      </c>
      <c r="C440" t="s">
        <v>101</v>
      </c>
      <c r="D440" t="s">
        <v>1195</v>
      </c>
    </row>
    <row r="441" spans="1:4" x14ac:dyDescent="0.25">
      <c r="A441" t="s">
        <v>1196</v>
      </c>
      <c r="B441">
        <v>6</v>
      </c>
      <c r="C441" t="s">
        <v>101</v>
      </c>
      <c r="D441" t="s">
        <v>1197</v>
      </c>
    </row>
    <row r="442" spans="1:4" x14ac:dyDescent="0.25">
      <c r="A442" t="s">
        <v>1198</v>
      </c>
      <c r="B442">
        <v>6</v>
      </c>
      <c r="C442" t="s">
        <v>101</v>
      </c>
      <c r="D442" t="s">
        <v>1199</v>
      </c>
    </row>
    <row r="443" spans="1:4" x14ac:dyDescent="0.25">
      <c r="A443" t="s">
        <v>1200</v>
      </c>
      <c r="B443">
        <v>6</v>
      </c>
      <c r="C443" t="s">
        <v>101</v>
      </c>
      <c r="D443" t="s">
        <v>1201</v>
      </c>
    </row>
    <row r="444" spans="1:4" x14ac:dyDescent="0.25">
      <c r="A444" t="s">
        <v>1202</v>
      </c>
      <c r="B444">
        <v>6</v>
      </c>
      <c r="C444" t="s">
        <v>101</v>
      </c>
      <c r="D444" t="s">
        <v>1203</v>
      </c>
    </row>
    <row r="445" spans="1:4" x14ac:dyDescent="0.25">
      <c r="A445" t="s">
        <v>1204</v>
      </c>
      <c r="B445">
        <v>6</v>
      </c>
      <c r="C445" t="s">
        <v>101</v>
      </c>
      <c r="D445" t="s">
        <v>1205</v>
      </c>
    </row>
    <row r="446" spans="1:4" x14ac:dyDescent="0.25">
      <c r="A446" t="s">
        <v>1206</v>
      </c>
      <c r="B446">
        <v>6</v>
      </c>
      <c r="C446" t="s">
        <v>101</v>
      </c>
      <c r="D446" t="s">
        <v>1207</v>
      </c>
    </row>
    <row r="447" spans="1:4" x14ac:dyDescent="0.25">
      <c r="A447" t="s">
        <v>1208</v>
      </c>
      <c r="B447">
        <v>6</v>
      </c>
      <c r="C447" t="s">
        <v>101</v>
      </c>
      <c r="D447" t="s">
        <v>1209</v>
      </c>
    </row>
    <row r="448" spans="1:4" x14ac:dyDescent="0.25">
      <c r="A448" t="s">
        <v>1210</v>
      </c>
      <c r="B448">
        <v>6</v>
      </c>
      <c r="C448" t="s">
        <v>101</v>
      </c>
      <c r="D448" t="s">
        <v>1211</v>
      </c>
    </row>
    <row r="449" spans="1:4" x14ac:dyDescent="0.25">
      <c r="A449" t="s">
        <v>1212</v>
      </c>
      <c r="B449">
        <v>6</v>
      </c>
      <c r="C449" t="s">
        <v>101</v>
      </c>
      <c r="D449" t="s">
        <v>1213</v>
      </c>
    </row>
    <row r="450" spans="1:4" x14ac:dyDescent="0.25">
      <c r="A450" t="s">
        <v>1214</v>
      </c>
      <c r="B450">
        <v>6</v>
      </c>
      <c r="C450" t="s">
        <v>101</v>
      </c>
      <c r="D450" t="s">
        <v>1215</v>
      </c>
    </row>
    <row r="451" spans="1:4" x14ac:dyDescent="0.25">
      <c r="A451" t="s">
        <v>1216</v>
      </c>
      <c r="B451">
        <v>6</v>
      </c>
      <c r="C451" t="s">
        <v>101</v>
      </c>
      <c r="D451" t="s">
        <v>1217</v>
      </c>
    </row>
    <row r="452" spans="1:4" x14ac:dyDescent="0.25">
      <c r="A452" t="s">
        <v>1218</v>
      </c>
      <c r="B452">
        <v>6</v>
      </c>
      <c r="C452" t="s">
        <v>101</v>
      </c>
      <c r="D452" t="s">
        <v>1219</v>
      </c>
    </row>
    <row r="453" spans="1:4" x14ac:dyDescent="0.25">
      <c r="A453" t="s">
        <v>1220</v>
      </c>
      <c r="B453">
        <v>6</v>
      </c>
      <c r="C453" t="s">
        <v>101</v>
      </c>
      <c r="D453" t="s">
        <v>1221</v>
      </c>
    </row>
    <row r="454" spans="1:4" x14ac:dyDescent="0.25">
      <c r="A454" t="s">
        <v>1222</v>
      </c>
      <c r="B454">
        <v>6</v>
      </c>
      <c r="C454" t="s">
        <v>101</v>
      </c>
      <c r="D454" t="s">
        <v>1223</v>
      </c>
    </row>
    <row r="455" spans="1:4" x14ac:dyDescent="0.25">
      <c r="A455" t="s">
        <v>1224</v>
      </c>
      <c r="B455">
        <v>6</v>
      </c>
      <c r="C455" t="s">
        <v>101</v>
      </c>
      <c r="D455" t="s">
        <v>1225</v>
      </c>
    </row>
    <row r="456" spans="1:4" x14ac:dyDescent="0.25">
      <c r="A456" t="s">
        <v>1226</v>
      </c>
      <c r="B456">
        <v>6</v>
      </c>
      <c r="C456" t="s">
        <v>101</v>
      </c>
      <c r="D456" t="s">
        <v>1227</v>
      </c>
    </row>
    <row r="457" spans="1:4" x14ac:dyDescent="0.25">
      <c r="A457" t="s">
        <v>1228</v>
      </c>
      <c r="B457">
        <v>6</v>
      </c>
      <c r="C457" t="s">
        <v>101</v>
      </c>
      <c r="D457" t="s">
        <v>1229</v>
      </c>
    </row>
    <row r="458" spans="1:4" x14ac:dyDescent="0.25">
      <c r="A458" t="s">
        <v>1230</v>
      </c>
      <c r="B458">
        <v>6</v>
      </c>
      <c r="C458" t="s">
        <v>101</v>
      </c>
      <c r="D458" t="s">
        <v>1231</v>
      </c>
    </row>
    <row r="459" spans="1:4" x14ac:dyDescent="0.25">
      <c r="A459" t="s">
        <v>1232</v>
      </c>
      <c r="B459">
        <v>6</v>
      </c>
      <c r="C459" t="s">
        <v>101</v>
      </c>
      <c r="D459" t="s">
        <v>1233</v>
      </c>
    </row>
    <row r="460" spans="1:4" x14ac:dyDescent="0.25">
      <c r="A460" t="s">
        <v>1234</v>
      </c>
      <c r="B460">
        <v>6</v>
      </c>
      <c r="C460" t="s">
        <v>101</v>
      </c>
      <c r="D460" t="s">
        <v>1235</v>
      </c>
    </row>
    <row r="461" spans="1:4" x14ac:dyDescent="0.25">
      <c r="A461" t="s">
        <v>1236</v>
      </c>
      <c r="B461">
        <v>6</v>
      </c>
      <c r="C461" t="s">
        <v>101</v>
      </c>
      <c r="D461" t="s">
        <v>1237</v>
      </c>
    </row>
    <row r="462" spans="1:4" x14ac:dyDescent="0.25">
      <c r="A462" t="s">
        <v>1238</v>
      </c>
      <c r="B462">
        <v>6</v>
      </c>
      <c r="C462" t="s">
        <v>101</v>
      </c>
      <c r="D462" t="s">
        <v>1239</v>
      </c>
    </row>
    <row r="463" spans="1:4" x14ac:dyDescent="0.25">
      <c r="A463" t="s">
        <v>1240</v>
      </c>
      <c r="B463">
        <v>6</v>
      </c>
      <c r="C463" t="s">
        <v>101</v>
      </c>
      <c r="D463" t="s">
        <v>1241</v>
      </c>
    </row>
    <row r="464" spans="1:4" x14ac:dyDescent="0.25">
      <c r="A464" t="s">
        <v>1242</v>
      </c>
      <c r="B464">
        <v>6</v>
      </c>
      <c r="C464" t="s">
        <v>101</v>
      </c>
      <c r="D464" t="s">
        <v>1243</v>
      </c>
    </row>
    <row r="465" spans="1:4" x14ac:dyDescent="0.25">
      <c r="A465" t="s">
        <v>1244</v>
      </c>
      <c r="B465">
        <v>6</v>
      </c>
      <c r="C465" t="s">
        <v>101</v>
      </c>
      <c r="D465" t="s">
        <v>1245</v>
      </c>
    </row>
    <row r="466" spans="1:4" x14ac:dyDescent="0.25">
      <c r="A466" t="s">
        <v>1246</v>
      </c>
      <c r="B466">
        <v>6</v>
      </c>
      <c r="C466" t="s">
        <v>101</v>
      </c>
      <c r="D466" t="s">
        <v>1247</v>
      </c>
    </row>
    <row r="467" spans="1:4" x14ac:dyDescent="0.25">
      <c r="A467" t="s">
        <v>1248</v>
      </c>
      <c r="B467">
        <v>6</v>
      </c>
      <c r="C467" t="s">
        <v>101</v>
      </c>
      <c r="D467" t="s">
        <v>1249</v>
      </c>
    </row>
    <row r="468" spans="1:4" x14ac:dyDescent="0.25">
      <c r="A468" t="s">
        <v>1250</v>
      </c>
      <c r="B468">
        <v>6</v>
      </c>
      <c r="C468" t="s">
        <v>101</v>
      </c>
      <c r="D468" t="s">
        <v>1251</v>
      </c>
    </row>
    <row r="469" spans="1:4" x14ac:dyDescent="0.25">
      <c r="A469" t="s">
        <v>1252</v>
      </c>
      <c r="B469">
        <v>6</v>
      </c>
      <c r="C469" t="s">
        <v>101</v>
      </c>
      <c r="D469" t="s">
        <v>1253</v>
      </c>
    </row>
    <row r="470" spans="1:4" x14ac:dyDescent="0.25">
      <c r="A470" t="s">
        <v>1254</v>
      </c>
      <c r="B470">
        <v>6</v>
      </c>
      <c r="C470" t="s">
        <v>101</v>
      </c>
      <c r="D470" t="s">
        <v>1255</v>
      </c>
    </row>
    <row r="471" spans="1:4" x14ac:dyDescent="0.25">
      <c r="A471" t="s">
        <v>1256</v>
      </c>
      <c r="B471">
        <v>6</v>
      </c>
      <c r="C471" t="s">
        <v>101</v>
      </c>
      <c r="D471" t="s">
        <v>1257</v>
      </c>
    </row>
    <row r="472" spans="1:4" x14ac:dyDescent="0.25">
      <c r="A472" t="s">
        <v>1258</v>
      </c>
      <c r="B472">
        <v>6</v>
      </c>
      <c r="C472" t="s">
        <v>101</v>
      </c>
      <c r="D472" t="s">
        <v>1259</v>
      </c>
    </row>
    <row r="473" spans="1:4" x14ac:dyDescent="0.25">
      <c r="A473" t="s">
        <v>1260</v>
      </c>
      <c r="B473">
        <v>6</v>
      </c>
      <c r="C473" t="s">
        <v>101</v>
      </c>
      <c r="D473" t="s">
        <v>1261</v>
      </c>
    </row>
    <row r="474" spans="1:4" x14ac:dyDescent="0.25">
      <c r="A474" t="s">
        <v>1262</v>
      </c>
      <c r="B474">
        <v>6</v>
      </c>
      <c r="C474" t="s">
        <v>101</v>
      </c>
      <c r="D474" t="s">
        <v>1263</v>
      </c>
    </row>
    <row r="475" spans="1:4" x14ac:dyDescent="0.25">
      <c r="A475" t="s">
        <v>1264</v>
      </c>
      <c r="B475">
        <v>6</v>
      </c>
      <c r="C475" t="s">
        <v>101</v>
      </c>
      <c r="D475" t="s">
        <v>1265</v>
      </c>
    </row>
    <row r="476" spans="1:4" x14ac:dyDescent="0.25">
      <c r="A476" t="s">
        <v>1266</v>
      </c>
      <c r="B476">
        <v>6</v>
      </c>
      <c r="C476" t="s">
        <v>101</v>
      </c>
      <c r="D476" t="s">
        <v>1267</v>
      </c>
    </row>
    <row r="477" spans="1:4" x14ac:dyDescent="0.25">
      <c r="A477" t="s">
        <v>1268</v>
      </c>
      <c r="B477">
        <v>6</v>
      </c>
      <c r="C477" t="s">
        <v>101</v>
      </c>
      <c r="D477" t="s">
        <v>1269</v>
      </c>
    </row>
    <row r="478" spans="1:4" x14ac:dyDescent="0.25">
      <c r="A478" t="s">
        <v>1270</v>
      </c>
      <c r="B478">
        <v>6</v>
      </c>
      <c r="C478" t="s">
        <v>101</v>
      </c>
      <c r="D478" t="s">
        <v>1271</v>
      </c>
    </row>
    <row r="479" spans="1:4" x14ac:dyDescent="0.25">
      <c r="A479" t="s">
        <v>1272</v>
      </c>
      <c r="B479">
        <v>6</v>
      </c>
      <c r="C479" t="s">
        <v>101</v>
      </c>
      <c r="D479" t="s">
        <v>1273</v>
      </c>
    </row>
    <row r="480" spans="1:4" x14ac:dyDescent="0.25">
      <c r="A480" t="s">
        <v>1274</v>
      </c>
      <c r="B480">
        <v>6</v>
      </c>
      <c r="C480" t="s">
        <v>101</v>
      </c>
      <c r="D480" t="s">
        <v>1275</v>
      </c>
    </row>
    <row r="481" spans="1:4" x14ac:dyDescent="0.25">
      <c r="A481" t="s">
        <v>1276</v>
      </c>
      <c r="B481">
        <v>6</v>
      </c>
      <c r="C481" t="s">
        <v>101</v>
      </c>
      <c r="D481" t="s">
        <v>1277</v>
      </c>
    </row>
    <row r="482" spans="1:4" x14ac:dyDescent="0.25">
      <c r="A482" t="s">
        <v>1278</v>
      </c>
      <c r="B482">
        <v>6</v>
      </c>
      <c r="C482" t="s">
        <v>101</v>
      </c>
      <c r="D482" t="s">
        <v>1279</v>
      </c>
    </row>
    <row r="483" spans="1:4" x14ac:dyDescent="0.25">
      <c r="A483" t="s">
        <v>360</v>
      </c>
      <c r="B483">
        <v>6</v>
      </c>
      <c r="C483" t="s">
        <v>101</v>
      </c>
      <c r="D483" t="s">
        <v>1277</v>
      </c>
    </row>
    <row r="484" spans="1:4" x14ac:dyDescent="0.25">
      <c r="A484" t="s">
        <v>1280</v>
      </c>
      <c r="B484">
        <v>6</v>
      </c>
      <c r="C484" t="s">
        <v>101</v>
      </c>
      <c r="D484" t="s">
        <v>1281</v>
      </c>
    </row>
    <row r="485" spans="1:4" x14ac:dyDescent="0.25">
      <c r="A485" t="s">
        <v>1282</v>
      </c>
      <c r="B485">
        <v>6</v>
      </c>
      <c r="C485" t="s">
        <v>101</v>
      </c>
      <c r="D485" t="s">
        <v>1283</v>
      </c>
    </row>
    <row r="486" spans="1:4" x14ac:dyDescent="0.25">
      <c r="A486" t="s">
        <v>1284</v>
      </c>
      <c r="B486">
        <v>6</v>
      </c>
      <c r="C486" t="s">
        <v>101</v>
      </c>
      <c r="D486" t="s">
        <v>1285</v>
      </c>
    </row>
    <row r="487" spans="1:4" x14ac:dyDescent="0.25">
      <c r="A487" t="s">
        <v>1286</v>
      </c>
      <c r="B487">
        <v>6</v>
      </c>
      <c r="C487" t="s">
        <v>101</v>
      </c>
      <c r="D487" t="s">
        <v>1287</v>
      </c>
    </row>
    <row r="488" spans="1:4" x14ac:dyDescent="0.25">
      <c r="A488" t="s">
        <v>1288</v>
      </c>
      <c r="B488">
        <v>6</v>
      </c>
      <c r="C488" t="s">
        <v>101</v>
      </c>
      <c r="D488" t="s">
        <v>1289</v>
      </c>
    </row>
    <row r="489" spans="1:4" x14ac:dyDescent="0.25">
      <c r="A489" t="s">
        <v>1290</v>
      </c>
      <c r="B489">
        <v>6</v>
      </c>
      <c r="C489" t="s">
        <v>101</v>
      </c>
      <c r="D489" t="s">
        <v>1291</v>
      </c>
    </row>
    <row r="490" spans="1:4" x14ac:dyDescent="0.25">
      <c r="A490" t="s">
        <v>1292</v>
      </c>
      <c r="B490">
        <v>6</v>
      </c>
      <c r="C490" t="s">
        <v>101</v>
      </c>
      <c r="D490" t="s">
        <v>1293</v>
      </c>
    </row>
    <row r="491" spans="1:4" x14ac:dyDescent="0.25">
      <c r="A491" t="s">
        <v>1294</v>
      </c>
      <c r="B491">
        <v>6</v>
      </c>
      <c r="C491" t="s">
        <v>101</v>
      </c>
      <c r="D491" t="s">
        <v>1295</v>
      </c>
    </row>
    <row r="492" spans="1:4" x14ac:dyDescent="0.25">
      <c r="A492" t="s">
        <v>1296</v>
      </c>
      <c r="B492">
        <v>6</v>
      </c>
      <c r="C492" t="s">
        <v>101</v>
      </c>
      <c r="D492" t="s">
        <v>1297</v>
      </c>
    </row>
    <row r="493" spans="1:4" x14ac:dyDescent="0.25">
      <c r="A493" t="s">
        <v>1298</v>
      </c>
      <c r="B493">
        <v>6</v>
      </c>
      <c r="C493" t="s">
        <v>101</v>
      </c>
      <c r="D493" t="s">
        <v>1299</v>
      </c>
    </row>
    <row r="494" spans="1:4" x14ac:dyDescent="0.25">
      <c r="A494" t="s">
        <v>1300</v>
      </c>
      <c r="B494">
        <v>6</v>
      </c>
      <c r="C494" t="s">
        <v>101</v>
      </c>
      <c r="D494" t="s">
        <v>1301</v>
      </c>
    </row>
    <row r="495" spans="1:4" x14ac:dyDescent="0.25">
      <c r="A495" t="s">
        <v>1302</v>
      </c>
      <c r="B495">
        <v>6</v>
      </c>
      <c r="C495" t="s">
        <v>101</v>
      </c>
      <c r="D495" t="s">
        <v>1303</v>
      </c>
    </row>
    <row r="496" spans="1:4" x14ac:dyDescent="0.25">
      <c r="A496" t="s">
        <v>1304</v>
      </c>
      <c r="B496">
        <v>6</v>
      </c>
      <c r="C496" t="s">
        <v>101</v>
      </c>
      <c r="D496" t="s">
        <v>1305</v>
      </c>
    </row>
    <row r="497" spans="1:4" x14ac:dyDescent="0.25">
      <c r="A497" t="s">
        <v>1306</v>
      </c>
      <c r="B497">
        <v>6</v>
      </c>
      <c r="C497" t="s">
        <v>101</v>
      </c>
      <c r="D497" t="s">
        <v>1307</v>
      </c>
    </row>
    <row r="498" spans="1:4" x14ac:dyDescent="0.25">
      <c r="A498" t="s">
        <v>1308</v>
      </c>
      <c r="B498">
        <v>6</v>
      </c>
      <c r="C498" t="s">
        <v>101</v>
      </c>
      <c r="D498" t="s">
        <v>1309</v>
      </c>
    </row>
    <row r="499" spans="1:4" x14ac:dyDescent="0.25">
      <c r="A499" t="s">
        <v>1310</v>
      </c>
      <c r="B499">
        <v>6</v>
      </c>
      <c r="C499" t="s">
        <v>101</v>
      </c>
      <c r="D499" t="s">
        <v>1311</v>
      </c>
    </row>
    <row r="500" spans="1:4" x14ac:dyDescent="0.25">
      <c r="A500" t="s">
        <v>1312</v>
      </c>
      <c r="B500">
        <v>6</v>
      </c>
      <c r="C500" t="s">
        <v>101</v>
      </c>
      <c r="D500" t="s">
        <v>1313</v>
      </c>
    </row>
    <row r="501" spans="1:4" x14ac:dyDescent="0.25">
      <c r="A501" t="s">
        <v>1314</v>
      </c>
      <c r="B501">
        <v>6</v>
      </c>
      <c r="C501" t="s">
        <v>101</v>
      </c>
      <c r="D501" t="s">
        <v>1315</v>
      </c>
    </row>
    <row r="502" spans="1:4" x14ac:dyDescent="0.25">
      <c r="A502" t="s">
        <v>1316</v>
      </c>
      <c r="B502">
        <v>6</v>
      </c>
      <c r="C502" t="s">
        <v>101</v>
      </c>
      <c r="D502" t="s">
        <v>1317</v>
      </c>
    </row>
    <row r="503" spans="1:4" x14ac:dyDescent="0.25">
      <c r="A503" t="s">
        <v>1318</v>
      </c>
      <c r="B503">
        <v>6</v>
      </c>
      <c r="C503" t="s">
        <v>101</v>
      </c>
      <c r="D503" t="s">
        <v>1319</v>
      </c>
    </row>
    <row r="504" spans="1:4" x14ac:dyDescent="0.25">
      <c r="A504" t="s">
        <v>1320</v>
      </c>
      <c r="B504">
        <v>6</v>
      </c>
      <c r="C504" t="s">
        <v>101</v>
      </c>
      <c r="D504" t="s">
        <v>1321</v>
      </c>
    </row>
    <row r="505" spans="1:4" x14ac:dyDescent="0.25">
      <c r="A505" t="s">
        <v>1322</v>
      </c>
      <c r="B505">
        <v>6</v>
      </c>
      <c r="C505" t="s">
        <v>101</v>
      </c>
      <c r="D505" t="s">
        <v>1323</v>
      </c>
    </row>
    <row r="506" spans="1:4" x14ac:dyDescent="0.25">
      <c r="A506" t="s">
        <v>1324</v>
      </c>
      <c r="B506">
        <v>6</v>
      </c>
      <c r="C506" t="s">
        <v>101</v>
      </c>
      <c r="D506" t="s">
        <v>1325</v>
      </c>
    </row>
    <row r="507" spans="1:4" x14ac:dyDescent="0.25">
      <c r="A507" t="s">
        <v>1326</v>
      </c>
      <c r="B507">
        <v>6</v>
      </c>
      <c r="C507" t="s">
        <v>101</v>
      </c>
      <c r="D507" t="s">
        <v>1327</v>
      </c>
    </row>
    <row r="508" spans="1:4" x14ac:dyDescent="0.25">
      <c r="A508" t="s">
        <v>1328</v>
      </c>
      <c r="B508">
        <v>6</v>
      </c>
      <c r="C508" t="s">
        <v>101</v>
      </c>
      <c r="D508" t="s">
        <v>1329</v>
      </c>
    </row>
    <row r="509" spans="1:4" x14ac:dyDescent="0.25">
      <c r="A509" t="s">
        <v>1330</v>
      </c>
      <c r="B509">
        <v>6</v>
      </c>
      <c r="C509" t="s">
        <v>101</v>
      </c>
      <c r="D509" t="s">
        <v>1331</v>
      </c>
    </row>
    <row r="510" spans="1:4" x14ac:dyDescent="0.25">
      <c r="A510" t="s">
        <v>1332</v>
      </c>
      <c r="B510">
        <v>6</v>
      </c>
      <c r="C510" t="s">
        <v>101</v>
      </c>
      <c r="D510" t="s">
        <v>1333</v>
      </c>
    </row>
    <row r="511" spans="1:4" x14ac:dyDescent="0.25">
      <c r="A511" t="s">
        <v>1334</v>
      </c>
      <c r="B511">
        <v>6</v>
      </c>
      <c r="C511" t="s">
        <v>101</v>
      </c>
      <c r="D511" t="s">
        <v>1335</v>
      </c>
    </row>
    <row r="512" spans="1:4" x14ac:dyDescent="0.25">
      <c r="A512" t="s">
        <v>1336</v>
      </c>
      <c r="B512">
        <v>6</v>
      </c>
      <c r="C512" t="s">
        <v>101</v>
      </c>
      <c r="D512" t="s">
        <v>1337</v>
      </c>
    </row>
    <row r="513" spans="1:4" x14ac:dyDescent="0.25">
      <c r="A513" t="s">
        <v>1338</v>
      </c>
      <c r="B513">
        <v>6</v>
      </c>
      <c r="C513" t="s">
        <v>101</v>
      </c>
      <c r="D513" t="s">
        <v>1339</v>
      </c>
    </row>
    <row r="514" spans="1:4" x14ac:dyDescent="0.25">
      <c r="A514" t="s">
        <v>1340</v>
      </c>
      <c r="B514">
        <v>6</v>
      </c>
      <c r="C514" t="s">
        <v>101</v>
      </c>
      <c r="D514" t="s">
        <v>1341</v>
      </c>
    </row>
    <row r="515" spans="1:4" x14ac:dyDescent="0.25">
      <c r="A515" t="s">
        <v>1342</v>
      </c>
      <c r="B515">
        <v>6</v>
      </c>
      <c r="C515" t="s">
        <v>101</v>
      </c>
      <c r="D515" t="s">
        <v>1343</v>
      </c>
    </row>
    <row r="516" spans="1:4" x14ac:dyDescent="0.25">
      <c r="A516" t="s">
        <v>1344</v>
      </c>
      <c r="B516">
        <v>6</v>
      </c>
      <c r="C516" t="s">
        <v>101</v>
      </c>
      <c r="D516" t="s">
        <v>1345</v>
      </c>
    </row>
    <row r="517" spans="1:4" x14ac:dyDescent="0.25">
      <c r="A517" t="s">
        <v>1346</v>
      </c>
      <c r="B517">
        <v>6</v>
      </c>
      <c r="C517" t="s">
        <v>101</v>
      </c>
      <c r="D517" t="s">
        <v>1347</v>
      </c>
    </row>
    <row r="518" spans="1:4" x14ac:dyDescent="0.25">
      <c r="A518" t="s">
        <v>1348</v>
      </c>
      <c r="B518">
        <v>6</v>
      </c>
      <c r="C518" t="s">
        <v>101</v>
      </c>
      <c r="D518" t="s">
        <v>1349</v>
      </c>
    </row>
    <row r="519" spans="1:4" x14ac:dyDescent="0.25">
      <c r="A519" t="s">
        <v>1350</v>
      </c>
      <c r="B519">
        <v>6</v>
      </c>
      <c r="C519" t="s">
        <v>101</v>
      </c>
      <c r="D519" t="s">
        <v>1351</v>
      </c>
    </row>
    <row r="520" spans="1:4" x14ac:dyDescent="0.25">
      <c r="A520" t="s">
        <v>1352</v>
      </c>
      <c r="B520">
        <v>6</v>
      </c>
      <c r="C520" t="s">
        <v>101</v>
      </c>
      <c r="D520" t="s">
        <v>1353</v>
      </c>
    </row>
    <row r="521" spans="1:4" x14ac:dyDescent="0.25">
      <c r="A521" t="s">
        <v>1354</v>
      </c>
      <c r="B521">
        <v>6</v>
      </c>
      <c r="C521" t="s">
        <v>101</v>
      </c>
      <c r="D521" t="s">
        <v>1355</v>
      </c>
    </row>
    <row r="522" spans="1:4" x14ac:dyDescent="0.25">
      <c r="A522" t="s">
        <v>1356</v>
      </c>
      <c r="B522">
        <v>6</v>
      </c>
      <c r="C522" t="s">
        <v>101</v>
      </c>
      <c r="D522" t="s">
        <v>1357</v>
      </c>
    </row>
    <row r="523" spans="1:4" x14ac:dyDescent="0.25">
      <c r="A523" t="s">
        <v>1358</v>
      </c>
      <c r="B523">
        <v>6</v>
      </c>
      <c r="C523" t="s">
        <v>101</v>
      </c>
      <c r="D523" t="s">
        <v>1359</v>
      </c>
    </row>
    <row r="524" spans="1:4" x14ac:dyDescent="0.25">
      <c r="A524" t="s">
        <v>1360</v>
      </c>
      <c r="B524">
        <v>6</v>
      </c>
      <c r="C524" t="s">
        <v>101</v>
      </c>
      <c r="D524" t="s">
        <v>1361</v>
      </c>
    </row>
    <row r="525" spans="1:4" x14ac:dyDescent="0.25">
      <c r="A525" t="s">
        <v>1362</v>
      </c>
      <c r="B525">
        <v>6</v>
      </c>
      <c r="C525" t="s">
        <v>101</v>
      </c>
      <c r="D525" t="s">
        <v>1363</v>
      </c>
    </row>
    <row r="526" spans="1:4" x14ac:dyDescent="0.25">
      <c r="A526" t="s">
        <v>1364</v>
      </c>
      <c r="B526">
        <v>6</v>
      </c>
      <c r="C526" t="s">
        <v>101</v>
      </c>
      <c r="D526" t="s">
        <v>1365</v>
      </c>
    </row>
    <row r="527" spans="1:4" x14ac:dyDescent="0.25">
      <c r="A527" t="s">
        <v>1366</v>
      </c>
      <c r="B527">
        <v>6</v>
      </c>
      <c r="C527" t="s">
        <v>101</v>
      </c>
      <c r="D527" t="s">
        <v>1367</v>
      </c>
    </row>
    <row r="528" spans="1:4" x14ac:dyDescent="0.25">
      <c r="A528" t="s">
        <v>1368</v>
      </c>
      <c r="B528">
        <v>6</v>
      </c>
      <c r="C528" t="s">
        <v>101</v>
      </c>
      <c r="D528" t="s">
        <v>1369</v>
      </c>
    </row>
    <row r="529" spans="1:4" x14ac:dyDescent="0.25">
      <c r="A529" t="s">
        <v>1370</v>
      </c>
      <c r="B529">
        <v>6</v>
      </c>
      <c r="C529" t="s">
        <v>101</v>
      </c>
      <c r="D529" t="s">
        <v>1371</v>
      </c>
    </row>
    <row r="530" spans="1:4" x14ac:dyDescent="0.25">
      <c r="A530" t="s">
        <v>1372</v>
      </c>
      <c r="B530">
        <v>6</v>
      </c>
      <c r="C530" t="s">
        <v>101</v>
      </c>
      <c r="D530" t="s">
        <v>1373</v>
      </c>
    </row>
    <row r="531" spans="1:4" x14ac:dyDescent="0.25">
      <c r="A531" t="s">
        <v>1374</v>
      </c>
      <c r="B531">
        <v>6</v>
      </c>
      <c r="C531" t="s">
        <v>101</v>
      </c>
      <c r="D531" t="s">
        <v>1375</v>
      </c>
    </row>
    <row r="532" spans="1:4" x14ac:dyDescent="0.25">
      <c r="A532" t="s">
        <v>1376</v>
      </c>
      <c r="B532">
        <v>6</v>
      </c>
      <c r="C532" t="s">
        <v>101</v>
      </c>
      <c r="D532" t="s">
        <v>1377</v>
      </c>
    </row>
    <row r="533" spans="1:4" x14ac:dyDescent="0.25">
      <c r="A533" t="s">
        <v>1378</v>
      </c>
      <c r="B533">
        <v>6</v>
      </c>
      <c r="C533" t="s">
        <v>101</v>
      </c>
      <c r="D533" t="s">
        <v>1379</v>
      </c>
    </row>
    <row r="534" spans="1:4" x14ac:dyDescent="0.25">
      <c r="A534" t="s">
        <v>1380</v>
      </c>
      <c r="B534">
        <v>6</v>
      </c>
      <c r="C534" t="s">
        <v>101</v>
      </c>
      <c r="D534" t="s">
        <v>1381</v>
      </c>
    </row>
    <row r="535" spans="1:4" x14ac:dyDescent="0.25">
      <c r="A535" t="s">
        <v>1382</v>
      </c>
      <c r="B535">
        <v>6</v>
      </c>
      <c r="C535" t="s">
        <v>101</v>
      </c>
      <c r="D535" t="s">
        <v>1383</v>
      </c>
    </row>
    <row r="536" spans="1:4" x14ac:dyDescent="0.25">
      <c r="A536" t="s">
        <v>1384</v>
      </c>
      <c r="D536" t="s">
        <v>1385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QD2UCF5UJE4V-2141839551-21</_dlc_DocId>
    <_dlc_DocIdUrl xmlns="7184055b-e5ea-4162-8b19-ace5c644b73a">
      <Url>http://intranet2/finance/_layouts/15/DocIdRedir.aspx?ID=QD2UCF5UJE4V-2141839551-21</Url>
      <Description>QD2UCF5UJE4V-2141839551-21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B55488C-A998-464C-928A-0FD7E4898E5C}"/>
</file>

<file path=customXml/itemProps2.xml><?xml version="1.0" encoding="utf-8"?>
<ds:datastoreItem xmlns:ds="http://schemas.openxmlformats.org/officeDocument/2006/customXml" ds:itemID="{58C617E6-DAC9-4B0E-925C-C95884E0FF43}"/>
</file>

<file path=customXml/itemProps3.xml><?xml version="1.0" encoding="utf-8"?>
<ds:datastoreItem xmlns:ds="http://schemas.openxmlformats.org/officeDocument/2006/customXml" ds:itemID="{26236688-063E-42E7-AF27-764FA436993A}"/>
</file>

<file path=customXml/itemProps4.xml><?xml version="1.0" encoding="utf-8"?>
<ds:datastoreItem xmlns:ds="http://schemas.openxmlformats.org/officeDocument/2006/customXml" ds:itemID="{FFFA2E7B-B941-4AB0-853E-8DDA6FFBBC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Police</vt:lpstr>
      <vt:lpstr>Baseline</vt:lpstr>
      <vt:lpstr>New Requests</vt:lpstr>
      <vt:lpstr>Baseline Codes</vt:lpstr>
      <vt:lpstr>Sheet1</vt:lpstr>
      <vt:lpstr>Projections Cheat Sheet</vt:lpstr>
      <vt:lpstr>'New Requests'!Print_Area</vt:lpstr>
      <vt:lpstr>Police!Print_Area</vt:lpstr>
      <vt:lpstr>Police!Print_Titles</vt:lpstr>
      <vt:lpstr>'New Requests'!Service_Levels</vt:lpstr>
    </vt:vector>
  </TitlesOfParts>
  <Company>City of Stockton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Mahin Shah</dc:creator>
  <cp:lastModifiedBy>O'Keefe, Paula</cp:lastModifiedBy>
  <cp:lastPrinted>2020-04-27T17:43:56Z</cp:lastPrinted>
  <dcterms:created xsi:type="dcterms:W3CDTF">2014-11-13T17:51:15Z</dcterms:created>
  <dcterms:modified xsi:type="dcterms:W3CDTF">2020-12-29T22:50:30Z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DocumentType">
    <vt:lpwstr/>
  </property>
  <property fmtid="{D5CDD505-2E9C-101B-9397-08002B2CF9AE}" pid="4" name="f6na">
    <vt:lpwstr>Budget Development</vt:lpwstr>
  </property>
  <property fmtid="{D5CDD505-2E9C-101B-9397-08002B2CF9AE}" pid="5" name="Order">
    <vt:r8>45500</vt:r8>
  </property>
  <property fmtid="{D5CDD505-2E9C-101B-9397-08002B2CF9AE}" pid="6" name="Document Category2">
    <vt:lpwstr>Public Works</vt:lpwstr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AuthorIds_UIVersion_17920">
    <vt:lpwstr>223</vt:lpwstr>
  </property>
  <property fmtid="{D5CDD505-2E9C-101B-9397-08002B2CF9AE}" pid="12" name="_dlc_DocIdItemGuid">
    <vt:lpwstr>69c2ba21-a2d1-4e3a-87e5-88c3a4cf0c84</vt:lpwstr>
  </property>
</Properties>
</file>